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0.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1.xml" ContentType="application/vnd.openxmlformats-officedocument.spreadsheetml.comments+xml"/>
  <Override PartName="/xl/drawings/drawing34.xml" ContentType="application/vnd.openxmlformats-officedocument.drawing+xml"/>
  <Override PartName="/xl/comments12.xml" ContentType="application/vnd.openxmlformats-officedocument.spreadsheetml.comments+xml"/>
  <Override PartName="/xl/drawings/drawing35.xml" ContentType="application/vnd.openxmlformats-officedocument.drawing+xml"/>
  <Override PartName="/xl/comments13.xml" ContentType="application/vnd.openxmlformats-officedocument.spreadsheetml.comments+xml"/>
  <Override PartName="/xl/drawings/drawing36.xml" ContentType="application/vnd.openxmlformats-officedocument.drawing+xml"/>
  <Override PartName="/xl/comments14.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15.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50206確認申請書\"/>
    </mc:Choice>
  </mc:AlternateContent>
  <xr:revisionPtr revIDLastSave="0" documentId="13_ncr:1_{4D9AF968-6B34-4593-8FA7-4995C2F98B48}"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35"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工第一面" sheetId="51" r:id="rId29"/>
    <sheet name="工第二面" sheetId="52" r:id="rId30"/>
    <sheet name="工第三面" sheetId="53" r:id="rId31"/>
    <sheet name="工第四面" sheetId="54" r:id="rId32"/>
    <sheet name="工第一面（主）" sheetId="55" r:id="rId33"/>
    <sheet name="別表" sheetId="56" r:id="rId34"/>
    <sheet name="注意（工事届）" sheetId="57" r:id="rId35"/>
    <sheet name="建築工事届（別記第40号様式）" sheetId="1" r:id="rId36"/>
    <sheet name="注意（工事届）20250101" sheetId="87" r:id="rId37"/>
    <sheet name="委任状" sheetId="58" r:id="rId38"/>
    <sheet name="連絡先" sheetId="59" r:id="rId39"/>
    <sheet name="調査表" sheetId="60" r:id="rId40"/>
    <sheet name="←確認申請はここまで　→ここからは検査書類" sheetId="61" r:id="rId41"/>
    <sheet name="共通第二面（検査入力）" sheetId="62" r:id="rId42"/>
    <sheet name="中間第一面" sheetId="63" r:id="rId43"/>
    <sheet name="完了第一面" sheetId="64" r:id="rId44"/>
    <sheet name="共通第二面" sheetId="65" r:id="rId45"/>
    <sheet name="共通第二面（主）" sheetId="66" r:id="rId46"/>
    <sheet name="中間第三面" sheetId="67" r:id="rId47"/>
    <sheet name="完了第三面" sheetId="68" r:id="rId48"/>
    <sheet name="共通第四面" sheetId="69" r:id="rId49"/>
    <sheet name="注意 (検査)" sheetId="70" r:id="rId50"/>
    <sheet name="→TKCデータ用" sheetId="71" r:id="rId51"/>
    <sheet name="建築物データ" sheetId="72" r:id="rId52"/>
    <sheet name="建築主１" sheetId="73" r:id="rId53"/>
    <sheet name="建築主２" sheetId="74" r:id="rId54"/>
    <sheet name="建築主３" sheetId="75" r:id="rId55"/>
    <sheet name="代理者" sheetId="76" r:id="rId56"/>
    <sheet name="設計者１" sheetId="77" r:id="rId57"/>
    <sheet name="設計者２" sheetId="78" r:id="rId58"/>
    <sheet name="設計者３" sheetId="79" r:id="rId59"/>
    <sheet name="設計者４" sheetId="80" r:id="rId60"/>
    <sheet name="工事監理者" sheetId="81" r:id="rId61"/>
    <sheet name="電申2" sheetId="82" r:id="rId62"/>
    <sheet name="電申3" sheetId="83" r:id="rId63"/>
    <sheet name="電申4" sheetId="84" r:id="rId64"/>
    <sheet name="電申5" sheetId="85" r:id="rId65"/>
    <sheet name="ゲスト登録" sheetId="86" r:id="rId66"/>
    <sheet name="用途番号用" sheetId="19" state="hidden" r:id="rId67"/>
    <sheet name="注意欄再掲（参照用）" sheetId="22" r:id="rId68"/>
    <sheet name="追加記入欄" sheetId="20" r:id="rId69"/>
    <sheet name="中間シート" sheetId="16" state="hidden" r:id="rId70"/>
    <sheet name="中間シート (2)" sheetId="17" state="hidden" r:id="rId71"/>
    <sheet name="エラー23シート" sheetId="8" state="hidden" r:id="rId72"/>
    <sheet name="市町村コード" sheetId="7" state="hidden" r:id="rId73"/>
    <sheet name="市町村コード (2)" sheetId="14" state="hidden" r:id="rId74"/>
    <sheet name="エラー32シート" sheetId="10" state="hidden" r:id="rId75"/>
    <sheet name="行政集計シート※記入不要です" sheetId="18" r:id="rId76"/>
  </sheets>
  <definedNames>
    <definedName name="_xlnm._FilterDatabase" localSheetId="35" hidden="1">'建築工事届（別記第40号様式）'!$A$59:$N$60</definedName>
    <definedName name="_xlnm._FilterDatabase" localSheetId="73" hidden="1">'市町村コード (2)'!$A$1:$F$1899</definedName>
    <definedName name="_xlnm._FilterDatabase" localSheetId="69" hidden="1">中間シート!$A$5:$AW$81</definedName>
    <definedName name="_xlnm._FilterDatabase" localSheetId="70" hidden="1">'中間シート (2)'!$A$5:$BD$79</definedName>
    <definedName name="_xlnm._FilterDatabase" localSheetId="36" hidden="1">'注意（工事届）20250101'!#REF!</definedName>
    <definedName name="_xlnm._FilterDatabase" localSheetId="67" hidden="1">'注意欄再掲（参照用）'!#REF!</definedName>
    <definedName name="_xlnm._FilterDatabase" localSheetId="68" hidden="1">追加記入欄!#REF!</definedName>
    <definedName name="_xlnm.Print_Area" localSheetId="37">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概第三面!$A$1:$AC$9</definedName>
    <definedName name="_xlnm.Print_Area" localSheetId="24">概第二面!$A$1:$AC$58</definedName>
    <definedName name="_xlnm.Print_Area" localSheetId="25">'概第二面-2'!$A$1:$AC$25</definedName>
    <definedName name="_xlnm.Print_Area" localSheetId="43">完了第一面!$A$1:$AC$45</definedName>
    <definedName name="_xlnm.Print_Area" localSheetId="47">完了第三面!$A$1:$AC$40</definedName>
    <definedName name="_xlnm.Print_Area" localSheetId="48">共通第四面!$A$1:$AC$60</definedName>
    <definedName name="_xlnm.Print_Area" localSheetId="44">共通第二面!$A$1:$AC$141</definedName>
    <definedName name="_xlnm.Print_Area" localSheetId="41">'共通第二面（検査入力）'!$A$1:$AF$100</definedName>
    <definedName name="_xlnm.Print_Area" localSheetId="45">'共通第二面（主）'!$A$1:$AC$44</definedName>
    <definedName name="_xlnm.Print_Area" localSheetId="35">'建築工事届（別記第40号様式）'!$A$1:$AL$162</definedName>
    <definedName name="_xlnm.Print_Area" localSheetId="28">工第一面!$A$1:$AC$48</definedName>
    <definedName name="_xlnm.Print_Area" localSheetId="32">'工第一面（主）'!$A$1:$AC$32</definedName>
    <definedName name="_xlnm.Print_Area" localSheetId="30">工第三面!$A$1:$AC$14</definedName>
    <definedName name="_xlnm.Print_Area" localSheetId="31">工第四面!$A$1:$AC$11</definedName>
    <definedName name="_xlnm.Print_Area" localSheetId="29">工第二面!$A$1:$AC$49</definedName>
    <definedName name="_xlnm.Print_Area" localSheetId="75">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'第三面-2'!$A$1:$AC$34</definedName>
    <definedName name="_xlnm.Print_Area" localSheetId="11">第四面!$A$1:$AC$78</definedName>
    <definedName name="_xlnm.Print_Area" localSheetId="12">'第四面-2'!$A$1:$AC$78</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69">中間シート!$A$1:$AR$73</definedName>
    <definedName name="_xlnm.Print_Area" localSheetId="70">'中間シート (2)'!$A$1:$BD$103</definedName>
    <definedName name="_xlnm.Print_Area" localSheetId="42">中間第一面!$A$1:$AC$45</definedName>
    <definedName name="_xlnm.Print_Area" localSheetId="46">中間第三面!$A$1:$AC$48</definedName>
    <definedName name="_xlnm.Print_Area" localSheetId="49">'注意 (検査)'!$A$1:$C$56</definedName>
    <definedName name="_xlnm.Print_Area" localSheetId="36">'注意（工事届）20250101'!$A$1:$AL$194</definedName>
    <definedName name="_xlnm.Print_Area" localSheetId="67">'注意欄再掲（参照用）'!$A$1:$AL$194</definedName>
    <definedName name="_xlnm.Print_Area" localSheetId="39">調査表!$A$1:$AD$97</definedName>
    <definedName name="_xlnm.Print_Area" localSheetId="68">追加記入欄!$A$1:$GR$76</definedName>
    <definedName name="_xlnm.Print_Area" localSheetId="1">電申申込書!$A$1:$Z$26</definedName>
    <definedName name="_xlnm.Print_Area" localSheetId="33">別表!$A$1:$D$47</definedName>
    <definedName name="_xlnm.Print_Area" localSheetId="2">郵送先!$A$7:$Y$11</definedName>
    <definedName name="_xlnm.Print_Area" localSheetId="38">連絡先!$A$2:$Y$51</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1" l="1"/>
  <c r="FX2" i="72"/>
  <c r="FW2" i="72"/>
  <c r="H27" i="58"/>
  <c r="FV2" i="72"/>
  <c r="FU2" i="72"/>
  <c r="FT2" i="72"/>
  <c r="FS2" i="72"/>
  <c r="S2" i="72"/>
  <c r="L61" i="1"/>
  <c r="L60" i="1"/>
  <c r="Y10" i="1"/>
  <c r="A11" i="51"/>
  <c r="J85" i="1"/>
  <c r="I34" i="1"/>
  <c r="G28" i="51"/>
  <c r="O33" i="1"/>
  <c r="I33" i="1"/>
  <c r="G27" i="51"/>
  <c r="P32" i="1"/>
  <c r="K26" i="51"/>
  <c r="I31" i="1"/>
  <c r="G25" i="51"/>
  <c r="I25" i="1"/>
  <c r="G22" i="51"/>
  <c r="O24" i="1"/>
  <c r="I24" i="1"/>
  <c r="G21" i="51"/>
  <c r="P23" i="1"/>
  <c r="K20" i="51"/>
  <c r="I16" i="1"/>
  <c r="I22" i="1"/>
  <c r="G19" i="51"/>
  <c r="I18" i="1"/>
  <c r="G16" i="51"/>
  <c r="O17" i="1"/>
  <c r="I17" i="1"/>
  <c r="G15" i="51"/>
  <c r="G14" i="51"/>
  <c r="E6" i="86"/>
  <c r="D6" i="86"/>
  <c r="C6" i="86"/>
  <c r="A6" i="86"/>
  <c r="E5" i="86"/>
  <c r="D5" i="86"/>
  <c r="C5" i="86"/>
  <c r="A5" i="86"/>
  <c r="E4" i="86"/>
  <c r="D4" i="86"/>
  <c r="C4" i="86"/>
  <c r="A4" i="86"/>
  <c r="E3" i="86"/>
  <c r="D3" i="86"/>
  <c r="C3" i="86"/>
  <c r="A3" i="86"/>
  <c r="E2" i="86"/>
  <c r="D2" i="86"/>
  <c r="C2" i="86"/>
  <c r="A2" i="86"/>
  <c r="K2" i="85"/>
  <c r="J2" i="85"/>
  <c r="F2" i="85"/>
  <c r="B2" i="85"/>
  <c r="A2" i="85"/>
  <c r="K2" i="84"/>
  <c r="J2" i="84"/>
  <c r="F2" i="84"/>
  <c r="B2" i="84"/>
  <c r="A2" i="84"/>
  <c r="K2" i="83"/>
  <c r="J2" i="83"/>
  <c r="F2" i="83"/>
  <c r="B2" i="83"/>
  <c r="A2" i="83"/>
  <c r="K2" i="82"/>
  <c r="J2" i="82"/>
  <c r="F2" i="82"/>
  <c r="B2" i="82"/>
  <c r="A2" i="82"/>
  <c r="J2" i="75"/>
  <c r="I2" i="75"/>
  <c r="H2" i="75"/>
  <c r="E2" i="75"/>
  <c r="D2" i="75"/>
  <c r="C2" i="75"/>
  <c r="B2" i="75"/>
  <c r="A2" i="75"/>
  <c r="J2" i="74"/>
  <c r="I2" i="74"/>
  <c r="H2" i="74"/>
  <c r="E2" i="74"/>
  <c r="D2" i="74"/>
  <c r="C2" i="74"/>
  <c r="B2" i="74"/>
  <c r="A2" i="74"/>
  <c r="J2" i="73"/>
  <c r="I2" i="73"/>
  <c r="H2" i="73"/>
  <c r="E2" i="73"/>
  <c r="D2" i="73"/>
  <c r="C2" i="73"/>
  <c r="B2" i="73"/>
  <c r="A2" i="73"/>
  <c r="J2" i="72" s="1"/>
  <c r="G55" i="72"/>
  <c r="G54" i="72"/>
  <c r="G53" i="72"/>
  <c r="G52" i="72"/>
  <c r="G51" i="72"/>
  <c r="G50" i="72"/>
  <c r="CP31" i="72"/>
  <c r="DN26" i="72"/>
  <c r="DN25" i="72"/>
  <c r="DN24" i="72"/>
  <c r="CP22" i="72"/>
  <c r="CP21" i="72"/>
  <c r="CP20" i="72"/>
  <c r="CP6" i="72"/>
  <c r="CP5" i="72"/>
  <c r="CP4" i="72"/>
  <c r="IR2" i="72"/>
  <c r="IQ2" i="72"/>
  <c r="IP2" i="72"/>
  <c r="FN2" i="72"/>
  <c r="FK2" i="72"/>
  <c r="FJ2" i="72"/>
  <c r="FI2" i="72"/>
  <c r="FH2" i="72"/>
  <c r="FG2" i="72"/>
  <c r="FF2" i="72"/>
  <c r="FE2" i="72"/>
  <c r="FC2" i="72"/>
  <c r="FB2" i="72"/>
  <c r="EX2" i="72"/>
  <c r="EN2" i="72"/>
  <c r="EM2" i="72"/>
  <c r="EL2" i="72"/>
  <c r="EF2" i="72"/>
  <c r="DY2" i="72" a="1"/>
  <c r="DY2" i="72" s="1"/>
  <c r="DM2" i="72"/>
  <c r="DL2" i="72"/>
  <c r="DK2" i="72"/>
  <c r="DJ2" i="72"/>
  <c r="DI2" i="72"/>
  <c r="DH2" i="72"/>
  <c r="DG2" i="72"/>
  <c r="DF2" i="72"/>
  <c r="DE2" i="72"/>
  <c r="DD2" i="72"/>
  <c r="DC2" i="72"/>
  <c r="DA2" i="72"/>
  <c r="CZ2" i="72"/>
  <c r="CW2" i="72"/>
  <c r="CV2" i="72"/>
  <c r="CP2" i="72"/>
  <c r="AO2" i="72"/>
  <c r="AN2" i="72"/>
  <c r="AK2" i="72"/>
  <c r="AJ2" i="72"/>
  <c r="AI2" i="72"/>
  <c r="AG2" i="72"/>
  <c r="AE2" i="72"/>
  <c r="AD2" i="72"/>
  <c r="AC2" i="72"/>
  <c r="AB2" i="72"/>
  <c r="AA2" i="72"/>
  <c r="Z2" i="72"/>
  <c r="Y2" i="72"/>
  <c r="X2" i="72"/>
  <c r="CO2" i="72" s="1"/>
  <c r="W2" i="72"/>
  <c r="V2" i="72"/>
  <c r="T2" i="72"/>
  <c r="Q2" i="72"/>
  <c r="R2" i="72" s="1"/>
  <c r="L2" i="72"/>
  <c r="K2" i="72"/>
  <c r="I2" i="72"/>
  <c r="G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K125" i="65"/>
  <c r="K124" i="65"/>
  <c r="K123" i="65"/>
  <c r="K116" i="65"/>
  <c r="K115" i="65"/>
  <c r="K114" i="65"/>
  <c r="K107" i="65"/>
  <c r="K106" i="65"/>
  <c r="K103" i="65"/>
  <c r="K97" i="65"/>
  <c r="L88" i="65"/>
  <c r="K82" i="65"/>
  <c r="K81" i="65"/>
  <c r="Y80" i="65"/>
  <c r="L78" i="65"/>
  <c r="K76" i="65"/>
  <c r="L72" i="65"/>
  <c r="K64" i="65"/>
  <c r="K63" i="65"/>
  <c r="Q27" i="64" s="1"/>
  <c r="L60" i="65"/>
  <c r="K56" i="65"/>
  <c r="K55" i="65"/>
  <c r="X49" i="65"/>
  <c r="K43" i="65"/>
  <c r="Y42" i="65"/>
  <c r="K37" i="65"/>
  <c r="K32" i="65"/>
  <c r="X31" i="65"/>
  <c r="Y23" i="65"/>
  <c r="K17" i="65"/>
  <c r="K16" i="65"/>
  <c r="AG11" i="65"/>
  <c r="R11" i="65"/>
  <c r="K8" i="65"/>
  <c r="K7" i="65"/>
  <c r="K6" i="65"/>
  <c r="K5" i="65"/>
  <c r="K4" i="65"/>
  <c r="W40" i="64"/>
  <c r="B40" i="64"/>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M35" i="58"/>
  <c r="M33" i="58"/>
  <c r="H29" i="58"/>
  <c r="G32" i="55"/>
  <c r="G31" i="55"/>
  <c r="G30" i="55"/>
  <c r="G29" i="55"/>
  <c r="G27" i="55"/>
  <c r="G26" i="55"/>
  <c r="G25" i="55"/>
  <c r="G24" i="55"/>
  <c r="G22" i="55"/>
  <c r="G21" i="55"/>
  <c r="G20" i="55"/>
  <c r="G19" i="55"/>
  <c r="G17" i="55"/>
  <c r="G16" i="55"/>
  <c r="G15" i="55"/>
  <c r="G14" i="55"/>
  <c r="G12" i="55"/>
  <c r="G11" i="55"/>
  <c r="G10" i="55"/>
  <c r="G9" i="55"/>
  <c r="G7" i="55"/>
  <c r="G6" i="55"/>
  <c r="G5" i="55"/>
  <c r="G4" i="55"/>
  <c r="H4" i="54"/>
  <c r="H3" i="54"/>
  <c r="H2" i="54"/>
  <c r="N49" i="52"/>
  <c r="H21" i="52"/>
  <c r="H20" i="52"/>
  <c r="H19" i="52"/>
  <c r="H17" i="52"/>
  <c r="S16" i="52"/>
  <c r="H16" i="52"/>
  <c r="P15" i="52"/>
  <c r="H15" i="52"/>
  <c r="H14" i="52"/>
  <c r="Q32" i="51"/>
  <c r="N32" i="51"/>
  <c r="K32" i="51"/>
  <c r="G17" i="51"/>
  <c r="H31" i="50"/>
  <c r="I30" i="50"/>
  <c r="H29" i="50"/>
  <c r="H28" i="50"/>
  <c r="H26" i="50"/>
  <c r="I25" i="50"/>
  <c r="H24" i="50"/>
  <c r="H23" i="50"/>
  <c r="H21" i="50"/>
  <c r="I20" i="50"/>
  <c r="H19" i="50"/>
  <c r="H18" i="50"/>
  <c r="H16" i="50"/>
  <c r="I15" i="50"/>
  <c r="H14" i="50"/>
  <c r="H13" i="50"/>
  <c r="H11" i="50"/>
  <c r="I10" i="50"/>
  <c r="H9" i="50"/>
  <c r="H8" i="50"/>
  <c r="H6" i="50"/>
  <c r="I5" i="50"/>
  <c r="H4" i="50"/>
  <c r="H3" i="50"/>
  <c r="B24" i="48"/>
  <c r="G22" i="48"/>
  <c r="C22" i="48"/>
  <c r="G20" i="48"/>
  <c r="C20" i="48"/>
  <c r="Q18" i="48"/>
  <c r="D18" i="48"/>
  <c r="Q17" i="48"/>
  <c r="Q16" i="48"/>
  <c r="L16" i="48"/>
  <c r="J16" i="48"/>
  <c r="D16" i="48"/>
  <c r="B10" i="48"/>
  <c r="S8" i="48"/>
  <c r="K8" i="48"/>
  <c r="C8" i="48"/>
  <c r="R5" i="48"/>
  <c r="I5" i="48"/>
  <c r="P4" i="48"/>
  <c r="J4" i="48"/>
  <c r="P3" i="48"/>
  <c r="J3" i="48"/>
  <c r="T2" i="48"/>
  <c r="P2" i="48"/>
  <c r="J2" i="48"/>
  <c r="M58" i="47"/>
  <c r="M57" i="47"/>
  <c r="P54" i="47"/>
  <c r="Z53" i="47"/>
  <c r="V53" i="47"/>
  <c r="T53" i="47"/>
  <c r="P53" i="47"/>
  <c r="J53" i="47"/>
  <c r="T52" i="47"/>
  <c r="P52" i="47"/>
  <c r="N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X33" i="46"/>
  <c r="Q33" i="46"/>
  <c r="J33" i="46"/>
  <c r="H28" i="46"/>
  <c r="H27" i="46"/>
  <c r="I26" i="46"/>
  <c r="W22" i="46"/>
  <c r="P22" i="46"/>
  <c r="J22" i="46"/>
  <c r="X15" i="46"/>
  <c r="Q15" i="46"/>
  <c r="J15" i="46"/>
  <c r="H9" i="46"/>
  <c r="H8" i="46"/>
  <c r="I7" i="46"/>
  <c r="W3" i="46"/>
  <c r="P3" i="46"/>
  <c r="J3" i="46"/>
  <c r="H48" i="45"/>
  <c r="K46" i="45"/>
  <c r="H40" i="45"/>
  <c r="K31" i="45"/>
  <c r="H30" i="45"/>
  <c r="M21" i="45"/>
  <c r="O20" i="45"/>
  <c r="O13" i="45"/>
  <c r="O11" i="45"/>
  <c r="O5" i="45"/>
  <c r="H59" i="44"/>
  <c r="W53" i="44"/>
  <c r="H51" i="44"/>
  <c r="X47" i="44"/>
  <c r="H43" i="44"/>
  <c r="X39" i="44"/>
  <c r="W37" i="44"/>
  <c r="X30" i="44"/>
  <c r="W28" i="44"/>
  <c r="H24" i="44"/>
  <c r="P19" i="44"/>
  <c r="H16" i="44"/>
  <c r="I15" i="44"/>
  <c r="H14" i="44"/>
  <c r="H13" i="44"/>
  <c r="T7" i="44"/>
  <c r="T5" i="44"/>
  <c r="V32" i="38"/>
  <c r="V10" i="38"/>
  <c r="V32" i="37"/>
  <c r="V10" i="37"/>
  <c r="V32" i="36"/>
  <c r="V10" i="36"/>
  <c r="P71" i="35"/>
  <c r="L71" i="35"/>
  <c r="V70" i="35"/>
  <c r="V69" i="35"/>
  <c r="V68" i="35"/>
  <c r="V67" i="35"/>
  <c r="V66" i="35"/>
  <c r="V65" i="35"/>
  <c r="V64" i="35"/>
  <c r="V63" i="35"/>
  <c r="V62" i="35"/>
  <c r="V61" i="35"/>
  <c r="V60" i="35"/>
  <c r="V59" i="35"/>
  <c r="V58" i="35"/>
  <c r="V57" i="35"/>
  <c r="V56" i="35"/>
  <c r="V71" i="35" s="1"/>
  <c r="X44" i="35"/>
  <c r="X42" i="35"/>
  <c r="P71" i="34"/>
  <c r="L71" i="34"/>
  <c r="V70" i="34"/>
  <c r="V69" i="34"/>
  <c r="V68" i="34"/>
  <c r="V67" i="34"/>
  <c r="V66" i="34"/>
  <c r="V65" i="34"/>
  <c r="V64" i="34"/>
  <c r="V63" i="34"/>
  <c r="V62" i="34"/>
  <c r="V61" i="34"/>
  <c r="V60" i="34"/>
  <c r="V59" i="34"/>
  <c r="V58" i="34"/>
  <c r="V57" i="34"/>
  <c r="V56" i="34"/>
  <c r="X44" i="34"/>
  <c r="X42" i="34"/>
  <c r="P54" i="33"/>
  <c r="P53" i="33"/>
  <c r="M27" i="33"/>
  <c r="N18" i="48" s="1"/>
  <c r="K27" i="33"/>
  <c r="L18" i="48" s="1"/>
  <c r="I27" i="33"/>
  <c r="J18" i="48" s="1"/>
  <c r="D27" i="33"/>
  <c r="M26" i="33"/>
  <c r="N17" i="48" s="1"/>
  <c r="K26" i="33"/>
  <c r="L17" i="48" s="1"/>
  <c r="I26" i="33"/>
  <c r="J17" i="48" s="1"/>
  <c r="D26" i="33"/>
  <c r="D17" i="48" s="1"/>
  <c r="M25" i="33"/>
  <c r="N16" i="48" s="1"/>
  <c r="K25" i="33"/>
  <c r="I25" i="33"/>
  <c r="D25" i="33"/>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V2" i="33"/>
  <c r="AA2" i="33" s="1"/>
  <c r="T2" i="33"/>
  <c r="N2" i="33"/>
  <c r="N53" i="47" s="1"/>
  <c r="AA1" i="33"/>
  <c r="V1" i="33"/>
  <c r="V52" i="47" s="1"/>
  <c r="Z52" i="47" s="1"/>
  <c r="T1" i="33"/>
  <c r="N1" i="33"/>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50" i="31"/>
  <c r="B49" i="31"/>
  <c r="B48" i="31"/>
  <c r="IE2" i="72" s="1"/>
  <c r="B45" i="31"/>
  <c r="B44" i="31"/>
  <c r="B46" i="31" s="1"/>
  <c r="K35" i="31"/>
  <c r="L38" i="46" s="1"/>
  <c r="K34" i="31"/>
  <c r="H37" i="46" s="1"/>
  <c r="K33" i="31"/>
  <c r="K32" i="31"/>
  <c r="K31" i="31"/>
  <c r="Y30" i="31"/>
  <c r="Y88" i="65" s="1"/>
  <c r="S30" i="31"/>
  <c r="L30" i="31"/>
  <c r="K29" i="31"/>
  <c r="H32" i="46" s="1"/>
  <c r="X28" i="31"/>
  <c r="W31" i="46" s="1"/>
  <c r="R28" i="31"/>
  <c r="L28" i="31"/>
  <c r="K27" i="31"/>
  <c r="K26" i="31"/>
  <c r="K84" i="65" s="1"/>
  <c r="K25" i="31"/>
  <c r="K83" i="65" s="1"/>
  <c r="K24" i="31"/>
  <c r="K23" i="31"/>
  <c r="H25" i="46" s="1"/>
  <c r="Y22" i="31"/>
  <c r="X24" i="46" s="1"/>
  <c r="S22" i="31"/>
  <c r="L22" i="31"/>
  <c r="K21" i="31"/>
  <c r="X20" i="31"/>
  <c r="X78" i="65" s="1"/>
  <c r="R20" i="31"/>
  <c r="R78" i="65" s="1"/>
  <c r="L20" i="31"/>
  <c r="K19" i="31"/>
  <c r="L20" i="46" s="1"/>
  <c r="K18" i="31"/>
  <c r="H19" i="46" s="1"/>
  <c r="K17" i="31"/>
  <c r="K16" i="31"/>
  <c r="K15" i="31"/>
  <c r="Y14" i="31"/>
  <c r="Y72" i="65" s="1"/>
  <c r="S14" i="31"/>
  <c r="S72" i="65" s="1"/>
  <c r="L14" i="31"/>
  <c r="K13" i="31"/>
  <c r="H14" i="46" s="1"/>
  <c r="X12" i="31"/>
  <c r="W13" i="46" s="1"/>
  <c r="R12" i="31"/>
  <c r="L12" i="31"/>
  <c r="K10" i="31"/>
  <c r="K9" i="31"/>
  <c r="G29" i="51" s="1"/>
  <c r="K8" i="31"/>
  <c r="K7" i="31"/>
  <c r="K6" i="31"/>
  <c r="Y5" i="31"/>
  <c r="X5" i="46" s="1"/>
  <c r="S5" i="31"/>
  <c r="L5" i="31"/>
  <c r="K4" i="31"/>
  <c r="X3" i="31"/>
  <c r="X60" i="65" s="1"/>
  <c r="R3" i="31"/>
  <c r="R60" i="65" s="1"/>
  <c r="L3" i="3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47" i="30"/>
  <c r="K122" i="65" s="1"/>
  <c r="K46" i="30"/>
  <c r="K120" i="65" s="1"/>
  <c r="K45" i="30"/>
  <c r="K44" i="30"/>
  <c r="K43" i="30"/>
  <c r="K42" i="30"/>
  <c r="I42" i="45" s="1"/>
  <c r="K41" i="30"/>
  <c r="H41" i="45" s="1"/>
  <c r="K40" i="30"/>
  <c r="K39" i="30"/>
  <c r="K112" i="65" s="1"/>
  <c r="K38" i="30"/>
  <c r="K111" i="65" s="1"/>
  <c r="K37" i="30"/>
  <c r="K36" i="30"/>
  <c r="K35" i="30"/>
  <c r="K34" i="30"/>
  <c r="H34" i="45" s="1"/>
  <c r="K33" i="30"/>
  <c r="H33" i="45" s="1"/>
  <c r="K31" i="30"/>
  <c r="K30" i="30"/>
  <c r="K102" i="65" s="1"/>
  <c r="K29" i="30"/>
  <c r="K101" i="65" s="1"/>
  <c r="K28" i="30"/>
  <c r="K27" i="30"/>
  <c r="K26" i="30"/>
  <c r="K25" i="30"/>
  <c r="H25" i="45" s="1"/>
  <c r="N22" i="30"/>
  <c r="O22" i="45" s="1"/>
  <c r="M21" i="30"/>
  <c r="N20" i="30"/>
  <c r="M19" i="30"/>
  <c r="M19" i="45" s="1"/>
  <c r="N18" i="30"/>
  <c r="O18" i="45" s="1"/>
  <c r="M17" i="30"/>
  <c r="M17" i="45" s="1"/>
  <c r="N15" i="30"/>
  <c r="O15" i="45" s="1"/>
  <c r="M14" i="30"/>
  <c r="M14" i="45" s="1"/>
  <c r="N13" i="30"/>
  <c r="M12" i="30"/>
  <c r="M12" i="45" s="1"/>
  <c r="N11" i="30"/>
  <c r="M10" i="30"/>
  <c r="M10" i="45" s="1"/>
  <c r="A9" i="30"/>
  <c r="B9" i="45" s="1"/>
  <c r="N8" i="30"/>
  <c r="O8" i="45" s="1"/>
  <c r="M7" i="30"/>
  <c r="M7" i="45" s="1"/>
  <c r="A6" i="30"/>
  <c r="B6" i="45" s="1"/>
  <c r="N5" i="30"/>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5" i="29"/>
  <c r="A2" i="80" s="1"/>
  <c r="K54" i="29"/>
  <c r="H58" i="44" s="1"/>
  <c r="K53" i="29"/>
  <c r="I57" i="44" s="1"/>
  <c r="K52" i="29"/>
  <c r="Y51" i="29"/>
  <c r="Y51" i="65" s="1"/>
  <c r="S51" i="29"/>
  <c r="S51" i="65" s="1"/>
  <c r="L51" i="29"/>
  <c r="L51" i="65" s="1"/>
  <c r="K50" i="29"/>
  <c r="X49" i="29"/>
  <c r="R49" i="29"/>
  <c r="P53" i="44" s="1"/>
  <c r="L49" i="29"/>
  <c r="J53" i="44" s="1"/>
  <c r="K47" i="29"/>
  <c r="K46" i="29"/>
  <c r="K45" i="29"/>
  <c r="H50" i="44" s="1"/>
  <c r="K44" i="29"/>
  <c r="K43" i="29"/>
  <c r="Y42" i="29"/>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X31" i="29"/>
  <c r="R31" i="29"/>
  <c r="P37" i="44" s="1"/>
  <c r="L31" i="29"/>
  <c r="J37" i="44" s="1"/>
  <c r="K28" i="29"/>
  <c r="K27" i="29"/>
  <c r="K26" i="29"/>
  <c r="K25" i="29"/>
  <c r="K24" i="29"/>
  <c r="Y23" i="29"/>
  <c r="S23" i="29"/>
  <c r="Q30" i="44" s="1"/>
  <c r="L23" i="29"/>
  <c r="J30" i="44" s="1"/>
  <c r="K22" i="29"/>
  <c r="X21" i="29"/>
  <c r="X21" i="65" s="1"/>
  <c r="R21" i="29"/>
  <c r="R21" i="65" s="1"/>
  <c r="L21" i="29"/>
  <c r="L21" i="65" s="1"/>
  <c r="K17" i="29"/>
  <c r="K16" i="29"/>
  <c r="I2" i="76" s="1"/>
  <c r="K15" i="29"/>
  <c r="I23" i="44" s="1"/>
  <c r="K14" i="29"/>
  <c r="Y13" i="29"/>
  <c r="S13" i="29"/>
  <c r="S13" i="65" s="1"/>
  <c r="L13" i="29"/>
  <c r="L13" i="65" s="1"/>
  <c r="K12" i="29"/>
  <c r="X11" i="29"/>
  <c r="W19" i="44" s="1"/>
  <c r="R11" i="29"/>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I31" i="51" s="1"/>
  <c r="AF39" i="27"/>
  <c r="AD39" i="27"/>
  <c r="AA39" i="27"/>
  <c r="H39" i="27"/>
  <c r="F39" i="27"/>
  <c r="C39" i="27"/>
  <c r="AF18" i="27"/>
  <c r="AG10" i="1" s="1"/>
  <c r="AD18" i="27"/>
  <c r="AD10" i="1" s="1"/>
  <c r="AB18" i="27"/>
  <c r="W10" i="51" s="1"/>
  <c r="AS6" i="27"/>
  <c r="AT6" i="27" s="1"/>
  <c r="V7" i="24"/>
  <c r="V4" i="24"/>
  <c r="AT106" i="1"/>
  <c r="AT104" i="1"/>
  <c r="AT95" i="1"/>
  <c r="AD26" i="16"/>
  <c r="AD22" i="16"/>
  <c r="M4" i="52" l="1"/>
  <c r="O4" i="52"/>
  <c r="O3" i="52"/>
  <c r="K3" i="52"/>
  <c r="M3" i="52"/>
  <c r="Y10" i="51"/>
  <c r="AA10" i="51"/>
  <c r="F10" i="72"/>
  <c r="B2" i="76"/>
  <c r="M31" i="58"/>
  <c r="K44" i="65"/>
  <c r="H2" i="79"/>
  <c r="K99" i="65"/>
  <c r="I27" i="45"/>
  <c r="I35" i="46"/>
  <c r="K90" i="65"/>
  <c r="N14" i="48"/>
  <c r="J28" i="44"/>
  <c r="J39" i="44"/>
  <c r="I49" i="44"/>
  <c r="H47" i="45"/>
  <c r="V32" i="47"/>
  <c r="K12" i="65"/>
  <c r="K77" i="65"/>
  <c r="K92" i="65"/>
  <c r="K127" i="65"/>
  <c r="H52" i="45"/>
  <c r="K4" i="52"/>
  <c r="L14" i="48"/>
  <c r="A2" i="76"/>
  <c r="H25" i="44"/>
  <c r="J2" i="76"/>
  <c r="M2" i="72"/>
  <c r="R25" i="28"/>
  <c r="T25" i="27"/>
  <c r="F2" i="77"/>
  <c r="H31" i="44"/>
  <c r="B2" i="78"/>
  <c r="P10" i="72"/>
  <c r="P2" i="72" s="1"/>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Q27" i="63"/>
  <c r="X70" i="65"/>
  <c r="I17" i="46"/>
  <c r="K74" i="65"/>
  <c r="I2" i="77"/>
  <c r="K26" i="65"/>
  <c r="K45" i="65"/>
  <c r="I2" i="79"/>
  <c r="K110" i="65"/>
  <c r="H37" i="45"/>
  <c r="Y13" i="65"/>
  <c r="X21" i="44"/>
  <c r="A4" i="83"/>
  <c r="A4" i="77"/>
  <c r="K28" i="65"/>
  <c r="A4" i="84"/>
  <c r="L35" i="44"/>
  <c r="A4" i="85"/>
  <c r="A4" i="82"/>
  <c r="K41" i="65"/>
  <c r="H46" i="44"/>
  <c r="P11" i="72"/>
  <c r="O11" i="72"/>
  <c r="B2" i="79"/>
  <c r="K52" i="65"/>
  <c r="H56" i="44"/>
  <c r="F2" i="80"/>
  <c r="F2" i="81"/>
  <c r="H6" i="46"/>
  <c r="N13" i="48"/>
  <c r="I21" i="44"/>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71" i="34"/>
  <c r="AA44" i="32"/>
  <c r="P13" i="48"/>
  <c r="Q21" i="44"/>
  <c r="H34" i="44"/>
  <c r="W45" i="44"/>
  <c r="X55" i="44"/>
  <c r="G23" i="51"/>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Q28" i="64" l="1"/>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3F2A79B9-F92D-4CB0-BDA2-4550137C0E84}">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B2DC2205-3701-470E-A5F0-05B1D5EDB17B}">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EE6E941-54D0-4AB0-9A52-E19C88DD5207}">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G37" authorId="0" shapeId="0" xr:uid="{D0984F7D-4E37-4F3A-A8B2-43BB591D6754}">
      <text>
        <r>
          <rPr>
            <b/>
            <sz val="9"/>
            <color indexed="81"/>
            <rFont val="ＭＳ Ｐゴシック"/>
            <family val="3"/>
            <charset val="128"/>
          </rPr>
          <t>ハイフンは入力しなくて結構です。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61"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61" authorId="0" shapeId="0" xr:uid="{AACA7ADB-AF43-44B0-B574-682DA1AFC60F}">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<sst xmlns="http://schemas.openxmlformats.org/spreadsheetml/2006/main" count="13777" uniqueCount="4519">
  <si>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</si>
  <si>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</si>
  <si>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</si>
  <si>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</si>
  <si>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</si>
  <si>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</si>
  <si>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</si>
  <si>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</si>
  <si>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</si>
  <si>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</si>
  <si>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</si>
  <si>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</si>
  <si>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</si>
  <si>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</si>
  <si>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</si>
  <si>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</si>
  <si>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</si>
  <si>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</si>
  <si>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</si>
  <si>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</si>
  <si>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</si>
  <si>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</si>
  <si>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</si>
  <si>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</si>
  <si>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</si>
  <si>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</si>
  <si>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</si>
  <si>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</si>
  <si>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</si>
  <si>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</si>
  <si>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</si>
  <si>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</si>
  <si>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</si>
  <si>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</si>
  <si>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</si>
  <si>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</si>
  <si>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</si>
  <si>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</si>
  <si>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</si>
  <si>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</si>
  <si>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</si>
  <si>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</si>
  <si>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</si>
  <si>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</si>
  <si>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</si>
  <si>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</si>
  <si>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</si>
  <si>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</si>
  <si>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</si>
  <si>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</si>
  <si>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</si>
  <si>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</si>
  <si>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</si>
  <si>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</si>
  <si>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</si>
  <si>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</si>
  <si>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</si>
  <si>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</si>
  <si>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</si>
  <si>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</si>
  <si>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</si>
  <si>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</si>
  <si>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</si>
  <si>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</si>
  <si>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</si>
  <si>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</si>
  <si>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</si>
  <si>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</si>
  <si>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</si>
  <si>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</si>
  <si>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</si>
  <si>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</si>
  <si>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</si>
  <si>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</si>
  <si>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</si>
  <si>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</si>
  <si>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</si>
  <si>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</si>
  <si>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</si>
  <si>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</si>
  <si>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</si>
  <si>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</si>
  <si>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</si>
  <si>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</si>
  <si>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</si>
  <si>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</si>
  <si>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</si>
  <si>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</si>
  <si>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</si>
  <si>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</si>
  <si>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</si>
  <si>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</si>
  <si>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</si>
  <si>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</si>
  <si>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</si>
  <si>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</si>
  <si>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</si>
  <si>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</si>
  <si>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</si>
  <si>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</si>
  <si>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</si>
  <si>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</si>
  <si>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</si>
  <si>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</si>
  <si>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</si>
  <si>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</si>
  <si>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</si>
  <si>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</si>
  <si>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</si>
  <si>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</si>
  <si>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</si>
  <si>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</si>
  <si>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</si>
  <si>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</si>
  <si>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</si>
  <si>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</si>
  <si>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</si>
  <si>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</si>
  <si>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</si>
  <si>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</si>
  <si>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</si>
  <si>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</si>
  <si>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</si>
  <si>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</si>
  <si>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</si>
  <si>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</si>
  <si>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</si>
  <si>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</si>
  <si>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</si>
  <si>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</si>
  <si>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</si>
  <si>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</si>
  <si>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</si>
  <si>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</si>
  <si>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</si>
  <si>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</si>
  <si>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</si>
  <si>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</si>
  <si>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</si>
  <si>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</si>
  <si>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</si>
  <si>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</si>
  <si>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</si>
  <si>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</si>
  <si>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</si>
  <si>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</si>
  <si>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</si>
  <si>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</si>
  <si>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</si>
  <si>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</si>
  <si>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</si>
  <si>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</si>
  <si>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</si>
  <si>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</si>
  <si>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</si>
  <si>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</si>
  <si>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</si>
  <si>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</si>
  <si>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</si>
  <si>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</si>
  <si>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</si>
  <si>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</si>
  <si>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</si>
  <si>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</si>
  <si>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</si>
  <si>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</si>
  <si>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</si>
  <si>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</si>
  <si>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</si>
  <si>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</si>
  <si>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</si>
  <si>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</si>
  <si>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</si>
  <si>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</si>
  <si>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</si>
  <si>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</si>
  <si>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</si>
  <si>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</si>
  <si>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</si>
  <si>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</si>
  <si>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</si>
  <si>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</si>
  <si>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</si>
  <si>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</si>
  <si>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</si>
  <si>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</si>
  <si>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</si>
  <si>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</si>
  <si>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</si>
  <si>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</si>
  <si>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</si>
  <si>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</si>
  <si>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</si>
  <si>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</si>
  <si>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</si>
  <si>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</si>
  <si>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</si>
  <si>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</si>
  <si>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</si>
  <si>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</si>
  <si>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</si>
  <si>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</si>
  <si>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</si>
  <si>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</si>
  <si>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</si>
  <si>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</si>
  <si>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</si>
  <si>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</si>
  <si>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</si>
  <si>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</si>
  <si>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</si>
  <si>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</si>
  <si>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</si>
  <si>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</si>
  <si>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</si>
  <si>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</si>
  <si>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</si>
  <si>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</si>
  <si>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</si>
  <si>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</si>
  <si>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</si>
  <si>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</si>
  <si>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</si>
  <si>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</si>
  <si>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</si>
  <si>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</si>
  <si>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</si>
  <si>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</si>
  <si>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</si>
  <si>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</si>
  <si>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</si>
  <si>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</si>
  <si>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</si>
  <si>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</si>
  <si>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</si>
  <si>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</si>
  <si>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</si>
  <si>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</si>
  <si>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</si>
  <si>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</si>
  <si>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</si>
  <si>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</si>
  <si>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</si>
  <si>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</si>
  <si>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</si>
  <si>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</si>
  <si>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</si>
  <si>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</si>
  <si>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</si>
  <si>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</si>
  <si>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</si>
  <si>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</si>
  <si>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</si>
  <si>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</si>
  <si>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</si>
  <si>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</si>
  <si>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</si>
  <si>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</si>
  <si>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</si>
  <si>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</si>
  <si>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</si>
  <si>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</si>
  <si>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</si>
  <si>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</si>
  <si>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</si>
  <si>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</si>
  <si>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</si>
  <si>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</si>
  <si>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</si>
  <si>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</si>
  <si>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</si>
  <si>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</si>
  <si>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</si>
  <si>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</si>
  <si>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</si>
  <si>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</si>
  <si>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</si>
  <si>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</si>
  <si>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</si>
  <si>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</si>
  <si>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</si>
  <si>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</si>
  <si>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</si>
  <si>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</si>
  <si>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</si>
  <si>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</si>
  <si>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</si>
  <si>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</si>
  <si>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</si>
  <si>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</si>
  <si>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</si>
  <si>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</si>
  <si>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</si>
  <si>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</si>
  <si>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</si>
  <si>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</si>
  <si>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</si>
  <si>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</si>
  <si>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</si>
  <si>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</si>
  <si>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</si>
  <si>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</si>
  <si>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</si>
  <si>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</si>
  <si>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</si>
  <si>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</si>
  <si>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</si>
  <si>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</si>
  <si>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</si>
  <si>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</si>
  <si>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</si>
  <si>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</si>
  <si>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</si>
  <si>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</si>
  <si>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</si>
  <si>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</si>
  <si>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</si>
  <si>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</si>
  <si>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</si>
  <si>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</si>
  <si>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</si>
  <si>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</si>
  <si>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</si>
  <si>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</si>
  <si>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</si>
  <si>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</si>
  <si>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</si>
  <si>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</si>
  <si>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</si>
  <si>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</si>
  <si>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</si>
  <si>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</si>
  <si>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</si>
  <si>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</si>
  <si>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</si>
  <si>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</si>
  <si>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</si>
  <si>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</si>
  <si>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</si>
  <si>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</si>
  <si>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</si>
  <si>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</si>
  <si>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</si>
  <si>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</si>
  <si>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</si>
  <si>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</si>
  <si>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</si>
  <si>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</si>
  <si>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</si>
  <si>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</si>
  <si>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</si>
  <si>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</si>
  <si>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</si>
  <si>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</si>
  <si>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</si>
  <si>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</si>
  <si>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</si>
  <si>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</si>
  <si>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</si>
  <si>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</si>
  <si>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</si>
  <si>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</si>
  <si>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</si>
  <si>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</si>
  <si>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</si>
  <si>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</si>
  <si>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</si>
  <si>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</si>
  <si>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</si>
  <si>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</si>
  <si>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</si>
  <si>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</si>
  <si>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</si>
  <si>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</si>
  <si>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</si>
  <si>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</si>
  <si>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</si>
  <si>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</si>
  <si>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</si>
  <si>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</si>
  <si>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</si>
  <si>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</si>
  <si>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</si>
  <si>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</si>
  <si>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</si>
  <si>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</si>
  <si>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</si>
  <si>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</si>
  <si>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</si>
  <si>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</si>
  <si>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</si>
  <si>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</si>
  <si>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</si>
  <si>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</si>
  <si>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</si>
  <si>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</si>
  <si>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</si>
  <si>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</si>
  <si>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</si>
  <si>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</si>
  <si>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</si>
  <si>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</si>
  <si>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</si>
  <si>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</si>
  <si>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</si>
  <si>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</si>
  <si>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</si>
  <si>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</si>
  <si>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</si>
  <si>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</si>
  <si>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</si>
  <si>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</si>
  <si>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</si>
  <si>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</si>
  <si>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</si>
  <si>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</si>
  <si>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</si>
  <si>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</si>
  <si>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</si>
  <si>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</si>
  <si>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</si>
  <si>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</si>
  <si>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</si>
  <si>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</si>
  <si>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</si>
  <si>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</si>
  <si>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</si>
  <si>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</si>
  <si>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</si>
  <si>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</si>
  <si>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</si>
  <si>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</si>
  <si>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</si>
  <si>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</si>
  <si>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</si>
  <si>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</si>
  <si>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</si>
  <si>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</si>
  <si>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</si>
  <si>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</si>
  <si>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</si>
  <si>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</si>
  <si>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</si>
  <si>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</si>
  <si>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</si>
  <si>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</si>
  <si>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</si>
  <si>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</si>
  <si>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</si>
  <si>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</si>
  <si>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</si>
  <si>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</si>
  <si>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</si>
  <si>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</si>
  <si>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</si>
  <si>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</si>
  <si>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</si>
  <si>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</si>
  <si>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</si>
  <si>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</si>
  <si>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</si>
  <si>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</si>
  <si>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</si>
  <si>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</si>
  <si>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</si>
  <si>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</si>
  <si>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</si>
  <si>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</si>
  <si>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</si>
  <si>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</si>
  <si>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</si>
  <si>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</si>
  <si>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</si>
  <si>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</si>
  <si>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</si>
  <si>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</si>
  <si>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</si>
  <si>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</si>
  <si>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</si>
  <si>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</si>
  <si>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</si>
  <si>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</si>
  <si>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</si>
  <si>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</si>
  <si>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</si>
  <si>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</si>
  <si>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</si>
  <si>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</si>
  <si>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</si>
  <si>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</si>
  <si>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</si>
  <si>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</si>
  <si>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</si>
  <si>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</si>
  <si>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</si>
  <si>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</si>
  <si>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</si>
  <si>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</si>
  <si>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</si>
  <si>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</si>
  <si>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</si>
  <si>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</si>
  <si>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</si>
  <si>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</si>
  <si>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</si>
  <si>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</si>
  <si>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</si>
  <si>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</si>
  <si>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</si>
  <si>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</si>
  <si>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</si>
  <si>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</si>
  <si>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</si>
  <si>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</si>
  <si>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</si>
  <si>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</si>
  <si>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</si>
  <si>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</si>
  <si>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</si>
  <si>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</si>
  <si>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</si>
  <si>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</si>
  <si>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</si>
  <si>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</si>
  <si>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</si>
  <si>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</si>
  <si>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</si>
  <si>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</si>
  <si>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</si>
  <si>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</si>
  <si>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</si>
  <si>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</si>
  <si>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</si>
  <si>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</si>
  <si>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</si>
  <si>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</si>
  <si>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</si>
  <si>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</si>
  <si>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</si>
  <si>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</si>
  <si>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</si>
  <si>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</si>
  <si>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</si>
  <si>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</si>
  <si>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</si>
  <si>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</si>
  <si>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</si>
  <si>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</si>
  <si>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</si>
  <si>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</si>
  <si>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</si>
  <si>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</si>
  <si>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</si>
  <si>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</si>
  <si>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</si>
  <si>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</si>
  <si>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</si>
  <si>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</si>
  <si>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</si>
  <si>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</si>
  <si>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</si>
  <si>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</si>
  <si>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</si>
  <si>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</si>
  <si>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</si>
  <si>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</si>
  <si>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</si>
  <si>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</si>
  <si>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</si>
  <si>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</si>
  <si>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</si>
  <si>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</si>
  <si>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</si>
  <si>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</si>
  <si>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</si>
  <si>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</si>
  <si>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</si>
  <si>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</si>
  <si>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</si>
  <si>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</si>
  <si>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</si>
  <si>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</si>
  <si>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</si>
  <si>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</si>
  <si>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</si>
  <si>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</si>
  <si>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</si>
  <si>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</si>
  <si>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</si>
  <si>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</si>
  <si>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</si>
  <si>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</si>
  <si>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</si>
  <si>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</si>
  <si>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</si>
  <si>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</si>
  <si>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</si>
  <si>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</si>
  <si>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</si>
  <si>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</si>
  <si>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</si>
  <si>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</si>
  <si>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</si>
  <si>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</si>
  <si>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</si>
  <si>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</si>
  <si>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</si>
  <si>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</si>
  <si>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</si>
  <si>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</si>
  <si>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</si>
  <si>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</si>
  <si>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</si>
  <si>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</si>
  <si>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</si>
  <si>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</si>
  <si>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</si>
  <si>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</si>
  <si>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</si>
  <si>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</si>
  <si>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</si>
  <si>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</si>
  <si>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</si>
  <si>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</si>
  <si>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</si>
  <si>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</si>
  <si>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</si>
  <si>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</si>
  <si>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</si>
  <si>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</si>
  <si>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</si>
  <si>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</si>
  <si>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</si>
  <si>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</si>
  <si>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</si>
  <si>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</si>
  <si>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</si>
  <si>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</si>
  <si>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</si>
  <si>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</si>
  <si>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</si>
  <si>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</si>
  <si>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</si>
  <si>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</si>
  <si>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</si>
  <si>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</si>
  <si>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</si>
  <si>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</si>
  <si>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</si>
  <si>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</si>
  <si>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</si>
  <si>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</si>
  <si>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</si>
  <si>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</si>
  <si>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</si>
  <si>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</si>
  <si>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</si>
  <si>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</si>
  <si>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</si>
  <si>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</si>
  <si>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</si>
  <si>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</si>
  <si>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</si>
  <si>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</si>
  <si>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</si>
  <si>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</si>
  <si>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</si>
  <si>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</si>
  <si>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</si>
  <si>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</si>
  <si>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</si>
  <si>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</si>
  <si>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</si>
  <si>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</si>
  <si>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</si>
  <si>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</si>
  <si>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</si>
  <si>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</si>
  <si>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</si>
  <si>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</si>
  <si>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</si>
  <si>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</si>
  <si>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</si>
  <si>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</si>
  <si>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</si>
  <si>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</si>
  <si>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</si>
  <si>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</si>
  <si>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</si>
  <si>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</si>
  <si>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</si>
  <si>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</si>
  <si>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</si>
  <si>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</si>
  <si>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</si>
  <si>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</si>
  <si>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</si>
  <si>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</si>
  <si>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</si>
  <si>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</si>
  <si>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</si>
  <si>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</si>
  <si>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</si>
  <si>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</si>
  <si>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</si>
  <si>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</si>
  <si>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</si>
  <si>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</si>
  <si>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</si>
  <si>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</si>
  <si>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</si>
  <si>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</si>
  <si>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</si>
  <si>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</si>
  <si>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</si>
  <si>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</si>
  <si>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</si>
  <si>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</si>
  <si>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</si>
  <si>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</si>
  <si>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</si>
  <si>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</si>
  <si>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</si>
  <si>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</si>
  <si>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</si>
  <si>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</si>
  <si>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</si>
  <si>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</si>
  <si>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</si>
  <si>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</si>
  <si>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</si>
  <si>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</si>
  <si>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</si>
  <si>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</si>
  <si>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</si>
  <si>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</si>
  <si>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</si>
  <si>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</si>
  <si>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</si>
  <si>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</si>
  <si>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</si>
  <si>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</si>
  <si>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</si>
  <si>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</si>
  <si>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</si>
  <si>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</si>
  <si>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</si>
  <si>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</si>
  <si>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</si>
  <si>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</si>
  <si>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</si>
  <si>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</si>
  <si>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</si>
  <si>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</si>
  <si>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</si>
  <si>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</si>
  <si>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</si>
  <si>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</si>
  <si>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</si>
  <si>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</si>
  <si>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</si>
  <si>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</si>
  <si>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</si>
  <si>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</si>
  <si>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</si>
  <si>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</si>
  <si>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</si>
  <si>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</si>
  <si>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</si>
  <si>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</si>
  <si>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</si>
  <si>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</si>
  <si>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</si>
  <si>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</si>
  <si>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</si>
  <si>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</si>
  <si>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</si>
  <si>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</si>
  <si>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</si>
  <si>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</si>
  <si>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</si>
  <si>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</si>
  <si>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</si>
  <si>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</si>
  <si>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</si>
  <si>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</si>
  <si>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</si>
  <si>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</si>
  <si>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</si>
  <si>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</si>
  <si>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</si>
  <si>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</si>
  <si>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</si>
  <si>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</si>
  <si>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</si>
  <si>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</si>
  <si>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</si>
  <si>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</si>
  <si>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</si>
  <si>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</si>
  <si>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</si>
  <si>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</si>
  <si>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</si>
  <si>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</si>
  <si>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</si>
  <si>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</si>
  <si>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</si>
  <si>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</si>
  <si>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</si>
  <si>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</si>
  <si>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</si>
  <si>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</si>
  <si>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</si>
  <si>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</si>
  <si>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</si>
  <si>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</si>
  <si>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</si>
  <si>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</si>
  <si>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</si>
  <si>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</si>
  <si>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</si>
  <si>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</si>
  <si>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</si>
  <si>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</si>
  <si>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</si>
  <si>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</si>
  <si>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</si>
  <si>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</si>
  <si>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</si>
  <si>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</si>
  <si>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</si>
  <si>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</si>
  <si>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</si>
  <si>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</si>
  <si>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</si>
  <si>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</si>
  <si>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</si>
  <si>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</si>
  <si>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</si>
  <si>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</si>
  <si>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</si>
  <si>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</si>
  <si>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</si>
  <si>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</si>
  <si>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</si>
  <si>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</si>
  <si>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</si>
  <si>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</si>
  <si>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</si>
  <si>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</si>
  <si>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</si>
  <si>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</si>
  <si>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</si>
  <si>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</si>
  <si>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</si>
  <si>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</si>
  <si>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</si>
  <si>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</si>
  <si>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</si>
  <si>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</si>
  <si>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</si>
  <si>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</si>
  <si>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</si>
  <si>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</si>
  <si>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</si>
  <si>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</si>
  <si>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</si>
  <si>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</si>
  <si>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</si>
  <si>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</si>
  <si>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</si>
  <si>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</si>
  <si>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</si>
  <si>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</si>
  <si>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</si>
  <si>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</si>
  <si>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</si>
  <si>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</si>
  <si>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</si>
  <si>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</si>
  <si>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</si>
  <si>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</si>
  <si>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</si>
  <si>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</si>
  <si>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</si>
  <si>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</si>
  <si>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</si>
  <si>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</si>
  <si>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</si>
  <si>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</si>
  <si>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</si>
  <si>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</si>
  <si>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</si>
  <si>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</si>
  <si>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</si>
  <si>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</si>
  <si>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</si>
  <si>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</si>
  <si>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</si>
  <si>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</si>
  <si>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</si>
  <si>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</si>
  <si>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</si>
  <si>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</si>
  <si>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</si>
  <si>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</si>
  <si>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</si>
  <si>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</si>
  <si>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</si>
  <si>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</si>
  <si>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</si>
  <si>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</si>
  <si>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</si>
  <si>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</si>
  <si>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</si>
  <si>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</si>
  <si>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</si>
  <si>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</si>
  <si>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</si>
  <si>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</si>
  <si>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</si>
  <si>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</si>
  <si>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</si>
  <si>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</si>
  <si>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</si>
  <si>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</si>
  <si>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</si>
  <si>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</si>
  <si>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</si>
  <si>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</si>
  <si>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</si>
  <si>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</si>
  <si>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</si>
  <si>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</si>
  <si>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</si>
  <si>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</si>
  <si>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</si>
  <si>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</si>
  <si>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</si>
  <si>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</si>
  <si>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</si>
  <si>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</si>
  <si>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</si>
  <si>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</si>
  <si>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</si>
  <si>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</si>
  <si>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</si>
  <si>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</si>
  <si>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</si>
  <si>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</si>
  <si>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</si>
  <si>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</si>
  <si>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</si>
  <si>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</si>
  <si>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</si>
  <si>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</si>
  <si>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</si>
  <si>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</si>
  <si>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</si>
  <si>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</si>
  <si>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</si>
  <si>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</si>
  <si>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</si>
  <si>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</si>
  <si>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</si>
  <si>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</si>
  <si>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</si>
  <si>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</si>
  <si>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</si>
  <si>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</si>
  <si>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</si>
  <si>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</si>
  <si>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</si>
  <si>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</si>
  <si>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</si>
  <si>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</si>
  <si>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</si>
  <si>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</si>
  <si>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</si>
  <si>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</si>
  <si>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</si>
  <si>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</si>
  <si>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</si>
  <si>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</si>
  <si>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</si>
  <si>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</si>
  <si>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</si>
  <si>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</si>
  <si>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</si>
  <si>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</si>
  <si>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</si>
  <si>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</si>
  <si>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</si>
  <si>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</si>
  <si>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</si>
  <si>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</si>
  <si>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</si>
  <si>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</si>
  <si>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</si>
  <si>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</si>
  <si>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</si>
  <si>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</si>
  <si>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</si>
  <si>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</si>
  <si>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</si>
  <si>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</si>
  <si>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</si>
  <si>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</si>
  <si>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</si>
  <si>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</si>
  <si>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</si>
  <si>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</si>
  <si>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</si>
  <si>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</si>
  <si>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</si>
  <si>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</si>
  <si>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</si>
  <si>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</si>
  <si>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</si>
  <si>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</si>
  <si>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</si>
  <si>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</si>
  <si>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</si>
  <si>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</si>
  <si>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</si>
  <si>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</si>
  <si>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</si>
  <si>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</si>
  <si>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</si>
  <si>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</si>
  <si>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</si>
  <si>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</si>
  <si>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</si>
  <si>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</si>
  <si>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</si>
  <si>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</si>
  <si>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</si>
  <si>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</si>
  <si>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</si>
  <si>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</si>
  <si>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</si>
  <si>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</si>
  <si>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</si>
  <si>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</si>
  <si>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</si>
  <si>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</si>
  <si>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</si>
  <si>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</si>
  <si>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</si>
  <si>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</si>
  <si>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</si>
  <si>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</si>
  <si>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</si>
  <si>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</si>
  <si>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</si>
  <si>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</si>
  <si>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</si>
  <si>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</si>
  <si>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</si>
  <si>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</si>
  <si>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</si>
  <si>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</si>
  <si>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</si>
  <si>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</si>
  <si>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</si>
  <si>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</si>
  <si>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</si>
  <si>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</si>
  <si>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</si>
  <si>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</si>
  <si>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</si>
  <si>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</si>
  <si>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</si>
  <si>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</si>
  <si>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</si>
  <si>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</si>
  <si>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</si>
  <si>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</si>
  <si>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</si>
  <si>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</si>
  <si>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</si>
  <si>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</si>
  <si>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</si>
  <si>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</si>
  <si>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</si>
  <si>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</si>
  <si>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</si>
  <si>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</si>
  <si>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</si>
  <si>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</si>
  <si>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</si>
  <si>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</si>
  <si>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</si>
  <si>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</si>
  <si>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</si>
  <si>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</si>
  <si>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</si>
  <si>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</si>
  <si>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</si>
  <si>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</si>
  <si>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</si>
  <si>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</si>
  <si>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</si>
  <si>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</si>
  <si>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</si>
  <si>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</si>
  <si>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</si>
  <si>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</si>
  <si>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</si>
  <si>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</si>
  <si>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</si>
  <si>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</si>
  <si>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</si>
  <si>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</si>
  <si>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</si>
  <si>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</si>
  <si>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</si>
  <si>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</si>
  <si>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</si>
  <si>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</si>
  <si>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</si>
  <si>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</si>
  <si>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</si>
  <si>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</si>
  <si>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</si>
  <si>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</si>
  <si>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</si>
  <si>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</si>
  <si>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</si>
  <si>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</si>
  <si>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</si>
  <si>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</si>
  <si>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</si>
  <si>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</si>
  <si>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</si>
  <si>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</si>
  <si>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</si>
  <si>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</si>
  <si>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</si>
  <si>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</si>
  <si>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</si>
  <si>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</si>
  <si>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</si>
  <si>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</si>
  <si>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</si>
  <si>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</si>
  <si>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</si>
  <si>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</si>
  <si>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</si>
  <si>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</si>
  <si>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</si>
  <si>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</si>
  <si>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</si>
  <si>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</si>
  <si>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</si>
  <si>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</si>
  <si>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</si>
  <si>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</si>
  <si>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</si>
  <si>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</si>
  <si>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</si>
  <si>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</si>
  <si>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</si>
  <si>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</si>
  <si>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</si>
  <si>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</si>
  <si>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</si>
  <si>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</si>
  <si>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</si>
  <si>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</si>
  <si>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</si>
  <si>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</si>
  <si>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</si>
  <si>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</si>
  <si>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</si>
  <si>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</si>
  <si>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</si>
  <si>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</si>
  <si>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</si>
  <si>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</si>
  <si>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</si>
  <si>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</si>
  <si>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</si>
  <si>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</si>
  <si>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</si>
  <si>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</si>
  <si>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</si>
  <si>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</si>
  <si>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</si>
  <si>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</si>
  <si>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</si>
  <si>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</si>
  <si>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</si>
  <si>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</si>
  <si>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</si>
  <si>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</si>
  <si>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</si>
  <si>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</si>
  <si>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</si>
  <si>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</si>
  <si>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</si>
  <si>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</si>
  <si>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</si>
  <si>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</si>
  <si>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</si>
  <si>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</si>
  <si>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</si>
  <si>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</si>
  <si>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</si>
  <si>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</si>
  <si>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</si>
  <si>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</si>
  <si>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</si>
  <si>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</si>
  <si>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</si>
  <si>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</si>
  <si>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</si>
  <si>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</si>
  <si>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</si>
  <si>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</si>
  <si>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</si>
  <si>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</si>
  <si>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</si>
  <si>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</si>
  <si>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</si>
  <si>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</si>
  <si>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</si>
  <si>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</si>
  <si>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</si>
  <si>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</si>
  <si>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</si>
  <si>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</si>
  <si>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</si>
  <si>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</si>
  <si>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</si>
  <si>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</si>
  <si>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</si>
  <si>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</si>
  <si>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</si>
  <si>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</si>
  <si>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</si>
  <si>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</si>
  <si>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</si>
  <si>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</si>
  <si>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</si>
  <si>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</si>
  <si>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</si>
  <si>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</si>
  <si>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</si>
  <si>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</si>
  <si>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</si>
  <si>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</si>
  <si>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</si>
  <si>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</si>
  <si>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</si>
  <si>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</si>
  <si>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</si>
  <si>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</si>
  <si>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</si>
  <si>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</si>
  <si>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</si>
  <si>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</si>
  <si>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</si>
  <si>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</si>
  <si>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</si>
  <si>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</si>
  <si>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</si>
  <si>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</si>
  <si>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</si>
  <si>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</si>
  <si>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</si>
  <si>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</si>
  <si>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</si>
  <si>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</si>
  <si>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</si>
  <si>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</si>
  <si>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</si>
  <si>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</si>
  <si>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</si>
  <si>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</si>
  <si>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</si>
  <si>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</si>
  <si>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</si>
  <si>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</si>
  <si>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</si>
  <si>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</si>
  <si>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</si>
  <si>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</si>
  <si>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</si>
  <si>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</si>
  <si>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</si>
  <si>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</si>
  <si>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</si>
  <si>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</si>
  <si>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</si>
  <si>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</si>
  <si>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</si>
  <si>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</si>
  <si>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</si>
  <si>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</si>
  <si>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</si>
  <si>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</si>
  <si>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</si>
  <si>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</si>
  <si>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</si>
  <si>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</si>
  <si>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</si>
  <si>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</si>
  <si>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</si>
  <si>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</si>
  <si>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</si>
  <si>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</si>
  <si>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</si>
  <si>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</si>
  <si>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</si>
  <si>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</si>
  <si>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</si>
  <si>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</si>
  <si>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</si>
  <si>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</si>
  <si>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</si>
  <si>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</si>
  <si>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</si>
  <si>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</si>
  <si>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</si>
  <si>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</si>
  <si>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</si>
  <si>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</si>
  <si>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</si>
  <si>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</si>
  <si>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</si>
  <si>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</si>
  <si>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</si>
  <si>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</si>
  <si>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</si>
  <si>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</si>
  <si>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</si>
  <si>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</si>
  <si>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</si>
  <si>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</si>
  <si>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</si>
  <si>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</si>
  <si>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</si>
  <si>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</si>
  <si>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</si>
  <si>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</si>
  <si>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</si>
  <si>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</si>
  <si>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</si>
  <si>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</si>
  <si>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</si>
  <si>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</si>
  <si>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</si>
  <si>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</si>
  <si>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</si>
  <si>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</si>
  <si>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</si>
  <si>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</si>
  <si>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</si>
  <si>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</si>
  <si>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</si>
  <si>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</si>
  <si>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</si>
  <si>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</si>
  <si>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</si>
  <si>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</si>
  <si>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</si>
  <si>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</si>
  <si>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</si>
  <si>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</si>
  <si>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</si>
  <si>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</si>
  <si>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</si>
  <si>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</si>
  <si>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</si>
  <si>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</si>
  <si>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</si>
  <si>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</si>
  <si>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</si>
  <si>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</si>
  <si>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</si>
  <si>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</si>
  <si>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</si>
  <si>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</si>
  <si>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</si>
  <si>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</si>
  <si>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</si>
  <si>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</si>
  <si>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</si>
  <si>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</si>
  <si>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</si>
  <si>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</si>
  <si>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</si>
  <si>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</si>
  <si>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</si>
  <si>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</si>
  <si>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</si>
  <si>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</si>
  <si>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</si>
  <si>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</si>
  <si>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</si>
  <si>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</si>
  <si>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</si>
  <si>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</si>
  <si>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</si>
  <si>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</si>
  <si>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</si>
  <si>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</si>
  <si>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</si>
  <si>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</si>
  <si>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</si>
  <si>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</si>
  <si>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</si>
  <si>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</si>
  <si>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</si>
  <si>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</si>
  <si>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</si>
  <si>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</si>
  <si>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</si>
  <si>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</si>
  <si>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</si>
  <si>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</si>
  <si>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</si>
  <si>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</si>
  <si>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</si>
  <si>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</si>
  <si>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</si>
  <si>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</si>
  <si>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</si>
  <si>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</si>
  <si>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</si>
  <si>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</si>
  <si>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</si>
  <si>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</si>
  <si>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</si>
  <si>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</si>
  <si>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</si>
  <si>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</si>
  <si>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</si>
  <si>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</si>
  <si>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</si>
  <si>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</si>
  <si>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</si>
  <si>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</si>
  <si>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</si>
  <si>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</si>
  <si>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</si>
  <si>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</si>
  <si>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</si>
  <si>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</si>
  <si>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</si>
  <si>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</si>
  <si>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</si>
  <si>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</si>
  <si>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</si>
  <si>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</si>
  <si>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</si>
  <si>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</si>
  <si>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</si>
  <si>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</si>
  <si>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</si>
  <si>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</si>
  <si>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</si>
  <si>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</si>
  <si>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</si>
  <si>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</si>
  <si>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</si>
  <si>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</si>
  <si>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</si>
  <si>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</si>
  <si>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</si>
  <si>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</si>
  <si>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</si>
  <si>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</si>
  <si>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</si>
  <si>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</si>
  <si>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</si>
  <si>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</si>
  <si>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</si>
  <si>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</si>
  <si>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</si>
  <si>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</si>
  <si>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</si>
  <si>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</si>
  <si>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</si>
  <si>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</si>
  <si>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</si>
  <si>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</si>
  <si>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</si>
  <si>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</si>
  <si>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</si>
  <si>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</si>
  <si>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</si>
  <si>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</si>
  <si>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</si>
  <si>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</si>
  <si>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</si>
  <si>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</si>
  <si>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</si>
  <si>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</si>
  <si>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</si>
  <si>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</si>
  <si>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</si>
  <si>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</si>
  <si>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</si>
  <si>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</si>
  <si>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</si>
  <si>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</si>
  <si>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</si>
  <si>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</si>
  <si>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</si>
  <si>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</si>
  <si>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</si>
  <si>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</si>
  <si>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</si>
  <si>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</si>
  <si>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</si>
  <si>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</si>
  <si>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</si>
  <si>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</si>
  <si>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</si>
  <si>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</si>
  <si>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</si>
  <si>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</si>
  <si>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</si>
  <si>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</si>
  <si>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</si>
  <si>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</si>
  <si>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</si>
  <si>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</si>
  <si>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</si>
  <si>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</si>
  <si>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</si>
  <si>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</si>
  <si>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</si>
  <si>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</si>
  <si>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</si>
  <si>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</si>
  <si>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</si>
  <si>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</si>
  <si>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</si>
  <si>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</si>
  <si>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</si>
  <si>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</si>
  <si>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</si>
  <si>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</si>
  <si>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</si>
  <si>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</si>
  <si>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</si>
  <si>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</si>
  <si>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</si>
  <si>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</si>
  <si>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</si>
  <si>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</si>
  <si>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</si>
  <si>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</si>
  <si>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</si>
  <si>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</si>
  <si>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</si>
  <si>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</si>
  <si>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</si>
  <si>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</si>
  <si>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</si>
  <si>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</si>
  <si>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</si>
  <si>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</si>
  <si>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</si>
  <si>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</si>
  <si>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</si>
  <si>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</si>
  <si>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</si>
  <si>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</si>
  <si>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</si>
  <si>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</si>
  <si>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</si>
  <si>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</si>
  <si>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</si>
  <si>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</si>
  <si>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</si>
  <si>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</si>
  <si>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</si>
  <si>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</si>
  <si>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</si>
  <si>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</si>
  <si>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</si>
  <si>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</si>
  <si>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</si>
  <si>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</si>
  <si>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</si>
  <si>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</si>
  <si>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</si>
  <si>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</si>
  <si>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</si>
  <si>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</si>
  <si>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</si>
  <si>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</si>
  <si>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</si>
  <si>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</si>
  <si>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</si>
  <si>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</si>
  <si>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</si>
  <si>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</si>
  <si>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</si>
  <si>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</si>
  <si>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</si>
  <si>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</si>
  <si>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</si>
  <si>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</si>
  <si>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</si>
  <si>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</si>
  <si>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</si>
  <si>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</si>
  <si>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</si>
  <si>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</si>
  <si>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</si>
  <si>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</si>
  <si>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</si>
  <si>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</si>
  <si>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</si>
  <si>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</si>
  <si>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</si>
  <si>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</si>
  <si>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</si>
  <si>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</si>
  <si>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</si>
  <si>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</si>
  <si>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</si>
  <si>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</si>
  <si>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</si>
  <si>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</si>
  <si>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</si>
  <si>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</si>
  <si>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</si>
  <si>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</si>
  <si>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</si>
  <si>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</si>
  <si>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</si>
  <si>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</si>
  <si>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</si>
  <si>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</si>
  <si>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</si>
  <si>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</si>
  <si>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</si>
  <si>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</si>
  <si>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</si>
  <si>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</si>
  <si>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</si>
  <si>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</si>
  <si>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</si>
  <si>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</si>
  <si>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</si>
  <si>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</si>
  <si>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</si>
  <si>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</si>
  <si>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</si>
  <si>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</si>
  <si>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</si>
  <si>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</si>
  <si>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</si>
  <si>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</si>
  <si>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</si>
  <si>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</si>
  <si>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</si>
  <si>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</si>
  <si>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</si>
  <si>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</si>
  <si>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</si>
  <si>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</si>
  <si>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</si>
  <si>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</si>
  <si>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</si>
  <si>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</si>
  <si>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</si>
  <si>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</si>
  <si>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</si>
  <si>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</si>
  <si>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</si>
  <si>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</si>
  <si>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</si>
  <si>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</si>
  <si>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</si>
  <si>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</si>
  <si>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</si>
  <si>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</si>
  <si>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</si>
  <si>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</si>
  <si>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</si>
  <si>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</si>
  <si>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</si>
  <si>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</si>
  <si>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</si>
  <si>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</si>
  <si>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</si>
  <si>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</si>
  <si>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</si>
  <si>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</si>
  <si>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</si>
  <si>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</si>
  <si>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</si>
  <si>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</si>
  <si>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</si>
  <si>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</si>
  <si>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</si>
  <si>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</si>
  <si>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</si>
  <si>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</si>
  <si>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</si>
  <si>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</si>
  <si>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</si>
  <si>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</si>
  <si>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</si>
  <si>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</si>
  <si>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</si>
  <si>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</si>
  <si>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</si>
  <si>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</si>
  <si>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</si>
  <si>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</si>
  <si>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</si>
  <si>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</si>
  <si>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</si>
  <si>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</si>
  <si>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</si>
  <si>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</si>
  <si>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</si>
  <si>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</si>
  <si>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</si>
  <si>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</si>
  <si>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</si>
  <si>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</si>
  <si>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</si>
  <si>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</si>
  <si>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</si>
  <si>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</si>
  <si>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</si>
  <si>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</si>
  <si>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</si>
  <si>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</si>
  <si>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</si>
  <si>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</si>
  <si>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</si>
  <si>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</si>
  <si>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</si>
  <si>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</si>
  <si>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</si>
  <si>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</si>
  <si>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</si>
  <si>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</si>
  <si>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</si>
  <si>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</si>
  <si>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</si>
  <si>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</si>
  <si>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</si>
  <si>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</si>
  <si>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</si>
  <si>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</si>
  <si>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</si>
  <si>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</si>
  <si>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</si>
  <si>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</si>
  <si>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</si>
  <si>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</si>
  <si>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</si>
  <si>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</si>
  <si>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</si>
  <si>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</si>
  <si>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</si>
  <si>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</si>
  <si>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</si>
  <si>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</si>
  <si>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</si>
  <si>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</si>
  <si>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</si>
  <si>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</si>
  <si>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</si>
  <si>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</si>
  <si>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</si>
  <si>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</si>
  <si>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</si>
  <si>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</si>
  <si>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</si>
  <si>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</si>
  <si>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</si>
  <si>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</si>
  <si>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</si>
  <si>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</si>
  <si>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</si>
  <si>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</si>
  <si>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</si>
  <si>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</si>
  <si>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</si>
  <si>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</si>
  <si>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</si>
  <si>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</si>
  <si>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</si>
  <si>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</si>
  <si>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</si>
  <si>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</si>
  <si>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</si>
  <si>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</si>
  <si>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</si>
  <si>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</si>
  <si>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</si>
  <si>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</si>
  <si>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</si>
  <si>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</si>
  <si>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</si>
  <si>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</si>
  <si>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</si>
  <si>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</si>
  <si>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</si>
  <si>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</si>
  <si>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</si>
  <si>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</si>
  <si>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</si>
  <si>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</si>
  <si>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</si>
  <si>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</si>
  <si>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</si>
  <si>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</si>
  <si>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</si>
  <si>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</si>
  <si>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</si>
  <si>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</si>
  <si>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</si>
  <si>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</si>
  <si>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</si>
  <si>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</si>
  <si>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</si>
  <si>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</si>
  <si>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</si>
  <si>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</si>
  <si>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</si>
  <si>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</si>
  <si>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</si>
  <si>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</si>
  <si>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</si>
  <si>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</si>
  <si>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</si>
  <si>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</si>
  <si>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</si>
  <si>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</si>
  <si>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</si>
  <si>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</si>
  <si>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</si>
  <si>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</si>
  <si>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</si>
  <si>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</si>
  <si>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</si>
  <si>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</si>
  <si>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</si>
  <si>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</si>
  <si>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</si>
  <si>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</si>
  <si>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</si>
  <si>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</si>
  <si>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</si>
  <si>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</si>
  <si>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</si>
  <si>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</si>
  <si>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</si>
  <si>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</si>
  <si>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</si>
  <si>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</si>
  <si>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</si>
  <si>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</si>
  <si>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</si>
  <si>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</si>
  <si>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</si>
  <si>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</si>
  <si>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</si>
  <si>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</si>
  <si>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</si>
  <si>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</si>
  <si>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</si>
  <si>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</si>
  <si>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</si>
  <si>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</si>
  <si>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</si>
  <si>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</si>
  <si>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</si>
  <si>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</si>
  <si>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</si>
  <si>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</si>
  <si>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</si>
  <si>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</si>
  <si>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</si>
  <si>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</si>
  <si>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</si>
  <si>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</si>
  <si>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</si>
  <si>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</si>
  <si>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</si>
  <si>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</si>
  <si>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</si>
  <si>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</si>
  <si>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</si>
  <si>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</si>
  <si>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</si>
  <si>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</si>
  <si>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</si>
  <si>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</si>
  <si>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</si>
  <si>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</si>
  <si>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</si>
  <si>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</si>
  <si>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</si>
  <si>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</si>
  <si>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</si>
  <si>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</si>
  <si>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</si>
  <si>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</si>
  <si>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</si>
  <si>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</si>
  <si>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</si>
  <si>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</si>
  <si>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</si>
  <si>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</si>
  <si>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</si>
  <si>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</si>
  <si>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</si>
  <si>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</si>
  <si>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</si>
  <si>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</si>
  <si>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</si>
  <si>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</si>
  <si>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</si>
  <si>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</si>
  <si>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</si>
  <si>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</si>
  <si>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</si>
  <si>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</si>
  <si>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</si>
  <si>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</si>
  <si>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</si>
  <si>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</si>
  <si>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</si>
  <si>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</si>
  <si>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</si>
  <si>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</si>
  <si>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</si>
  <si>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</si>
  <si>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</si>
  <si>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</si>
  <si>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</si>
  <si>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</si>
  <si>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</si>
  <si>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</si>
  <si>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</si>
  <si>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</si>
  <si>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</si>
  <si>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</si>
  <si>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</si>
  <si>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</si>
  <si>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</si>
  <si>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</si>
  <si>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</si>
  <si>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</si>
  <si>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</si>
  <si>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</si>
  <si>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</si>
  <si>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</si>
  <si>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</si>
  <si>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</si>
  <si>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</si>
  <si>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</si>
  <si>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</si>
  <si>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</si>
  <si>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</si>
  <si>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</si>
  <si>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</si>
  <si>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</si>
  <si>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</si>
  <si>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</si>
  <si>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</si>
  <si>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</si>
  <si>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</si>
  <si>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</si>
  <si>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</si>
  <si>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</si>
  <si>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</si>
  <si>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</si>
  <si>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</si>
  <si>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</si>
  <si>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</si>
  <si>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</si>
  <si>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</si>
  <si>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</si>
  <si>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</si>
  <si>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</si>
  <si>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</si>
  <si>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</si>
  <si>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</si>
  <si>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</si>
  <si>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</si>
  <si>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</si>
  <si>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</si>
  <si>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</si>
  <si>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</si>
  <si>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</si>
  <si>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</si>
  <si>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</si>
  <si>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</si>
  <si>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</si>
  <si>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</si>
  <si>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</si>
  <si>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</si>
  <si>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</si>
  <si>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</si>
  <si>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</si>
  <si>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</si>
  <si>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</si>
  <si>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</si>
  <si>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</si>
  <si>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</si>
  <si>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</si>
  <si>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</si>
  <si>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</si>
  <si>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</si>
  <si>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</si>
  <si>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</si>
  <si>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</si>
  <si>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</si>
  <si>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</si>
  <si>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</si>
  <si>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</si>
  <si>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</si>
  <si>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</si>
  <si>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</si>
  <si>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</si>
  <si>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</si>
  <si>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</si>
  <si>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</si>
  <si>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</si>
  <si>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</si>
  <si>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</si>
  <si>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</si>
  <si>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</si>
  <si>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</si>
  <si>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</si>
  <si>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</si>
  <si>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</si>
  <si>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</si>
  <si>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</si>
  <si>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</si>
  <si>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</si>
  <si>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</si>
  <si>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</si>
  <si>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</si>
  <si>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</si>
  <si>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</si>
  <si>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</si>
  <si>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</si>
  <si>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</si>
  <si>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</si>
  <si>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</si>
  <si>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</si>
  <si>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</si>
  <si>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</si>
  <si>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</si>
  <si>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</si>
  <si>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</si>
  <si>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</si>
  <si>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</si>
  <si>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</si>
  <si>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</si>
  <si>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</si>
  <si>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</si>
  <si>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</si>
  <si>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</si>
  <si>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</si>
  <si>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</si>
  <si>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</si>
  <si>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</si>
  <si>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</si>
  <si>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</si>
  <si>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</si>
  <si>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</si>
  <si>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</si>
  <si>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</si>
  <si>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</si>
  <si>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</si>
  <si>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</si>
  <si>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</si>
  <si>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</si>
  <si>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</si>
  <si>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</si>
  <si>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</si>
  <si>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</si>
  <si>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</si>
  <si>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</si>
  <si>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</si>
  <si>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</si>
  <si>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</si>
  <si>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</si>
  <si>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</si>
  <si>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</si>
  <si>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</si>
  <si>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</si>
  <si>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</si>
  <si>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</si>
  <si>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</si>
  <si>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</si>
  <si>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</si>
  <si>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</si>
  <si>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</si>
  <si>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</si>
  <si>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</si>
  <si>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</si>
  <si>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</si>
  <si>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</si>
  <si>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</si>
  <si>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</si>
  <si>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</si>
  <si>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</si>
  <si>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</si>
  <si>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</si>
  <si>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</si>
  <si>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</si>
  <si>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</si>
  <si>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</si>
  <si>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</si>
  <si>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</si>
  <si>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</si>
  <si>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</si>
  <si>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</si>
  <si>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</si>
  <si>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</si>
  <si>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</si>
  <si>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</si>
  <si>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</si>
  <si>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</si>
  <si>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</si>
  <si>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</si>
  <si>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</si>
  <si>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</si>
  <si>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</si>
  <si>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</si>
  <si>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</si>
  <si>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</si>
  <si>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</si>
  <si>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</si>
  <si>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</si>
  <si>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</si>
  <si>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</si>
  <si>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</si>
  <si>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</si>
  <si>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</si>
  <si>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</si>
  <si>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</si>
  <si>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</si>
  <si>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</si>
  <si>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</si>
  <si>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</si>
  <si>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</si>
  <si>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</si>
  <si>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</si>
  <si>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</si>
  <si>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</si>
  <si>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</si>
  <si>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</si>
  <si>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</si>
  <si>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</si>
  <si>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</si>
  <si>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</si>
  <si>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</si>
  <si>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</si>
  <si>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</si>
  <si>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</si>
  <si>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</si>
  <si>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</si>
  <si>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</si>
  <si>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</si>
  <si>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</si>
  <si>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</si>
  <si>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</si>
  <si>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</si>
  <si>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</si>
  <si>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</si>
  <si>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</si>
  <si>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</si>
  <si>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</si>
  <si>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</si>
  <si>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</si>
  <si>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</si>
  <si>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</si>
  <si>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</si>
  <si>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</si>
  <si>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</si>
  <si>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</si>
  <si>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</si>
  <si>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</si>
  <si>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</si>
  <si>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</si>
  <si>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</si>
  <si>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</si>
  <si>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</si>
  <si>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</si>
  <si>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</si>
  <si>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</si>
  <si>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</si>
  <si>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</si>
  <si>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</si>
  <si>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</si>
  <si>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</si>
  <si>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</si>
  <si>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</si>
  <si>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</si>
  <si>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</si>
  <si>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</si>
  <si>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</si>
  <si>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</si>
  <si>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</si>
  <si>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</si>
  <si>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</si>
  <si>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</si>
  <si>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</si>
  <si>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</si>
  <si>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</si>
  <si>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</si>
  <si>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</si>
  <si>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</si>
  <si>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</si>
  <si>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</si>
  <si>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</si>
  <si>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</si>
  <si>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</si>
  <si>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</si>
  <si>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</si>
  <si>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</si>
  <si>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</si>
  <si>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</si>
  <si>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</si>
  <si>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</si>
  <si>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</si>
  <si>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</si>
  <si>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</si>
  <si>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</si>
  <si>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</si>
  <si>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</si>
  <si>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</si>
  <si>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</si>
  <si>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</si>
  <si>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</si>
  <si>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</si>
  <si>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</si>
  <si>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</si>
  <si>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</si>
  <si>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</si>
  <si>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</si>
  <si>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</si>
  <si>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</si>
  <si>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</si>
  <si>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</si>
  <si>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</si>
  <si>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</si>
  <si>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</si>
  <si>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</si>
  <si>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</si>
  <si>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</si>
  <si>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</si>
  <si>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</si>
  <si>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</si>
  <si>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</si>
  <si>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</si>
  <si>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</si>
  <si>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</si>
  <si>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</si>
  <si>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</si>
  <si>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</si>
  <si>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</si>
  <si>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</si>
  <si>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</si>
  <si>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</si>
  <si>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</si>
  <si>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</si>
  <si>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</si>
  <si>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</si>
  <si>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</si>
  <si>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</si>
  <si>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</si>
  <si>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</si>
  <si>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</si>
  <si>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</si>
  <si>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</si>
  <si>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</si>
  <si>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</si>
  <si>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</si>
  <si>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</si>
  <si>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</si>
  <si>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</si>
  <si>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</si>
  <si>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</si>
  <si>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</si>
  <si>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</si>
  <si>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</si>
  <si>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</si>
  <si>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</si>
  <si>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</si>
  <si>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</si>
  <si>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</si>
  <si>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</si>
  <si>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</si>
  <si>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</si>
  <si>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</si>
  <si>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</si>
  <si>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</si>
  <si>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</si>
  <si>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</si>
  <si>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</si>
  <si>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</si>
  <si>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</si>
  <si>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</si>
  <si>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</si>
  <si>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</si>
  <si>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</si>
  <si>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</si>
  <si>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</si>
  <si>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</si>
  <si>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</si>
  <si>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</si>
  <si>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</si>
  <si>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</si>
  <si>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</si>
  <si>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</si>
  <si>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</si>
  <si>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</si>
  <si>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</si>
  <si>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</si>
  <si>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</si>
  <si>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</si>
  <si>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</si>
  <si>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</si>
  <si>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</si>
  <si>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</si>
  <si>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</si>
  <si>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</si>
  <si>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</si>
  <si>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</si>
  <si>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</si>
  <si>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</si>
  <si>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</si>
  <si>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</si>
  <si>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</si>
  <si>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</si>
  <si>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</si>
  <si>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</si>
  <si>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</si>
  <si>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</si>
  <si>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</si>
  <si>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</si>
  <si>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</si>
  <si>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</si>
  <si>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</si>
  <si>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</si>
  <si>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</si>
  <si>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</si>
  <si>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</si>
  <si>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</si>
  <si>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</si>
  <si>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</si>
  <si>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</si>
  <si>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</si>
  <si>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</si>
  <si>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</si>
  <si>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</si>
  <si>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</si>
  <si>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</si>
  <si>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</si>
  <si>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</si>
  <si>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</si>
  <si>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</si>
  <si>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</si>
  <si>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</si>
  <si>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</si>
  <si>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</si>
  <si>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</si>
  <si>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</si>
  <si>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</si>
  <si>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</si>
  <si>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</si>
  <si>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</si>
  <si>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</si>
  <si>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</si>
  <si>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</si>
  <si>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</si>
  <si>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</si>
  <si>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</si>
  <si>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</si>
  <si>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</si>
  <si>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</si>
  <si>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</si>
  <si>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</si>
  <si>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</si>
  <si>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</si>
  <si>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</si>
  <si>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</si>
  <si>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</si>
  <si>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</si>
  <si>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</si>
  <si>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</si>
  <si>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</si>
  <si>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</si>
  <si>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</si>
  <si>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</si>
  <si>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</si>
  <si>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</si>
  <si>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</si>
  <si>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</si>
  <si>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</si>
  <si>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</si>
  <si>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</si>
  <si>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</si>
  <si>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</si>
  <si>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</si>
  <si>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</si>
  <si>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</si>
  <si>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</si>
  <si>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</si>
  <si>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</si>
  <si>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</si>
  <si>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</si>
  <si>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</si>
  <si>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</si>
  <si>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</si>
  <si>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</si>
  <si>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</si>
  <si>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</si>
  <si>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</si>
  <si>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</si>
  <si>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</si>
  <si>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</si>
  <si>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</si>
  <si>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</si>
  <si>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</si>
  <si>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</si>
  <si>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</si>
  <si>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</si>
  <si>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</si>
  <si>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</si>
  <si>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</si>
  <si>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</si>
  <si>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</si>
  <si>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</si>
  <si>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</si>
  <si>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</si>
  <si>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</si>
  <si>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</si>
  <si>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</si>
  <si>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</si>
  <si>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</si>
  <si>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</si>
  <si>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</si>
  <si>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</si>
  <si>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</si>
  <si>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</si>
  <si>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</si>
  <si>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</si>
  <si>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</si>
  <si>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</si>
  <si>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</si>
  <si>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</si>
  <si>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</si>
  <si>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</si>
  <si>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</si>
  <si>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</si>
  <si>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</si>
  <si>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</si>
  <si>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</si>
  <si>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</si>
  <si>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</si>
  <si>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</si>
  <si>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</si>
  <si>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</si>
  <si>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</si>
  <si>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</si>
  <si>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</si>
  <si>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</si>
  <si>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</si>
  <si>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</si>
  <si>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</si>
  <si>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</si>
  <si>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</si>
  <si>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</si>
  <si>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</si>
  <si>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</si>
  <si>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</si>
  <si>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</si>
  <si>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</si>
  <si>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</si>
  <si>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</si>
  <si>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</si>
  <si>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</si>
  <si>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</si>
  <si>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</si>
  <si>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</si>
  <si>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</si>
  <si>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　図書の提出方法を選択してください。</t>
    <rPh sb="2" eb="4">
      <t>トショ</t>
    </rPh>
    <rPh sb="5" eb="7">
      <t>テイシュツ</t>
    </rPh>
    <rPh sb="7" eb="9">
      <t>ホウホウ</t>
    </rPh>
    <rPh sb="10" eb="12">
      <t>センタク</t>
    </rPh>
    <phoneticPr fontId="1"/>
  </si>
  <si>
    <t>電子申請</t>
    <rPh sb="0" eb="2">
      <t>デンシ</t>
    </rPh>
    <rPh sb="2" eb="4">
      <t>シンセイ</t>
    </rPh>
    <phoneticPr fontId="1"/>
  </si>
  <si>
    <t>確認申請書</t>
    <rPh sb="0" eb="2">
      <t>カクニン</t>
    </rPh>
    <rPh sb="2" eb="5">
      <t>シンセイショ</t>
    </rPh>
    <phoneticPr fontId="1"/>
  </si>
  <si>
    <t>↑電子申請の場合は【有】を選択してください。</t>
    <rPh sb="1" eb="3">
      <t>デンシ</t>
    </rPh>
    <rPh sb="3" eb="5">
      <t>シンセイ</t>
    </rPh>
    <rPh sb="6" eb="8">
      <t>バアイ</t>
    </rPh>
    <rPh sb="10" eb="11">
      <t>アリ</t>
    </rPh>
    <rPh sb="13" eb="15">
      <t>センタク</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</si>
  <si>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</si>
  <si>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</si>
  <si>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</si>
  <si>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</si>
  <si>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</si>
  <si>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</si>
  <si>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</si>
  <si>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</si>
  <si>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</si>
  <si>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</si>
  <si>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</si>
  <si>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</si>
  <si>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</si>
  <si>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</si>
  <si>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</si>
  <si>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</si>
  <si>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</si>
  <si>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</si>
  <si>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</si>
  <si>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</si>
  <si>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</si>
  <si>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</si>
  <si>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</si>
  <si>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</si>
  <si>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</si>
  <si>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</si>
  <si>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</si>
  <si>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</si>
  <si>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</si>
  <si>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</si>
  <si>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</si>
  <si>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</si>
  <si>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</si>
  <si>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</si>
  <si>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</si>
  <si>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</si>
  <si>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</si>
  <si>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</si>
  <si>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</si>
  <si>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</si>
  <si>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</si>
  <si>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</si>
  <si>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</si>
  <si>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</si>
  <si>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</si>
  <si>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</si>
  <si>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</si>
  <si>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</si>
  <si>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</si>
  <si>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意匠</t>
    <rPh sb="0" eb="2">
      <t>イショウ</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</si>
  <si>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</si>
  <si>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</si>
  <si>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</si>
  <si>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設備</t>
    <rPh sb="0" eb="2">
      <t>セツビ</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</si>
  <si>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</si>
  <si>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</si>
  <si>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</si>
  <si>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</si>
  <si>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</si>
  <si>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</si>
  <si>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</si>
  <si>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</si>
  <si>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</si>
  <si>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</si>
  <si>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</si>
  <si>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</si>
  <si>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</si>
  <si>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</si>
  <si>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</si>
  <si>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</si>
  <si>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</si>
  <si>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</si>
  <si>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</si>
  <si>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</si>
  <si>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</si>
  <si>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</si>
  <si>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</si>
  <si>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</si>
  <si>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</si>
  <si>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</si>
  <si>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</si>
  <si>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</si>
  <si>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</si>
  <si>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</si>
  <si>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</si>
  <si>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</si>
  <si>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</si>
  <si>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</si>
  <si>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</si>
  <si>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</si>
  <si>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</si>
  <si>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</si>
  <si>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</si>
  <si>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</si>
  <si>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</si>
  <si>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</si>
  <si>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</si>
  <si>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</si>
  <si>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</si>
  <si>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</si>
  <si>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</si>
  <si>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</si>
  <si>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</si>
  <si>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</si>
  <si>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</si>
  <si>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</si>
  <si>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</si>
  <si>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</si>
  <si>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</si>
  <si>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</si>
  <si>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</si>
  <si>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</si>
  <si>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</si>
  <si>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</si>
  <si>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</si>
  <si>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</si>
  <si>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</si>
  <si>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</si>
  <si>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</si>
  <si>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</si>
  <si>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</si>
  <si>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</si>
  <si>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</si>
  <si>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</si>
  <si>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</si>
  <si>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</si>
  <si>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</si>
  <si>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</si>
  <si>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</si>
  <si>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</si>
  <si>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</si>
  <si>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</si>
  <si>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</si>
  <si>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</si>
  <si>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</si>
  <si>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</si>
  <si>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</si>
  <si>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</si>
  <si>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</si>
  <si>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</si>
  <si>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</si>
  <si>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</si>
  <si>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</si>
  <si>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</si>
  <si>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</si>
  <si>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</si>
  <si>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</si>
  <si>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</si>
  <si>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</si>
  <si>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</si>
  <si>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</si>
  <si>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</si>
  <si>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</si>
  <si>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</si>
  <si>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</si>
  <si>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</si>
  <si>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</si>
  <si>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</si>
  <si>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</si>
  <si>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</si>
  <si>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</si>
  <si>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</si>
  <si>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</si>
  <si>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</si>
  <si>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</si>
  <si>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</si>
  <si>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</si>
  <si>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</si>
  <si>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</si>
  <si>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</si>
  <si>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</si>
  <si>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</si>
  <si>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</si>
  <si>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</si>
  <si>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</si>
  <si>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</si>
  <si>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</si>
  <si>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</si>
  <si>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</si>
  <si>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</si>
  <si>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</si>
  <si>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</si>
  <si>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</si>
  <si>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</si>
  <si>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</si>
  <si>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</si>
  <si>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</si>
  <si>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</si>
  <si>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</si>
  <si>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</si>
  <si>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</si>
  <si>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</si>
  <si>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</si>
  <si>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</si>
  <si>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</si>
  <si>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</si>
  <si>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</si>
  <si>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</si>
  <si>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</si>
  <si>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</si>
  <si>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</si>
  <si>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</si>
  <si>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</si>
  <si>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</si>
  <si>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</si>
  <si>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</si>
  <si>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</si>
  <si>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</si>
  <si>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</si>
  <si>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</si>
  <si>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</si>
  <si>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</si>
  <si>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</si>
  <si>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</si>
  <si>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　株式会社　都市建築確認センター</t>
    <rPh sb="1" eb="5">
      <t>カブシキガイシャ</t>
    </rPh>
    <rPh sb="6" eb="8">
      <t>トシ</t>
    </rPh>
    <rPh sb="8" eb="10">
      <t>ケンチク</t>
    </rPh>
    <rPh sb="10" eb="12">
      <t>カクニン</t>
    </rPh>
    <phoneticPr fontId="1"/>
  </si>
  <si>
    <t>　　　　　　代表取締役　本田　實　様</t>
    <rPh sb="6" eb="8">
      <t>ダイヒョウ</t>
    </rPh>
    <rPh sb="8" eb="11">
      <t>トリシマリヤク</t>
    </rPh>
    <rPh sb="12" eb="14">
      <t>ホンダ</t>
    </rPh>
    <rPh sb="15" eb="16">
      <t>ミノル</t>
    </rPh>
    <rPh sb="17" eb="18">
      <t>サマ</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</si>
  <si>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</si>
  <si>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</si>
  <si>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</si>
  <si>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</si>
  <si>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</si>
  <si>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</si>
  <si>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</si>
  <si>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</si>
  <si>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</si>
  <si>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</si>
  <si>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</si>
  <si>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</si>
  <si>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</si>
  <si>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</si>
  <si>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</si>
  <si>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</si>
  <si>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</si>
  <si>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</si>
  <si>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</si>
  <si>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</si>
  <si>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</si>
  <si>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</si>
  <si>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</si>
  <si>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</si>
  <si>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</si>
  <si>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</si>
  <si>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</si>
  <si>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</si>
  <si>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</si>
  <si>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</si>
  <si>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</si>
  <si>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</si>
  <si>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</si>
  <si>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</si>
  <si>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</si>
  <si>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</si>
  <si>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</si>
  <si>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</si>
  <si>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</si>
  <si>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</si>
  <si>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</si>
  <si>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</si>
  <si>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</si>
  <si>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</si>
  <si>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</si>
  <si>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</si>
  <si>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</si>
  <si>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</si>
  <si>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</si>
  <si>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</si>
  <si>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</si>
  <si>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</si>
  <si>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</si>
  <si>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</si>
  <si>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</si>
  <si>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</si>
  <si>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</si>
  <si>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</si>
  <si>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</si>
  <si>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</si>
  <si>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</si>
  <si>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</si>
  <si>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</si>
  <si>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</si>
  <si>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</si>
  <si>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</si>
  <si>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</si>
  <si>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</si>
  <si>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</si>
  <si>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</si>
  <si>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</si>
  <si>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</si>
  <si>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</si>
  <si>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</si>
  <si>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</si>
  <si>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</si>
  <si>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</si>
  <si>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</si>
  <si>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</si>
  <si>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</si>
  <si>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</si>
  <si>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</si>
  <si>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</si>
  <si>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</si>
  <si>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</si>
  <si>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</si>
  <si>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</si>
  <si>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</si>
  <si>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</si>
  <si>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</si>
  <si>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</si>
  <si>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</si>
  <si>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</si>
  <si>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</si>
  <si>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</si>
  <si>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</si>
  <si>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</si>
  <si>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</si>
  <si>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</si>
  <si>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</si>
  <si>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</si>
  <si>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</si>
  <si>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</si>
  <si>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</si>
  <si>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</si>
  <si>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</si>
  <si>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</si>
  <si>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</si>
  <si>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</si>
  <si>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</si>
  <si>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</si>
  <si>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</si>
  <si>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</si>
  <si>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</si>
  <si>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</si>
  <si>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</si>
  <si>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</si>
  <si>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</si>
  <si>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</si>
  <si>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</si>
  <si>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</si>
  <si>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</si>
  <si>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</si>
  <si>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</si>
  <si>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</si>
  <si>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</si>
  <si>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</si>
  <si>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</si>
  <si>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</si>
  <si>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</si>
  <si>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</si>
  <si>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</si>
  <si>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</si>
  <si>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</si>
  <si>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</si>
  <si>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</si>
  <si>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</si>
  <si>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</si>
  <si>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</si>
  <si>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</si>
  <si>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</si>
  <si>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</si>
  <si>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</si>
  <si>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</si>
  <si>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</si>
  <si>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</si>
  <si>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</si>
  <si>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</si>
  <si>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</si>
  <si>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</si>
  <si>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</si>
  <si>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</si>
  <si>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</si>
  <si>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</si>
  <si>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</si>
  <si>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</si>
  <si>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</si>
  <si>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</si>
  <si>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</si>
  <si>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</si>
  <si>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</si>
  <si>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</si>
  <si>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</si>
  <si>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</si>
  <si>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</si>
  <si>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</si>
  <si>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</si>
  <si>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</si>
  <si>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</si>
  <si>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</si>
  <si>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</si>
  <si>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</si>
  <si>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</si>
  <si>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</si>
  <si>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</si>
  <si>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</si>
  <si>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</si>
  <si>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</si>
  <si>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</si>
  <si>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</si>
  <si>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</si>
  <si>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</si>
  <si>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</si>
  <si>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</si>
  <si>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</si>
  <si>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</si>
  <si>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</si>
  <si>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</si>
  <si>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</si>
  <si>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</si>
  <si>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</si>
  <si>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</si>
  <si>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</si>
  <si>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</si>
  <si>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</si>
  <si>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</si>
  <si>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</si>
  <si>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</si>
  <si>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</si>
  <si>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</si>
  <si>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</si>
  <si>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</si>
  <si>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</si>
  <si>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</si>
  <si>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</si>
  <si>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</si>
  <si>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</si>
  <si>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</si>
  <si>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</si>
  <si>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</si>
  <si>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</si>
  <si>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</si>
  <si>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</si>
  <si>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</si>
  <si>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</si>
  <si>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</si>
  <si>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</si>
  <si>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</si>
  <si>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</si>
  <si>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</si>
  <si>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</si>
  <si>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</si>
  <si>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</si>
  <si>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</si>
  <si>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</si>
  <si>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</si>
  <si>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</si>
  <si>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</si>
  <si>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</si>
  <si>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</si>
  <si>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</si>
  <si>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</si>
  <si>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</si>
  <si>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</si>
  <si>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</si>
  <si>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</si>
  <si>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</si>
  <si>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</si>
  <si>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</si>
  <si>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</si>
  <si>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</si>
  <si>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</si>
  <si>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</si>
  <si>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</si>
  <si>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【18．その他必要な事項】</t>
  </si>
  <si>
    <t>【19．備考】</t>
  </si>
  <si>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</si>
  <si>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</si>
  <si>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</si>
  <si>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</si>
  <si>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</si>
  <si>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</si>
  <si>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</si>
  <si>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</si>
  <si>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</si>
  <si>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</si>
  <si>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</si>
  <si>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</si>
  <si>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</si>
  <si>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</si>
  <si>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</si>
  <si>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</si>
  <si>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</si>
  <si>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</si>
  <si>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</si>
  <si>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</si>
  <si>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</si>
  <si>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</si>
  <si>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</si>
  <si>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</si>
  <si>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</si>
  <si>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</si>
  <si>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</si>
  <si>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</si>
  <si>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</si>
  <si>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</si>
  <si>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</si>
  <si>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</si>
  <si>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</si>
  <si>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</si>
  <si>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</si>
  <si>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</si>
  <si>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</si>
  <si>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</si>
  <si>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</si>
  <si>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</si>
  <si>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</si>
  <si>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</si>
  <si>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</si>
  <si>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</si>
  <si>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</si>
  <si>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</si>
  <si>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</si>
  <si>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</si>
  <si>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</si>
  <si>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</si>
  <si>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</si>
  <si>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</si>
  <si>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</si>
  <si>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</si>
  <si>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</si>
  <si>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</si>
  <si>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</si>
  <si>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</si>
  <si>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</si>
  <si>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</si>
  <si>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 xml:space="preserve">【イ.建築基準法第6条の3第1項ただし書又は法第18条第4項ただし書の規定による審査の特例の適用の有無】 </t>
    <rPh sb="19" eb="20">
      <t>ガ</t>
    </rPh>
    <rPh sb="20" eb="21">
      <t>マタ</t>
    </rPh>
    <rPh sb="22" eb="23">
      <t>ホウ</t>
    </rPh>
    <rPh sb="23" eb="24">
      <t>ダイ</t>
    </rPh>
    <rPh sb="26" eb="27">
      <t>ジョウ</t>
    </rPh>
    <rPh sb="27" eb="28">
      <t>ダイ</t>
    </rPh>
    <rPh sb="29" eb="30">
      <t>コウ</t>
    </rPh>
    <rPh sb="33" eb="34">
      <t>ガ</t>
    </rPh>
    <rPh sb="40" eb="42">
      <t>シンサ</t>
    </rPh>
    <phoneticPr fontId="1"/>
  </si>
  <si>
    <t xml:space="preserve">【ロ.建築基準法第6条の4第1項の規定による確認の特例の適用の有無】 </t>
    <phoneticPr fontId="1"/>
  </si>
  <si>
    <t>【ハ.建築基準法施行令第10条各号に掲げる建築物の区分】</t>
    <phoneticPr fontId="1"/>
  </si>
  <si>
    <t>【ニ.認定型式の認定番号】</t>
    <rPh sb="3" eb="5">
      <t>ニンテイ</t>
    </rPh>
    <rPh sb="5" eb="7">
      <t>カタシキ</t>
    </rPh>
    <rPh sb="8" eb="10">
      <t>ニンテイ</t>
    </rPh>
    <rPh sb="10" eb="12">
      <t>バンゴウ</t>
    </rPh>
    <phoneticPr fontId="1"/>
  </si>
  <si>
    <t>【ホ.適合する一連の規定の区分】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</si>
  <si>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</si>
  <si>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</si>
  <si>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【ヘ.認証型式部材等認証番号】</t>
    <rPh sb="3" eb="5">
      <t>ニンショウ</t>
    </rPh>
    <rPh sb="5" eb="7">
      <t>カタシキ</t>
    </rPh>
    <rPh sb="7" eb="9">
      <t>ブザイ</t>
    </rPh>
    <rPh sb="9" eb="10">
      <t>トウ</t>
    </rPh>
    <rPh sb="10" eb="12">
      <t>ニンショウ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</si>
  <si>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</si>
  <si>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</si>
  <si>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</si>
  <si>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</si>
  <si>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</si>
  <si>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</si>
  <si>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</si>
  <si>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</si>
  <si>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</si>
  <si>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</si>
  <si>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</si>
  <si>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</si>
  <si>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</si>
  <si>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</si>
  <si>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</si>
  <si>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</si>
  <si>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</si>
  <si>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</si>
  <si>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</si>
  <si>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</si>
  <si>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</si>
  <si>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</si>
  <si>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</si>
  <si>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</si>
  <si>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</si>
  <si>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</si>
  <si>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</si>
  <si>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</si>
  <si>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</si>
  <si>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</si>
  <si>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</si>
  <si>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</si>
  <si>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</si>
  <si>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</si>
  <si>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</si>
  <si>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</si>
  <si>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</si>
  <si>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</si>
  <si>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</si>
  <si>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</si>
  <si>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</si>
  <si>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</si>
  <si>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</si>
  <si>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</si>
  <si>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</si>
  <si>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</si>
  <si>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</si>
  <si>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</si>
  <si>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</si>
  <si>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</si>
  <si>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</si>
  <si>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</si>
  <si>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</si>
  <si>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</si>
  <si>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</si>
  <si>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</si>
  <si>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</si>
  <si>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</si>
  <si>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</si>
  <si>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</si>
  <si>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</si>
  <si>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</si>
  <si>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</si>
  <si>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</si>
  <si>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</si>
  <si>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</si>
  <si>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</si>
  <si>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</si>
  <si>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</si>
  <si>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</si>
  <si>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</si>
  <si>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</si>
  <si>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</si>
  <si>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</si>
  <si>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</si>
  <si>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</si>
  <si>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</si>
  <si>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</si>
  <si>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</si>
  <si>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</si>
  <si>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</si>
  <si>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</si>
  <si>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</si>
  <si>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</si>
  <si>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</si>
  <si>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</si>
  <si>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</si>
  <si>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</si>
  <si>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</si>
  <si>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</si>
  <si>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</si>
  <si>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</si>
  <si>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</si>
  <si>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</si>
  <si>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</si>
  <si>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</si>
  <si>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</si>
  <si>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</si>
  <si>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</si>
  <si>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</si>
  <si>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</si>
  <si>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</si>
  <si>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</si>
  <si>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</si>
  <si>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</si>
  <si>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</si>
  <si>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</si>
  <si>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</si>
  <si>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</si>
  <si>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</si>
  <si>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令第4条第1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等に関する法律第11条第1項の規定による非住宅部分を有さない場合その他の提出が不要であることが明らかな場合は、記入する必要はありません。</t>
    <rPh sb="306" eb="307">
      <t>トウ</t>
    </rPh>
    <rPh sb="438" eb="439">
      <t>トウ</t>
    </rPh>
    <phoneticPr fontId="1"/>
  </si>
  <si>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</si>
  <si>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</si>
  <si>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</si>
  <si>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</si>
  <si>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</si>
  <si>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</si>
  <si>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</si>
  <si>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</si>
  <si>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イ」(1)は、建築物の敷地が、２以上の用途地域若しくは高層住居誘導地区、居住環境向上用途誘導地区若しくは特定用途誘導地区、建築基準法第５２条第１項第１号から第８号までに規定する容積率の異なる地域、地区若しくは区域又は同法第５３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イ」(2)は、同法第５２条第１２項の規定を適用する場合において、同条第１３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rPh sb="40" eb="42">
      <t>キョジュウ</t>
    </rPh>
    <rPh sb="42" eb="44">
      <t>カンキョウ</t>
    </rPh>
    <rPh sb="44" eb="46">
      <t>コウジョウ</t>
    </rPh>
    <rPh sb="46" eb="48">
      <t>ヨウト</t>
    </rPh>
    <rPh sb="48" eb="50">
      <t>ユウドウ</t>
    </rPh>
    <rPh sb="50" eb="52">
      <t>チク</t>
    </rPh>
    <rPh sb="52" eb="53">
      <t>モ</t>
    </rPh>
    <rPh sb="56" eb="58">
      <t>トクテイ</t>
    </rPh>
    <rPh sb="58" eb="60">
      <t>ヨウト</t>
    </rPh>
    <rPh sb="60" eb="62">
      <t>ユウドウ</t>
    </rPh>
    <rPh sb="62" eb="64">
      <t>チク</t>
    </rPh>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</si>
  <si>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</si>
  <si>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</si>
  <si>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が、建築基準法第５２条第７項若しくは第９項に該当する場合又は同条第８項若しくは第１２項の規定が適用される場合においては、７欄の「ヘ」に、同条第７項若しくは第９項の規定に基づき定められる当該建築物の容積率又は同条第８項若しくは第１２項の規定が適用される場合における当該建築物の容積率を記入してください。</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</si>
  <si>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</si>
  <si>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</si>
  <si>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建築物の敷地が建築基準法第５３ 条第２ 項若しくは同法第５７ 条の５ 第２ 項に該当する場合又は建築物が同法第５３条第３項、第５項若しくは第６項に該当する場合においては、７ 欄の「ト」に、同条第２ 項、第３ 項、第５ 項又は第６ 項の規定に基づき定められる当該建築物の建蔽率を記入してください。</t>
    <phoneticPr fontId="1"/>
  </si>
  <si>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</si>
  <si>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</si>
  <si>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</si>
  <si>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</si>
  <si>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</si>
  <si>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</si>
  <si>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</si>
  <si>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　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の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1"/>
  </si>
  <si>
    <t>16)</t>
  </si>
  <si>
    <t>住宅又は老人ホーム、福祉ホームその他これらに類するものについては、１１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18" eb="119">
      <t>モ</t>
    </rPh>
    <rPh sb="122" eb="124">
      <t>ロウジン</t>
    </rPh>
    <rPh sb="128" eb="130">
      <t>フクシ</t>
    </rPh>
    <rPh sb="135" eb="136">
      <t>タ</t>
    </rPh>
    <rPh sb="140" eb="141">
      <t>ルイ</t>
    </rPh>
    <phoneticPr fontId="1"/>
  </si>
  <si>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</si>
  <si>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</si>
  <si>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</si>
  <si>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</si>
  <si>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</si>
  <si>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</si>
  <si>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</si>
  <si>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</si>
  <si>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</si>
  <si>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</si>
  <si>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</si>
  <si>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</si>
  <si>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</si>
  <si>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</si>
  <si>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</si>
  <si>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</si>
  <si>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</si>
  <si>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</si>
  <si>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</si>
  <si>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</si>
  <si>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</si>
  <si>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</si>
  <si>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25)</t>
  </si>
  <si>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rPh sb="21" eb="22">
      <t>マタ</t>
    </rPh>
    <rPh sb="23" eb="25">
      <t>ドウホウ</t>
    </rPh>
    <rPh sb="27" eb="28">
      <t>ジョウ</t>
    </rPh>
    <phoneticPr fontId="1"/>
  </si>
  <si>
    <t>26)</t>
  </si>
  <si>
    <t>ここに書き表せない事項で特に確認を受けようとする事項は、１８欄又は別紙に記載して添えてください。</t>
    <phoneticPr fontId="1"/>
  </si>
  <si>
    <t>27)</t>
  </si>
  <si>
    <t xml:space="preserve"> 計画の変更申請の際は、１９欄に第三面に係る部分の変更の概要について記入してください。</t>
    <phoneticPr fontId="1"/>
  </si>
  <si>
    <t>５．第四面関係</t>
  </si>
  <si>
    <t>この書類は、申請建築物ごと（延べ面積が１０平方メートル以内のものを除く。以下同じ。）に作成してください。</t>
    <phoneticPr fontId="1"/>
  </si>
  <si>
    <t>この書類に記載する事項のうち、１０欄から１５欄までの事項については、別紙に明示して添付すれば記載する必要はありません。</t>
    <phoneticPr fontId="1"/>
  </si>
  <si>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</si>
  <si>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</si>
  <si>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</si>
  <si>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レ」マークを入れてください。いずれにも該当しない場合は「その他」に「レ」マークを入れてください。</t>
    <rPh sb="10" eb="12">
      <t>ボウカ</t>
    </rPh>
    <rPh sb="12" eb="13">
      <t>ジョウ</t>
    </rPh>
    <rPh sb="13" eb="14">
      <t>オヨ</t>
    </rPh>
    <rPh sb="15" eb="18">
      <t>ヒナンジョウ</t>
    </rPh>
    <rPh sb="18" eb="20">
      <t>シショウ</t>
    </rPh>
    <rPh sb="23" eb="25">
      <t>シュヨウ</t>
    </rPh>
    <rPh sb="25" eb="28">
      <t>コウゾウブ</t>
    </rPh>
    <rPh sb="29" eb="30">
      <t>ユウ</t>
    </rPh>
    <rPh sb="33" eb="35">
      <t>バアイ</t>
    </rPh>
    <rPh sb="287" eb="289">
      <t>ガイトウ</t>
    </rPh>
    <rPh sb="292" eb="294">
      <t>バアイ</t>
    </rPh>
    <rPh sb="298" eb="299">
      <t>タ</t>
    </rPh>
    <rPh sb="308" eb="309">
      <t>イ</t>
    </rPh>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</si>
  <si>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又は「その他」（上記のいずれにも該当しない建築物で、建築基準法第２１条又は第２７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２１条又は第２７条の規定の適用を受けない場合は「建築基準法第２１条又は第２７条の規定の適用を受けない」に「レ」マークを入れてください。</t>
    <rPh sb="81" eb="82">
      <t>ダイ</t>
    </rPh>
    <rPh sb="83" eb="84">
      <t>コウ</t>
    </rPh>
    <rPh sb="101" eb="102">
      <t>マタ</t>
    </rPh>
    <rPh sb="106" eb="107">
      <t>タ</t>
    </rPh>
    <rPh sb="109" eb="111">
      <t>ジョウキ</t>
    </rPh>
    <rPh sb="117" eb="119">
      <t>ガイトウ</t>
    </rPh>
    <rPh sb="122" eb="125">
      <t>ケンチクブツ</t>
    </rPh>
    <rPh sb="127" eb="129">
      <t>ケンチク</t>
    </rPh>
    <rPh sb="129" eb="132">
      <t>キジュンホウ</t>
    </rPh>
    <rPh sb="132" eb="133">
      <t>ダイ</t>
    </rPh>
    <rPh sb="135" eb="136">
      <t>ジョウ</t>
    </rPh>
    <rPh sb="136" eb="137">
      <t>マタ</t>
    </rPh>
    <rPh sb="138" eb="139">
      <t>ダイ</t>
    </rPh>
    <rPh sb="141" eb="142">
      <t>ジョウ</t>
    </rPh>
    <rPh sb="143" eb="145">
      <t>キテイ</t>
    </rPh>
    <rPh sb="146" eb="148">
      <t>テキヨウ</t>
    </rPh>
    <rPh sb="149" eb="150">
      <t>ウ</t>
    </rPh>
    <rPh sb="306" eb="308">
      <t>ケンチク</t>
    </rPh>
    <rPh sb="308" eb="311">
      <t>キジュンホウ</t>
    </rPh>
    <rPh sb="311" eb="312">
      <t>ダイ</t>
    </rPh>
    <rPh sb="314" eb="315">
      <t>ジョウ</t>
    </rPh>
    <rPh sb="315" eb="316">
      <t>マタ</t>
    </rPh>
    <rPh sb="317" eb="318">
      <t>ダイ</t>
    </rPh>
    <rPh sb="320" eb="321">
      <t>ジョウ</t>
    </rPh>
    <rPh sb="322" eb="324">
      <t>キテイ</t>
    </rPh>
    <rPh sb="325" eb="327">
      <t>テキヨウ</t>
    </rPh>
    <rPh sb="328" eb="329">
      <t>ウ</t>
    </rPh>
    <rPh sb="332" eb="334">
      <t>バアイ</t>
    </rPh>
    <rPh sb="336" eb="338">
      <t>ケンチク</t>
    </rPh>
    <rPh sb="338" eb="341">
      <t>キジュンホウ</t>
    </rPh>
    <rPh sb="341" eb="342">
      <t>ダイ</t>
    </rPh>
    <rPh sb="344" eb="345">
      <t>ジョウ</t>
    </rPh>
    <rPh sb="345" eb="346">
      <t>マタ</t>
    </rPh>
    <rPh sb="347" eb="348">
      <t>ダイ</t>
    </rPh>
    <rPh sb="350" eb="351">
      <t>ジョウ</t>
    </rPh>
    <rPh sb="352" eb="354">
      <t>キテイ</t>
    </rPh>
    <rPh sb="355" eb="357">
      <t>テキヨウ</t>
    </rPh>
    <rPh sb="358" eb="359">
      <t>ウ</t>
    </rPh>
    <rPh sb="371" eb="372">
      <t>イ</t>
    </rPh>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</si>
  <si>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６１条の規定の適用を受けるもの）のうち該当するチェックボックスに「レ」マークを入れてください。建築基準法第６１条の規定の適用を受けない場合は「建築基準法第６１条の規定の適用を受けない」に「レ」マークを入れてください。</t>
    <rPh sb="5" eb="7">
      <t>タイカ</t>
    </rPh>
    <rPh sb="7" eb="9">
      <t>ケンチク</t>
    </rPh>
    <rPh sb="9" eb="10">
      <t>ブツ</t>
    </rPh>
    <rPh sb="62" eb="63">
      <t>ジュン</t>
    </rPh>
    <rPh sb="63" eb="65">
      <t>タイカ</t>
    </rPh>
    <rPh sb="65" eb="67">
      <t>ケンチク</t>
    </rPh>
    <rPh sb="67" eb="68">
      <t>ブツ</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1"/>
  </si>
  <si>
    <t>８欄の「ハ」は、建築基準法施行令第２条第１項第８号により階数に算入されない建築物
の部分のうち昇降機塔、装飾塔、物見塔その他これらに類する建築物の屋上部分の階の数を記入してください。</t>
    <rPh sb="82" eb="84">
      <t>キニュウ</t>
    </rPh>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</si>
  <si>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</si>
  <si>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</si>
  <si>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11欄の「イ」及び「ロ」は、該当するチェックボックスに「レ」マークを入れてください。</t>
    <phoneticPr fontId="1"/>
  </si>
  <si>
    <t>11欄の「ハ」は、建築基準法第６条の４第１項の規定による確認の特例の適用がある場合に、建築基準法施行令第10条各号に掲げる建築物のうち、該当するものの号の数字を記入してください。</t>
    <phoneticPr fontId="1"/>
  </si>
  <si>
    <t>14)</t>
  </si>
  <si>
    <t>11欄の「ニ」は、建築基準法施行令第10条第１号又は第２号に掲げる建築物に該当する場
合にのみ記入してください。また、11欄の「ホ」は、同条第１号に掲げる建築物に該当する場合に、該当するチェックボックスに「レ」マークを入れてください。</t>
    <phoneticPr fontId="1"/>
  </si>
  <si>
    <t>15)</t>
  </si>
  <si>
    <t>11欄の「ヘ」は、建築基準法第68条の20第１項に掲げる認証型式部材等に該当する場合にのみ記入してください。当該認証番号を記入すれば、第10条の５の４第１号に該当する認証型式部材等の場合にあつ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
の「ニ」（当該認証型式部材等に係るものに限る。）並びに13欄から16欄まで及び第五面の３欄から６欄までの事項について、同条第３号に該当する認証型式部材等の場合にあつては10欄の概要及び11欄の「ニ」（当該認証型式部材等に係るものに限る。）については記入する必要はありません</t>
    <phoneticPr fontId="1"/>
  </si>
  <si>
    <t>12欄の「イ」は、最上階から順に記入してください。記入欄が不足する場合には、別紙に必要な事項を記入し添えてください。</t>
    <phoneticPr fontId="1"/>
  </si>
  <si>
    <t>16欄は、最下階の居室の床が木造である場合に記入してください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</si>
  <si>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</si>
  <si>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</si>
  <si>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</si>
  <si>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</si>
  <si>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</si>
  <si>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</si>
  <si>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</si>
  <si>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</si>
  <si>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</si>
  <si>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</si>
  <si>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</si>
  <si>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</si>
  <si>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</si>
  <si>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</si>
  <si>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</si>
  <si>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</si>
  <si>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</si>
  <si>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</si>
  <si>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</si>
  <si>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</si>
  <si>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</si>
  <si>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</si>
  <si>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</si>
  <si>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</si>
  <si>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</si>
  <si>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</si>
  <si>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</si>
  <si>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</si>
  <si>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</si>
  <si>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</si>
  <si>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</si>
  <si>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</si>
  <si>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</si>
  <si>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</si>
  <si>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</si>
  <si>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</si>
  <si>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</si>
  <si>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</si>
  <si>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</si>
  <si>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</si>
  <si>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</si>
  <si>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</si>
  <si>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</si>
  <si>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</si>
  <si>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</si>
  <si>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</si>
  <si>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</si>
  <si>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</si>
  <si>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</si>
  <si>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</si>
  <si>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</si>
  <si>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</si>
  <si>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</si>
  <si>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</si>
  <si>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</si>
  <si>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</si>
  <si>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</si>
  <si>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</si>
  <si>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</si>
  <si>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</si>
  <si>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</si>
  <si>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</si>
  <si>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</si>
  <si>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</si>
  <si>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</si>
  <si>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</si>
  <si>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</si>
  <si>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</si>
  <si>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</si>
  <si>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</si>
  <si>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</si>
  <si>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</si>
  <si>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</si>
  <si>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</si>
  <si>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</si>
  <si>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</si>
  <si>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</si>
  <si>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</si>
  <si>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</si>
  <si>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</si>
  <si>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</si>
  <si>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</si>
  <si>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</si>
  <si>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</si>
  <si>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</si>
  <si>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</si>
  <si>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</si>
  <si>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</si>
  <si>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</si>
  <si>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</si>
  <si>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</si>
  <si>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</si>
  <si>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</si>
  <si>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</si>
  <si>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</si>
  <si>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</si>
  <si>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</si>
  <si>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</si>
  <si>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</si>
  <si>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</si>
  <si>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</si>
  <si>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</si>
  <si>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</si>
  <si>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</si>
  <si>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</si>
  <si>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</si>
  <si>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</si>
  <si>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</si>
  <si>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</si>
  <si>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</si>
  <si>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</si>
  <si>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</si>
  <si>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</si>
  <si>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</si>
  <si>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</si>
  <si>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</si>
  <si>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</si>
  <si>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</si>
  <si>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</si>
  <si>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</si>
  <si>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</si>
  <si>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</si>
  <si>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</si>
  <si>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</si>
  <si>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【20.その他必要な事項】</t>
    <rPh sb="6" eb="7">
      <t>タ</t>
    </rPh>
    <rPh sb="7" eb="9">
      <t>ヒツヨウ</t>
    </rPh>
    <rPh sb="10" eb="12">
      <t>ジコウ</t>
    </rPh>
    <phoneticPr fontId="1"/>
  </si>
  <si>
    <t>建築計画概要書（第三面）</t>
  </si>
  <si>
    <t>　付近見取図</t>
  </si>
  <si>
    <t>　配置図</t>
  </si>
  <si>
    <t>（注意）
１．第一面及び第二面関係
①　これらは第１号様式の第二面及び第三面の写しに代えることができます。この場合には、最上段に「建築計画概要書（第一面）」及び「建築計画概要書（第二面）」と明示してください。
②　第一面の５欄及び６欄は、それぞれ工事監理者又は工事施工者が未定のときは、後で定まってから工事着手前に届け出てください。この場合には、当機関が届出のあつた旨を明示した上で記入します。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</si>
  <si>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（別紙）</t>
    <rPh sb="1" eb="3">
      <t>ベッシ</t>
    </rPh>
    <phoneticPr fontId="1"/>
  </si>
  <si>
    <t>規則別記</t>
    <rPh sb="0" eb="2">
      <t>キソク</t>
    </rPh>
    <rPh sb="2" eb="4">
      <t>ベッキ</t>
    </rPh>
    <phoneticPr fontId="1"/>
  </si>
  <si>
    <t>第４０号様式（第８条関係）（Ａ４）</t>
    <phoneticPr fontId="1"/>
  </si>
  <si>
    <t>建築基準法第１５条第１項の規定による</t>
    <phoneticPr fontId="1"/>
  </si>
  <si>
    <t>建 築 工 事 届</t>
  </si>
  <si>
    <t>（第一面）</t>
  </si>
  <si>
    <t>　　　氏名　　　</t>
    <phoneticPr fontId="1"/>
  </si>
  <si>
    <t>　　　郵便番号</t>
  </si>
  <si>
    <t>　　　住所</t>
  </si>
  <si>
    <t>　　　電話番号</t>
  </si>
  <si>
    <t>工事施工者（設計者又は代理者）</t>
  </si>
  <si>
    <t>代理者</t>
  </si>
  <si>
    <t>　　　氏名</t>
  </si>
  <si>
    <t>　　　営業所名（建築士事務所名）</t>
  </si>
  <si>
    <t>　　　所在地</t>
  </si>
  <si>
    <t>工事監理者</t>
    <rPh sb="2" eb="4">
      <t>カンリ</t>
    </rPh>
    <phoneticPr fontId="1"/>
  </si>
  <si>
    <t>建築確認</t>
  </si>
  <si>
    <t>　　　確認済証番号　</t>
    <phoneticPr fontId="1"/>
  </si>
  <si>
    <t>　　　確認済証交付年月日</t>
    <phoneticPr fontId="1"/>
  </si>
  <si>
    <t>　　　確認済証交付者</t>
  </si>
  <si>
    <t>株式会社　都市建築確認センター　代表取締役　本田　實</t>
    <rPh sb="5" eb="7">
      <t>トシ</t>
    </rPh>
    <rPh sb="7" eb="9">
      <t>ケンチク</t>
    </rPh>
    <rPh sb="9" eb="11">
      <t>カクニン</t>
    </rPh>
    <rPh sb="16" eb="18">
      <t>ダイヒョウ</t>
    </rPh>
    <rPh sb="18" eb="21">
      <t>トリシマリヤク</t>
    </rPh>
    <rPh sb="22" eb="24">
      <t>ホンダ</t>
    </rPh>
    <rPh sb="25" eb="26">
      <t>ミノル</t>
    </rPh>
    <phoneticPr fontId="1"/>
  </si>
  <si>
    <t>除却工事施工者</t>
  </si>
  <si>
    <t>　　　氏名　　　　　　　　　　　　　　　　　　　　　　　　　　　　　　　　　</t>
    <phoneticPr fontId="1"/>
  </si>
  <si>
    <t>　　　営業所名</t>
  </si>
  <si>
    <t>※受付経由機関記載欄</t>
  </si>
  <si>
    <t>（第二面）</t>
    <rPh sb="1" eb="2">
      <t>ダイ</t>
    </rPh>
    <rPh sb="2" eb="3">
      <t>2</t>
    </rPh>
    <rPh sb="3" eb="4">
      <t>メン</t>
    </rPh>
    <phoneticPr fontId="1"/>
  </si>
  <si>
    <t>【１.着工及び工事完了の予定期日】</t>
    <rPh sb="3" eb="5">
      <t>チャッコウ</t>
    </rPh>
    <rPh sb="5" eb="6">
      <t>オヨ</t>
    </rPh>
    <rPh sb="7" eb="9">
      <t>コウジ</t>
    </rPh>
    <rPh sb="9" eb="11">
      <t>カンリョウ</t>
    </rPh>
    <rPh sb="12" eb="14">
      <t>ヨテイ</t>
    </rPh>
    <rPh sb="14" eb="16">
      <t>キジツ</t>
    </rPh>
    <phoneticPr fontId="1"/>
  </si>
  <si>
    <t>　　【イ.着工予定期日】</t>
    <rPh sb="5" eb="7">
      <t>チャッコウ</t>
    </rPh>
    <rPh sb="7" eb="9">
      <t>ヨテイ</t>
    </rPh>
    <rPh sb="9" eb="11">
      <t>キジツ</t>
    </rPh>
    <phoneticPr fontId="1"/>
  </si>
  <si>
    <t>　　【ロ.工事完了予定期日】</t>
    <rPh sb="5" eb="7">
      <t>コウジ</t>
    </rPh>
    <rPh sb="7" eb="9">
      <t>カンリョウ</t>
    </rPh>
    <rPh sb="9" eb="11">
      <t>ヨテイ</t>
    </rPh>
    <phoneticPr fontId="1"/>
  </si>
  <si>
    <t>【２.建築主】</t>
    <rPh sb="3" eb="6">
      <t>ケンチクヌシ</t>
    </rPh>
    <phoneticPr fontId="1"/>
  </si>
  <si>
    <t>　　【イ.建築主の種別】</t>
    <rPh sb="5" eb="8">
      <t>ケンチクヌシ</t>
    </rPh>
    <phoneticPr fontId="1"/>
  </si>
  <si>
    <t>（１）国</t>
    <phoneticPr fontId="1"/>
  </si>
  <si>
    <t>（２）都道府県</t>
    <phoneticPr fontId="1"/>
  </si>
  <si>
    <t>（３）市区町村</t>
    <phoneticPr fontId="1"/>
  </si>
  <si>
    <t>（４）会社</t>
    <phoneticPr fontId="1"/>
  </si>
  <si>
    <t>（５）会社でない団体</t>
    <phoneticPr fontId="1"/>
  </si>
  <si>
    <t>（６）個人</t>
    <phoneticPr fontId="1"/>
  </si>
  <si>
    <t>　　【ロ.資本の額又は出資の総額】</t>
    <rPh sb="5" eb="7">
      <t>シホン</t>
    </rPh>
    <rPh sb="8" eb="9">
      <t>ガク</t>
    </rPh>
    <rPh sb="9" eb="10">
      <t>マタ</t>
    </rPh>
    <rPh sb="11" eb="13">
      <t>シュッシ</t>
    </rPh>
    <rPh sb="14" eb="16">
      <t>ソウガク</t>
    </rPh>
    <phoneticPr fontId="1"/>
  </si>
  <si>
    <t>（１）１，０００万円以下</t>
    <rPh sb="8" eb="9">
      <t>マン</t>
    </rPh>
    <rPh sb="9" eb="10">
      <t>エン</t>
    </rPh>
    <rPh sb="10" eb="12">
      <t>イカ</t>
    </rPh>
    <phoneticPr fontId="1"/>
  </si>
  <si>
    <t>（２）１，０００万円超〜３，０００万円以下</t>
    <rPh sb="8" eb="10">
      <t>マンエン</t>
    </rPh>
    <rPh sb="10" eb="11">
      <t>チョウ</t>
    </rPh>
    <rPh sb="17" eb="19">
      <t>マンエン</t>
    </rPh>
    <rPh sb="19" eb="21">
      <t>イカ</t>
    </rPh>
    <phoneticPr fontId="1"/>
  </si>
  <si>
    <t>（３）３，０００万円超〜１億円以下</t>
    <rPh sb="13" eb="14">
      <t>オク</t>
    </rPh>
    <phoneticPr fontId="1"/>
  </si>
  <si>
    <t>（４）１億円超〜１０億円以下</t>
    <rPh sb="4" eb="5">
      <t>オク</t>
    </rPh>
    <rPh sb="5" eb="6">
      <t>エン</t>
    </rPh>
    <phoneticPr fontId="1"/>
  </si>
  <si>
    <t>（５）１０億円超</t>
    <phoneticPr fontId="1"/>
  </si>
  <si>
    <t>【３.敷地の位置】</t>
    <phoneticPr fontId="1"/>
  </si>
  <si>
    <t>　　【イ.地名地番】</t>
  </si>
  <si>
    <t>　　【ロ.都市計画】</t>
    <phoneticPr fontId="1"/>
  </si>
  <si>
    <t>（１）市街化区域</t>
    <phoneticPr fontId="1"/>
  </si>
  <si>
    <t>（２）市街化調整区域</t>
    <phoneticPr fontId="1"/>
  </si>
  <si>
    <t>（３）区域区分非設定都市計画区域</t>
    <phoneticPr fontId="1"/>
  </si>
  <si>
    <t>（４）準都市計画区域</t>
    <phoneticPr fontId="1"/>
  </si>
  <si>
    <t>（５）都市計画区域及び準都市計画区域外</t>
    <phoneticPr fontId="1"/>
  </si>
  <si>
    <t>【４.工事種別】</t>
    <phoneticPr fontId="1"/>
  </si>
  <si>
    <t>（１）新築</t>
    <rPh sb="3" eb="5">
      <t>シンチク</t>
    </rPh>
    <phoneticPr fontId="1"/>
  </si>
  <si>
    <t>（２）増築</t>
    <rPh sb="3" eb="5">
      <t>ゾウチク</t>
    </rPh>
    <phoneticPr fontId="1"/>
  </si>
  <si>
    <t>（３）改築</t>
    <rPh sb="3" eb="5">
      <t>カイチク</t>
    </rPh>
    <phoneticPr fontId="1"/>
  </si>
  <si>
    <t>（４）移転</t>
    <rPh sb="3" eb="5">
      <t>イテン</t>
    </rPh>
    <phoneticPr fontId="1"/>
  </si>
  <si>
    <t>【５.主要用途】　</t>
    <phoneticPr fontId="1"/>
  </si>
  <si>
    <t>居住専用建築物</t>
  </si>
  <si>
    <t>居住産業併用建築物</t>
  </si>
  <si>
    <t>産業専用建築物</t>
    <phoneticPr fontId="1"/>
  </si>
  <si>
    <t>【６.一の建築物ごとの内容】</t>
  </si>
  <si>
    <t xml:space="preserve">【イ.番号】（ </t>
    <phoneticPr fontId="1"/>
  </si>
  <si>
    <t>1</t>
  </si>
  <si>
    <t>【ロ.用途】　</t>
    <phoneticPr fontId="1"/>
  </si>
  <si>
    <t>（１）事務所等</t>
    <phoneticPr fontId="1"/>
  </si>
  <si>
    <t>（２）物品販売業を営む
　　　店舗等</t>
    <phoneticPr fontId="1"/>
  </si>
  <si>
    <t>（３）工場，作業場</t>
    <phoneticPr fontId="1"/>
  </si>
  <si>
    <t>（４）倉庫</t>
    <phoneticPr fontId="1"/>
  </si>
  <si>
    <t>（５）学校</t>
    <phoneticPr fontId="1"/>
  </si>
  <si>
    <t>（６）病院，診療所</t>
    <phoneticPr fontId="1"/>
  </si>
  <si>
    <t>（９）その他</t>
    <phoneticPr fontId="1"/>
  </si>
  <si>
    <t>多用途</t>
    <rPh sb="0" eb="3">
      <t>タヨウト</t>
    </rPh>
    <phoneticPr fontId="1"/>
  </si>
  <si>
    <t>【ハ.工事部分の構造】</t>
  </si>
  <si>
    <t>（１）木造</t>
    <phoneticPr fontId="1"/>
  </si>
  <si>
    <r>
      <t>（２）</t>
    </r>
    <r>
      <rPr>
        <sz val="9"/>
        <rFont val="ＭＳ 明朝"/>
        <family val="1"/>
        <charset val="128"/>
      </rPr>
      <t>鉄骨鉄筋ｺﾝｸﾘｰﾄ造</t>
    </r>
    <phoneticPr fontId="1"/>
  </si>
  <si>
    <t>（３）鉄筋ｺﾝｸﾘｰﾄ造</t>
    <phoneticPr fontId="1"/>
  </si>
  <si>
    <t>（４）鉄骨造</t>
    <phoneticPr fontId="1"/>
  </si>
  <si>
    <t>（５）ｺﾝｸﾘｰﾄﾌﾞﾛｯｸ造</t>
    <phoneticPr fontId="1"/>
  </si>
  <si>
    <t>（６）その他</t>
    <phoneticPr fontId="1"/>
  </si>
  <si>
    <t>【ニ.工事の予定期間】</t>
    <rPh sb="3" eb="5">
      <t>コウジ</t>
    </rPh>
    <rPh sb="6" eb="8">
      <t>ヨテイ</t>
    </rPh>
    <rPh sb="8" eb="10">
      <t>キカン</t>
    </rPh>
    <phoneticPr fontId="1"/>
  </si>
  <si>
    <t>月間</t>
    <rPh sb="0" eb="2">
      <t>ゲツカン</t>
    </rPh>
    <phoneticPr fontId="1"/>
  </si>
  <si>
    <t xml:space="preserve">【ホ.工事部分の床面積の合計】 </t>
    <phoneticPr fontId="1"/>
  </si>
  <si>
    <t>㎡)</t>
    <phoneticPr fontId="1"/>
  </si>
  <si>
    <t>【へ.建築工事費予定額】</t>
    <phoneticPr fontId="1"/>
  </si>
  <si>
    <t>万円）</t>
    <phoneticPr fontId="1"/>
  </si>
  <si>
    <t>【ト.新築工事の場合における地上の階数】　</t>
    <rPh sb="3" eb="5">
      <t>シンチク</t>
    </rPh>
    <rPh sb="5" eb="7">
      <t>コウジ</t>
    </rPh>
    <rPh sb="8" eb="10">
      <t>バアイ</t>
    </rPh>
    <rPh sb="14" eb="16">
      <t>チジョウ</t>
    </rPh>
    <phoneticPr fontId="1"/>
  </si>
  <si>
    <t>【チ.新築工事の場合における地下の階数】　</t>
    <rPh sb="15" eb="16">
      <t>カ</t>
    </rPh>
    <phoneticPr fontId="1"/>
  </si>
  <si>
    <t>【７.新築工事の場合における敷地面積】　</t>
    <phoneticPr fontId="1"/>
  </si>
  <si>
    <t>03</t>
    <phoneticPr fontId="1"/>
  </si>
  <si>
    <t>04</t>
    <phoneticPr fontId="1"/>
  </si>
  <si>
    <t>05</t>
    <phoneticPr fontId="1"/>
  </si>
  <si>
    <t>（第三面）</t>
    <rPh sb="1" eb="3">
      <t>ダイ３</t>
    </rPh>
    <rPh sb="3" eb="4">
      <t>メン</t>
    </rPh>
    <phoneticPr fontId="1"/>
  </si>
  <si>
    <t>【１.住宅部分の概要】</t>
    <rPh sb="3" eb="5">
      <t>ジュウタク</t>
    </rPh>
    <rPh sb="5" eb="7">
      <t>ブブン</t>
    </rPh>
    <rPh sb="8" eb="10">
      <t>ガイヨウ</t>
    </rPh>
    <phoneticPr fontId="1"/>
  </si>
  <si>
    <t>【イ.番号】</t>
  </si>
  <si>
    <t>【ロ.新設又はその他の別】</t>
    <rPh sb="5" eb="6">
      <t>マタ</t>
    </rPh>
    <phoneticPr fontId="1"/>
  </si>
  <si>
    <t>（１）新設</t>
    <rPh sb="3" eb="5">
      <t>シンセツ</t>
    </rPh>
    <phoneticPr fontId="1"/>
  </si>
  <si>
    <t>増築</t>
    <rPh sb="0" eb="2">
      <t>ゾウチク</t>
    </rPh>
    <phoneticPr fontId="1"/>
  </si>
  <si>
    <t>改築</t>
    <rPh sb="0" eb="2">
      <t>カイチク</t>
    </rPh>
    <phoneticPr fontId="1"/>
  </si>
  <si>
    <t>（２）その他</t>
    <rPh sb="5" eb="6">
      <t>タ</t>
    </rPh>
    <phoneticPr fontId="1"/>
  </si>
  <si>
    <t>【ハ.新設住宅の資金】</t>
    <rPh sb="3" eb="5">
      <t>シンセツ</t>
    </rPh>
    <rPh sb="5" eb="7">
      <t>ジュウタク</t>
    </rPh>
    <phoneticPr fontId="1"/>
  </si>
  <si>
    <t>（１）民間資金住宅</t>
    <rPh sb="7" eb="9">
      <t>ジュウタク</t>
    </rPh>
    <phoneticPr fontId="1"/>
  </si>
  <si>
    <t>（２）公営住宅</t>
    <rPh sb="5" eb="7">
      <t>ジュウタク</t>
    </rPh>
    <phoneticPr fontId="1"/>
  </si>
  <si>
    <t>（３）住宅金融支援機構住宅</t>
    <rPh sb="11" eb="13">
      <t>ジュウタク</t>
    </rPh>
    <phoneticPr fontId="1"/>
  </si>
  <si>
    <t>（４）都市再生機構住宅</t>
    <rPh sb="9" eb="11">
      <t>ジュウタク</t>
    </rPh>
    <phoneticPr fontId="1"/>
  </si>
  <si>
    <t>（５）その他</t>
    <phoneticPr fontId="1"/>
  </si>
  <si>
    <t>【ニ.住宅の建築工法】　</t>
    <rPh sb="3" eb="5">
      <t>ジュウタク</t>
    </rPh>
    <phoneticPr fontId="1"/>
  </si>
  <si>
    <t>（１）在来工法</t>
    <phoneticPr fontId="1"/>
  </si>
  <si>
    <t>（２）プレハブ工法</t>
    <phoneticPr fontId="1"/>
  </si>
  <si>
    <t>（３）枠組壁工法</t>
    <phoneticPr fontId="1"/>
  </si>
  <si>
    <t>【ホ.住宅の種類】</t>
    <rPh sb="3" eb="5">
      <t>ジュウタク</t>
    </rPh>
    <phoneticPr fontId="1"/>
  </si>
  <si>
    <t>（１）専用住宅</t>
    <phoneticPr fontId="1"/>
  </si>
  <si>
    <t>（２）併用住宅</t>
    <phoneticPr fontId="1"/>
  </si>
  <si>
    <t>（３）その他の住宅</t>
    <rPh sb="5" eb="6">
      <t>タ</t>
    </rPh>
    <rPh sb="7" eb="9">
      <t>ジュウタク</t>
    </rPh>
    <phoneticPr fontId="1"/>
  </si>
  <si>
    <t>【へ.住宅の建て方】</t>
    <rPh sb="6" eb="7">
      <t>タ</t>
    </rPh>
    <rPh sb="8" eb="9">
      <t>カタ</t>
    </rPh>
    <phoneticPr fontId="1"/>
  </si>
  <si>
    <t>（１）一戸建住宅</t>
    <rPh sb="3" eb="6">
      <t>イッコダ</t>
    </rPh>
    <rPh sb="6" eb="8">
      <t>ジュウタク</t>
    </rPh>
    <phoneticPr fontId="1"/>
  </si>
  <si>
    <t>（２）長屋建住宅</t>
    <rPh sb="3" eb="5">
      <t>ナガヤ</t>
    </rPh>
    <rPh sb="5" eb="6">
      <t>ダ</t>
    </rPh>
    <rPh sb="6" eb="8">
      <t>ジュウタク</t>
    </rPh>
    <phoneticPr fontId="1"/>
  </si>
  <si>
    <t>（３）共同住宅</t>
    <rPh sb="3" eb="5">
      <t>キョウドウ</t>
    </rPh>
    <rPh sb="5" eb="7">
      <t>ジュウタク</t>
    </rPh>
    <phoneticPr fontId="1"/>
  </si>
  <si>
    <t>【ト.利用関係】</t>
    <phoneticPr fontId="1"/>
  </si>
  <si>
    <t>（１）持家</t>
    <phoneticPr fontId="1"/>
  </si>
  <si>
    <t>（２）貸家</t>
    <rPh sb="3" eb="5">
      <t>カシヤ</t>
    </rPh>
    <phoneticPr fontId="1"/>
  </si>
  <si>
    <t>（３）給与住宅</t>
    <rPh sb="3" eb="5">
      <t>キュウヨ</t>
    </rPh>
    <rPh sb="5" eb="7">
      <t>ジュウタク</t>
    </rPh>
    <phoneticPr fontId="1"/>
  </si>
  <si>
    <t>（４）分譲住宅</t>
    <rPh sb="3" eb="5">
      <t>ブンジョウ</t>
    </rPh>
    <rPh sb="5" eb="7">
      <t>ジュウタク</t>
    </rPh>
    <phoneticPr fontId="1"/>
  </si>
  <si>
    <t>【チ.住宅の戸数】</t>
    <rPh sb="3" eb="5">
      <t>ジュウタク</t>
    </rPh>
    <phoneticPr fontId="1"/>
  </si>
  <si>
    <t>戸）（</t>
    <rPh sb="0" eb="1">
      <t>コ</t>
    </rPh>
    <phoneticPr fontId="1"/>
  </si>
  <si>
    <t>戸）（</t>
    <phoneticPr fontId="1"/>
  </si>
  <si>
    <t>戸</t>
    <rPh sb="0" eb="1">
      <t>ト</t>
    </rPh>
    <phoneticPr fontId="1"/>
  </si>
  <si>
    <t>【リ.工事部分の</t>
    <phoneticPr fontId="1"/>
  </si>
  <si>
    <t>㎡）（</t>
    <phoneticPr fontId="1"/>
  </si>
  <si>
    <t>　床面積の合計】　　</t>
    <phoneticPr fontId="1"/>
  </si>
  <si>
    <t>（第四面）</t>
    <rPh sb="1" eb="2">
      <t>ダイ</t>
    </rPh>
    <rPh sb="2" eb="3">
      <t>４</t>
    </rPh>
    <rPh sb="3" eb="4">
      <t>メン</t>
    </rPh>
    <phoneticPr fontId="1"/>
  </si>
  <si>
    <t>　【1.主要用途】</t>
    <rPh sb="4" eb="6">
      <t>シュヨウ</t>
    </rPh>
    <rPh sb="6" eb="8">
      <t>ヨウト</t>
    </rPh>
    <phoneticPr fontId="1"/>
  </si>
  <si>
    <t>居住専用建築物</t>
    <phoneticPr fontId="1"/>
  </si>
  <si>
    <t>居住産業併用建築物</t>
    <phoneticPr fontId="1"/>
  </si>
  <si>
    <t>　【2.除却原因】</t>
    <rPh sb="6" eb="8">
      <t>ゲンイン</t>
    </rPh>
    <phoneticPr fontId="1"/>
  </si>
  <si>
    <t>（１）老朽して危険があるため</t>
    <phoneticPr fontId="1"/>
  </si>
  <si>
    <t>（２）その他</t>
    <phoneticPr fontId="1"/>
  </si>
  <si>
    <t>　【3.構造】</t>
    <phoneticPr fontId="1"/>
  </si>
  <si>
    <t>　【4.建築物の数】</t>
    <phoneticPr fontId="1"/>
  </si>
  <si>
    <t>　【5.住宅の戸数】　　　</t>
    <phoneticPr fontId="1"/>
  </si>
  <si>
    <t>　【6.住宅の利用関係】</t>
    <phoneticPr fontId="1"/>
  </si>
  <si>
    <t>（２）貸家</t>
    <phoneticPr fontId="1"/>
  </si>
  <si>
    <t>（３）給与住宅</t>
    <phoneticPr fontId="1"/>
  </si>
  <si>
    <t>　【7.建築物の床面積の合計】</t>
    <phoneticPr fontId="1"/>
  </si>
  <si>
    <t>　【8.建築物の評価額】　　</t>
    <phoneticPr fontId="1"/>
  </si>
  <si>
    <t>千円</t>
    <rPh sb="0" eb="2">
      <t>センエン</t>
    </rPh>
    <phoneticPr fontId="1"/>
  </si>
  <si>
    <t>建築主2</t>
    <phoneticPr fontId="1"/>
  </si>
  <si>
    <t>建築主3</t>
    <phoneticPr fontId="1"/>
  </si>
  <si>
    <t>建築主4</t>
    <phoneticPr fontId="1"/>
  </si>
  <si>
    <t>建築主5</t>
    <phoneticPr fontId="1"/>
  </si>
  <si>
    <t>建築主6</t>
    <phoneticPr fontId="1"/>
  </si>
  <si>
    <t>建築主7</t>
    <phoneticPr fontId="1"/>
  </si>
  <si>
    <r>
      <rPr>
        <b/>
        <sz val="11"/>
        <rFont val="ＭＳ ゴシック"/>
        <family val="3"/>
        <charset val="128"/>
      </rPr>
      <t>別表１</t>
    </r>
  </si>
  <si>
    <r>
      <rPr>
        <b/>
        <sz val="11"/>
        <rFont val="ＭＳ ゴシック"/>
        <family val="3"/>
        <charset val="128"/>
      </rPr>
      <t>第二面【5.主要用途】(1)居住専用  の場合の用途記号</t>
    </r>
  </si>
  <si>
    <r>
      <rPr>
        <sz val="10"/>
        <rFont val="ＭＳ 明朝"/>
        <family val="1"/>
        <charset val="128"/>
      </rPr>
      <t>主要用途の区分</t>
    </r>
  </si>
  <si>
    <r>
      <rPr>
        <sz val="10"/>
        <rFont val="ＭＳ 明朝"/>
        <family val="1"/>
        <charset val="128"/>
      </rPr>
      <t>記号</t>
    </r>
  </si>
  <si>
    <r>
      <rPr>
        <sz val="10"/>
        <rFont val="ＭＳ 明朝"/>
        <family val="1"/>
        <charset val="128"/>
      </rPr>
      <t>居住専用住宅（附属建築物を除く。）</t>
    </r>
  </si>
  <si>
    <r>
      <rPr>
        <sz val="10"/>
        <rFont val="ＭＳ 明朝"/>
        <family val="1"/>
        <charset val="128"/>
      </rPr>
      <t>居住専用住宅附属建築物（物置，車庫等）</t>
    </r>
  </si>
  <si>
    <r>
      <rPr>
        <sz val="10"/>
        <rFont val="ＭＳ 明朝"/>
        <family val="1"/>
        <charset val="128"/>
      </rPr>
      <t>寮，寄宿舎，合宿所（附属建築物を除く。）</t>
    </r>
  </si>
  <si>
    <r>
      <rPr>
        <sz val="10"/>
        <rFont val="ＭＳ 明朝"/>
        <family val="1"/>
        <charset val="128"/>
      </rPr>
      <t>寮，寄宿舎，合宿所附属建築物（物置，車庫等）</t>
    </r>
  </si>
  <si>
    <r>
      <rPr>
        <sz val="10"/>
        <rFont val="ＭＳ 明朝"/>
        <family val="1"/>
        <charset val="128"/>
      </rPr>
      <t>他に分類されない居住専用建築物</t>
    </r>
  </si>
  <si>
    <r>
      <rPr>
        <b/>
        <sz val="11"/>
        <rFont val="ＭＳ ゴシック"/>
        <family val="3"/>
        <charset val="128"/>
      </rPr>
      <t>別表２</t>
    </r>
  </si>
  <si>
    <r>
      <rPr>
        <b/>
        <sz val="11"/>
        <rFont val="ＭＳ ゴシック"/>
        <family val="3"/>
        <charset val="128"/>
      </rPr>
      <t>第二面【5.主要用途】(2)居住産業併用，(3)産業専用  の場合の用途記号</t>
    </r>
  </si>
  <si>
    <r>
      <rPr>
        <sz val="10"/>
        <rFont val="ＭＳ 明朝"/>
        <family val="1"/>
        <charset val="128"/>
      </rPr>
      <t>農林水産業</t>
    </r>
  </si>
  <si>
    <r>
      <rPr>
        <sz val="10"/>
        <rFont val="ＭＳ 明朝"/>
        <family val="1"/>
        <charset val="128"/>
      </rPr>
      <t>農業，林業，漁業，水産養殖業</t>
    </r>
  </si>
  <si>
    <r>
      <rPr>
        <sz val="10"/>
        <rFont val="ＭＳ 明朝"/>
        <family val="1"/>
        <charset val="128"/>
      </rPr>
      <t>鉱業，採石業，砂利採取業，建設業</t>
    </r>
  </si>
  <si>
    <r>
      <rPr>
        <sz val="10"/>
        <rFont val="ＭＳ 明朝"/>
        <family val="1"/>
        <charset val="128"/>
      </rPr>
      <t>鉱業，採石業，砂利採取業</t>
    </r>
  </si>
  <si>
    <r>
      <rPr>
        <sz val="10"/>
        <rFont val="ＭＳ 明朝"/>
        <family val="1"/>
        <charset val="128"/>
      </rPr>
      <t>建設業</t>
    </r>
  </si>
  <si>
    <r>
      <rPr>
        <sz val="10"/>
        <rFont val="ＭＳ 明朝"/>
        <family val="1"/>
        <charset val="128"/>
      </rPr>
      <t>製造業</t>
    </r>
  </si>
  <si>
    <r>
      <rPr>
        <sz val="10"/>
        <rFont val="ＭＳ 明朝"/>
        <family val="1"/>
        <charset val="128"/>
      </rPr>
      <t xml:space="preserve">食料品製造業，飲料・たばこ・飼料製造業，繊維工業，木材・木
</t>
    </r>
    <r>
      <rPr>
        <sz val="10"/>
        <rFont val="ＭＳ 明朝"/>
        <family val="1"/>
        <charset val="128"/>
      </rPr>
      <t>製品製造業，家具・装備品製造業，パルプ・紙・紙加工品製造業，印刷・同関連業，プラスチック製品製造業（記号 15 から記号 18までに該当するものを除く。），窯業・土石製品製造業</t>
    </r>
  </si>
  <si>
    <r>
      <rPr>
        <sz val="10"/>
        <rFont val="ＭＳ 明朝"/>
        <family val="1"/>
        <charset val="128"/>
      </rPr>
      <t>化学工業，石油製品・石炭製品製造業</t>
    </r>
  </si>
  <si>
    <r>
      <rPr>
        <sz val="10"/>
        <rFont val="ＭＳ 明朝"/>
        <family val="1"/>
        <charset val="128"/>
      </rPr>
      <t>鉄鋼業，非鉄金属製造業，金属製品製造業</t>
    </r>
  </si>
  <si>
    <r>
      <rPr>
        <sz val="10"/>
        <rFont val="ＭＳ 明朝"/>
        <family val="1"/>
        <charset val="128"/>
      </rPr>
      <t xml:space="preserve">はん用機械器具製造業，生産用機械器具製造業，業務用機械器具
</t>
    </r>
    <r>
      <rPr>
        <sz val="10"/>
        <rFont val="ＭＳ 明朝"/>
        <family val="1"/>
        <charset val="128"/>
      </rPr>
      <t>製造業，電子部品・デバイス・電子回路製造業，電気機械器具製造業，情報通信機械器具製造業，輸送用機械器具製造業</t>
    </r>
  </si>
  <si>
    <r>
      <rPr>
        <sz val="10"/>
        <rFont val="ＭＳ 明朝"/>
        <family val="1"/>
        <charset val="128"/>
      </rPr>
      <t xml:space="preserve">ゴム製品製造業，なめし革・同製品・毛皮製造業，その他の製造
</t>
    </r>
    <r>
      <rPr>
        <sz val="10"/>
        <rFont val="ＭＳ 明朝"/>
        <family val="1"/>
        <charset val="128"/>
      </rPr>
      <t>業</t>
    </r>
  </si>
  <si>
    <r>
      <rPr>
        <sz val="10"/>
        <rFont val="ＭＳ 明朝"/>
        <family val="1"/>
        <charset val="128"/>
      </rPr>
      <t>電気・ガス・熱供給・水道業</t>
    </r>
  </si>
  <si>
    <r>
      <rPr>
        <sz val="10"/>
        <rFont val="ＭＳ 明朝"/>
        <family val="1"/>
        <charset val="128"/>
      </rPr>
      <t>電気業</t>
    </r>
  </si>
  <si>
    <r>
      <rPr>
        <sz val="10"/>
        <rFont val="ＭＳ 明朝"/>
        <family val="1"/>
        <charset val="128"/>
      </rPr>
      <t>ガス業</t>
    </r>
  </si>
  <si>
    <r>
      <rPr>
        <sz val="10"/>
        <rFont val="ＭＳ 明朝"/>
        <family val="1"/>
        <charset val="128"/>
      </rPr>
      <t>熱供給業</t>
    </r>
  </si>
  <si>
    <r>
      <rPr>
        <sz val="10"/>
        <rFont val="ＭＳ 明朝"/>
        <family val="1"/>
        <charset val="128"/>
      </rPr>
      <t>水道業</t>
    </r>
  </si>
  <si>
    <r>
      <rPr>
        <sz val="10"/>
        <rFont val="ＭＳ 明朝"/>
        <family val="1"/>
        <charset val="128"/>
      </rPr>
      <t>情報通信業</t>
    </r>
  </si>
  <si>
    <r>
      <rPr>
        <sz val="10"/>
        <rFont val="ＭＳ 明朝"/>
        <family val="1"/>
        <charset val="128"/>
      </rPr>
      <t>通信業</t>
    </r>
  </si>
  <si>
    <r>
      <rPr>
        <sz val="10"/>
        <rFont val="ＭＳ 明朝"/>
        <family val="1"/>
        <charset val="128"/>
      </rPr>
      <t>放送業，情報サービス業，インターネット附随サービス業</t>
    </r>
  </si>
  <si>
    <r>
      <rPr>
        <sz val="10"/>
        <rFont val="ＭＳ 明朝"/>
        <family val="1"/>
        <charset val="128"/>
      </rPr>
      <t>映像・音声・文字情報製作業（新聞業及び出版業を除く。）</t>
    </r>
  </si>
  <si>
    <r>
      <rPr>
        <sz val="10"/>
        <rFont val="ＭＳ 明朝"/>
        <family val="1"/>
        <charset val="128"/>
      </rPr>
      <t>映像・音声・文字情報制作業（新聞業及び出版業に限る。）</t>
    </r>
  </si>
  <si>
    <r>
      <rPr>
        <sz val="10"/>
        <rFont val="ＭＳ 明朝"/>
        <family val="1"/>
        <charset val="128"/>
      </rPr>
      <t>運輸業</t>
    </r>
  </si>
  <si>
    <r>
      <rPr>
        <sz val="10"/>
        <rFont val="ＭＳ 明朝"/>
        <family val="1"/>
        <charset val="128"/>
      </rPr>
      <t>鉄道業，道路旅客運送業，道路貨物運送業，水運業，航空運輸業，倉庫業，運輸に附帯するサービス業</t>
    </r>
  </si>
  <si>
    <r>
      <rPr>
        <sz val="10"/>
        <rFont val="ＭＳ 明朝"/>
        <family val="1"/>
        <charset val="128"/>
      </rPr>
      <t>卸売業，小売業</t>
    </r>
  </si>
  <si>
    <r>
      <rPr>
        <sz val="10"/>
        <rFont val="ＭＳ 明朝"/>
        <family val="1"/>
        <charset val="128"/>
      </rPr>
      <t>金融業，保険業</t>
    </r>
  </si>
  <si>
    <r>
      <rPr>
        <sz val="10"/>
        <rFont val="ＭＳ 明朝"/>
        <family val="1"/>
        <charset val="128"/>
      </rPr>
      <t>不動産業</t>
    </r>
  </si>
  <si>
    <r>
      <rPr>
        <sz val="10"/>
        <rFont val="ＭＳ 明朝"/>
        <family val="1"/>
        <charset val="128"/>
      </rPr>
      <t>不動産取引業，不動産賃貸業・管理業（駐車場業を除く。）</t>
    </r>
  </si>
  <si>
    <r>
      <rPr>
        <sz val="10"/>
        <rFont val="ＭＳ 明朝"/>
        <family val="1"/>
        <charset val="128"/>
      </rPr>
      <t>不動産賃貸業・管理業（駐車場業に限る。）</t>
    </r>
  </si>
  <si>
    <r>
      <rPr>
        <sz val="10"/>
        <rFont val="ＭＳ 明朝"/>
        <family val="1"/>
        <charset val="128"/>
      </rPr>
      <t xml:space="preserve">宿泊業，飲食サービス
</t>
    </r>
    <r>
      <rPr>
        <sz val="10"/>
        <rFont val="ＭＳ 明朝"/>
        <family val="1"/>
        <charset val="128"/>
      </rPr>
      <t>業</t>
    </r>
  </si>
  <si>
    <r>
      <rPr>
        <sz val="10"/>
        <rFont val="ＭＳ 明朝"/>
        <family val="1"/>
        <charset val="128"/>
      </rPr>
      <t>宿泊業</t>
    </r>
  </si>
  <si>
    <r>
      <rPr>
        <sz val="10"/>
        <rFont val="ＭＳ 明朝"/>
        <family val="1"/>
        <charset val="128"/>
      </rPr>
      <t>飲食店，持ち帰り・配達飲食サービス業</t>
    </r>
  </si>
  <si>
    <r>
      <rPr>
        <sz val="10"/>
        <rFont val="ＭＳ 明朝"/>
        <family val="1"/>
        <charset val="128"/>
      </rPr>
      <t>教育，学習支援業</t>
    </r>
  </si>
  <si>
    <r>
      <rPr>
        <sz val="10"/>
        <rFont val="ＭＳ 明朝"/>
        <family val="1"/>
        <charset val="128"/>
      </rPr>
      <t>学校教育</t>
    </r>
  </si>
  <si>
    <r>
      <rPr>
        <sz val="10"/>
        <rFont val="ＭＳ 明朝"/>
        <family val="1"/>
        <charset val="128"/>
      </rPr>
      <t>その他の教育及び学習支援業（社会教育に限る。）</t>
    </r>
  </si>
  <si>
    <r>
      <rPr>
        <sz val="10"/>
        <rFont val="ＭＳ 明朝"/>
        <family val="1"/>
        <charset val="128"/>
      </rPr>
      <t xml:space="preserve">その他の教育及び学習支援業（学習塾及び教養・技能教授業に限
</t>
    </r>
    <r>
      <rPr>
        <sz val="10"/>
        <rFont val="ＭＳ 明朝"/>
        <family val="1"/>
        <charset val="128"/>
      </rPr>
      <t>る。）</t>
    </r>
  </si>
  <si>
    <r>
      <rPr>
        <sz val="10"/>
        <rFont val="ＭＳ 明朝"/>
        <family val="1"/>
        <charset val="128"/>
      </rPr>
      <t xml:space="preserve">その他の教育及び学習支援業
</t>
    </r>
    <r>
      <rPr>
        <sz val="10"/>
        <rFont val="ＭＳ 明朝"/>
        <family val="1"/>
        <charset val="128"/>
      </rPr>
      <t>（記号 35 及び記号 36 に該当するものを除く。）</t>
    </r>
  </si>
  <si>
    <r>
      <rPr>
        <sz val="10"/>
        <rFont val="ＭＳ 明朝"/>
        <family val="1"/>
        <charset val="128"/>
      </rPr>
      <t>医療，福祉</t>
    </r>
  </si>
  <si>
    <r>
      <rPr>
        <sz val="10"/>
        <rFont val="ＭＳ 明朝"/>
        <family val="1"/>
        <charset val="128"/>
      </rPr>
      <t>医療業，保健衛生</t>
    </r>
  </si>
  <si>
    <r>
      <rPr>
        <sz val="10"/>
        <rFont val="ＭＳ 明朝"/>
        <family val="1"/>
        <charset val="128"/>
      </rPr>
      <t>社会保険・社会福祉・介護事業</t>
    </r>
  </si>
  <si>
    <r>
      <rPr>
        <sz val="10"/>
        <rFont val="ＭＳ 明朝"/>
        <family val="1"/>
        <charset val="128"/>
      </rPr>
      <t>その他のサービス業</t>
    </r>
  </si>
  <si>
    <r>
      <rPr>
        <sz val="10"/>
        <rFont val="ＭＳ 明朝"/>
        <family val="1"/>
        <charset val="128"/>
      </rPr>
      <t>郵便業（信書便事業を含む。），郵便局</t>
    </r>
  </si>
  <si>
    <r>
      <rPr>
        <sz val="10"/>
        <rFont val="ＭＳ 明朝"/>
        <family val="1"/>
        <charset val="128"/>
      </rPr>
      <t>学術・開発研究機関，政治・経済・文化団体</t>
    </r>
  </si>
  <si>
    <r>
      <rPr>
        <sz val="10"/>
        <rFont val="ＭＳ 明朝"/>
        <family val="1"/>
        <charset val="128"/>
      </rPr>
      <t>その他の生活関連サービス業（旅行業に限る。）</t>
    </r>
  </si>
  <si>
    <r>
      <rPr>
        <sz val="10"/>
        <rFont val="ＭＳ 明朝"/>
        <family val="1"/>
        <charset val="128"/>
      </rPr>
      <t>娯楽業</t>
    </r>
  </si>
  <si>
    <r>
      <rPr>
        <sz val="10"/>
        <rFont val="ＭＳ 明朝"/>
        <family val="1"/>
        <charset val="128"/>
      </rPr>
      <t>宗教</t>
    </r>
  </si>
  <si>
    <r>
      <rPr>
        <sz val="10"/>
        <rFont val="ＭＳ 明朝"/>
        <family val="1"/>
        <charset val="128"/>
      </rPr>
      <t xml:space="preserve">物品賃貸業，専門サービス業，広告業，技術サービス業，洗濯・
</t>
    </r>
    <r>
      <rPr>
        <sz val="10"/>
        <rFont val="ＭＳ 明朝"/>
        <family val="1"/>
        <charset val="128"/>
      </rPr>
      <t xml:space="preserve">理容・美容・浴場業，その他の生活関連サービス業（旅行業を除く。），協同組合，サービス業（他に分類されないもの）
</t>
    </r>
    <r>
      <rPr>
        <sz val="10"/>
        <rFont val="ＭＳ 明朝"/>
        <family val="1"/>
        <charset val="128"/>
      </rPr>
      <t>（記号 41 及び記号 44 に該当するものを除く。）</t>
    </r>
  </si>
  <si>
    <r>
      <rPr>
        <sz val="10"/>
        <rFont val="ＭＳ 明朝"/>
        <family val="1"/>
        <charset val="128"/>
      </rPr>
      <t>国家公務，地方公務</t>
    </r>
  </si>
  <si>
    <r>
      <rPr>
        <sz val="10"/>
        <rFont val="ＭＳ 明朝"/>
        <family val="1"/>
        <charset val="128"/>
      </rPr>
      <t>他に分類されないもの</t>
    </r>
  </si>
  <si>
    <t>１．</t>
    <phoneticPr fontId="1"/>
  </si>
  <si>
    <t>各面共通関係</t>
    <phoneticPr fontId="1"/>
  </si>
  <si>
    <t>数字は算用数字を、単位はメートル法を用いてください。</t>
    <phoneticPr fontId="1"/>
  </si>
  <si>
    <t>２．</t>
    <phoneticPr fontId="1"/>
  </si>
  <si>
    <t>第一面関係</t>
    <phoneticPr fontId="1"/>
  </si>
  <si>
    <t>※印のある欄は記入しないでください。</t>
    <phoneticPr fontId="1"/>
  </si>
  <si>
    <t>除却工事施工者欄は、既存の建築物を除却し、引き続き、当該敷地内において建築物を建築しようとする場合に記入してください。</t>
    <phoneticPr fontId="1"/>
  </si>
  <si>
    <t>３．</t>
    <phoneticPr fontId="1"/>
  </si>
  <si>
    <t>第二面関係</t>
    <phoneticPr fontId="1"/>
  </si>
  <si>
    <t>　２欄の「イ」及び「ロ」、３欄の「ロ」、４欄並びに６欄の「ロ」及び「ハ」は、該当するチェックボックスに「レ」マークを入れてください。</t>
    <rPh sb="7" eb="8">
      <t>オヨ</t>
    </rPh>
    <rPh sb="22" eb="23">
      <t>ナラ</t>
    </rPh>
    <rPh sb="31" eb="32">
      <t>オヨ</t>
    </rPh>
    <rPh sb="58" eb="59">
      <t>イ</t>
    </rPh>
    <phoneticPr fontId="1"/>
  </si>
  <si>
    <t>　２欄の「イ」において、「会社」とは、株式会社、合名会社、合資会社及び合同会社をいい、特別の法律により設立された法人で会社であるものを含みます。</t>
    <phoneticPr fontId="1"/>
  </si>
  <si>
    <t>　２欄の「ロ」は、建築主が会社であるときのみ記入してください。</t>
    <phoneticPr fontId="1"/>
  </si>
  <si>
    <t>　３欄の「ロ」において、「区域区分非設定都市計画区域」とは、区域区分が定められていない都市計画区域をいいます。</t>
    <phoneticPr fontId="1"/>
  </si>
  <si>
    <t>　増築と改築とを同時に行うときは、４欄は床面積の大きい方の工事によつて区分してください。</t>
    <phoneticPr fontId="1"/>
  </si>
  <si>
    <t>⑥</t>
    <phoneticPr fontId="1"/>
  </si>
  <si>
    <t>　５欄において「(1)居住専用建築物」に該当する場合は、次の表の記号の中から該当するものを選んで括弧内に記入してください。</t>
    <phoneticPr fontId="1"/>
  </si>
  <si>
    <t>主要用途の区分</t>
  </si>
  <si>
    <t>記号</t>
  </si>
  <si>
    <t>居住専用住宅（附属建築物を除く。）</t>
  </si>
  <si>
    <t>居住専用住宅附属建築物（物置，車庫等）</t>
    <phoneticPr fontId="1"/>
  </si>
  <si>
    <t>寮，寄宿舎，合宿所（附属建築物を除く。）</t>
  </si>
  <si>
    <t>寮，寄宿舎，合宿所附属建築物（物置，車庫等）</t>
  </si>
  <si>
    <t>他に分類されない居住専用建築物</t>
  </si>
  <si>
    <t>⑦</t>
    <phoneticPr fontId="1"/>
  </si>
  <si>
    <t xml:space="preserve">　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
</t>
    <rPh sb="21" eb="22">
      <t>マタ</t>
    </rPh>
    <phoneticPr fontId="1"/>
  </si>
  <si>
    <t>農林水産業</t>
  </si>
  <si>
    <t>農業，林業，漁業，水産養殖業</t>
  </si>
  <si>
    <t>鉱業，採石業，砂利採取業，建設業</t>
  </si>
  <si>
    <t>鉱業，採石業，砂利採取業</t>
  </si>
  <si>
    <t>建設業</t>
  </si>
  <si>
    <t>製造業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</si>
  <si>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</si>
  <si>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</si>
  <si>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</si>
  <si>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</si>
  <si>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phoneticPr fontId="1"/>
  </si>
  <si>
    <t>電気・ガス・熱供給・</t>
  </si>
  <si>
    <t>電気業</t>
  </si>
  <si>
    <t>水道業</t>
  </si>
  <si>
    <t>ガス業</t>
  </si>
  <si>
    <t>熱供給業</t>
  </si>
  <si>
    <t>情報通信業</t>
  </si>
  <si>
    <t>通信業</t>
  </si>
  <si>
    <t>放送業，情報サービス業，インターネット附随サービス業</t>
  </si>
  <si>
    <t>映像・音声・文字情報製作業（新聞業及び出版業を除く。）</t>
  </si>
  <si>
    <t>映像・音声・文字情報制作業（新聞業及び出版業に限る。）</t>
  </si>
  <si>
    <t>運輸業</t>
  </si>
  <si>
    <t>鉄道業，道路旅客運送業，道路貨物運送業，水運業，航空</t>
  </si>
  <si>
    <t>運輸業，倉庫業，運輸に附帯するサービス業</t>
  </si>
  <si>
    <t>卸売業，小売業</t>
  </si>
  <si>
    <t>金融業，保険業</t>
  </si>
  <si>
    <t>不動産業</t>
  </si>
  <si>
    <t>不動産取引業，不動産賃貸業・管理業（駐車場業を除く。）</t>
  </si>
  <si>
    <t>不動産賃貸業・管理業（駐車場業に限る。）</t>
  </si>
  <si>
    <t>宿泊業，飲食サービス業</t>
  </si>
  <si>
    <t>宿泊業</t>
  </si>
  <si>
    <t>飲食店，持ち帰り・配達飲食サービス業</t>
  </si>
  <si>
    <t>教育，学習支援業</t>
  </si>
  <si>
    <t>学校教育</t>
  </si>
  <si>
    <t>その他の教育，学習支援業（社会教育に限る。）</t>
    <phoneticPr fontId="1"/>
  </si>
  <si>
    <t>その他の教育，学習支援業（学習塾及び教養・技能教授業に限る。）</t>
    <phoneticPr fontId="1"/>
  </si>
  <si>
    <t>その他の教育及び学習支援業（記号35及び記号36に該当するものを除く。）</t>
  </si>
  <si>
    <t>医療，福祉</t>
  </si>
  <si>
    <t>医療業，保健衛生</t>
  </si>
  <si>
    <t>社会保険・社会福祉・介護事業</t>
  </si>
  <si>
    <t>その他のサービス業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</si>
  <si>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</si>
  <si>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</si>
  <si>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</si>
  <si>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</si>
  <si>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</si>
  <si>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</si>
  <si>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</si>
  <si>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</si>
  <si>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⑧</t>
    <phoneticPr fontId="1"/>
  </si>
  <si>
    <t>　６欄は、一の建築物（１棟）ごとに記入してください。</t>
    <phoneticPr fontId="1"/>
  </si>
  <si>
    <t>⑨</t>
    <phoneticPr fontId="1"/>
  </si>
  <si>
    <t>　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2" eb="143">
      <t>イ</t>
    </rPh>
    <phoneticPr fontId="1"/>
  </si>
  <si>
    <t>⑩</t>
    <phoneticPr fontId="1"/>
  </si>
  <si>
    <t xml:space="preserve">　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
</t>
    <phoneticPr fontId="1"/>
  </si>
  <si>
    <t>⑪</t>
    <phoneticPr fontId="1"/>
  </si>
  <si>
    <t>　６欄の「ハ」は、工事部分が２種類以上の構造からなるときは、床面積が最も大きい部分の構造について記入してください。</t>
    <rPh sb="9" eb="11">
      <t>コウジ</t>
    </rPh>
    <rPh sb="11" eb="13">
      <t>ブブン</t>
    </rPh>
    <rPh sb="15" eb="17">
      <t>シュルイ</t>
    </rPh>
    <rPh sb="17" eb="19">
      <t>イジョウ</t>
    </rPh>
    <rPh sb="20" eb="22">
      <t>コウゾウ</t>
    </rPh>
    <rPh sb="30" eb="33">
      <t>ユカメンセキ</t>
    </rPh>
    <rPh sb="34" eb="35">
      <t>モット</t>
    </rPh>
    <rPh sb="36" eb="37">
      <t>オオ</t>
    </rPh>
    <rPh sb="39" eb="41">
      <t>ブブン</t>
    </rPh>
    <rPh sb="42" eb="44">
      <t>コウゾウ</t>
    </rPh>
    <rPh sb="48" eb="50">
      <t>キニュウ</t>
    </rPh>
    <phoneticPr fontId="1"/>
  </si>
  <si>
    <t>⑫</t>
    <phoneticPr fontId="1"/>
  </si>
  <si>
    <t>　６欄の「ニ」は、その建築物の規模に見合つた月数を記入してください。</t>
    <rPh sb="11" eb="14">
      <t>ケンチクブツ</t>
    </rPh>
    <rPh sb="15" eb="17">
      <t>キボ</t>
    </rPh>
    <rPh sb="18" eb="20">
      <t>ミア</t>
    </rPh>
    <rPh sb="22" eb="23">
      <t>ゲツ</t>
    </rPh>
    <rPh sb="23" eb="24">
      <t>スウ</t>
    </rPh>
    <rPh sb="25" eb="27">
      <t>キニュウ</t>
    </rPh>
    <phoneticPr fontId="1"/>
  </si>
  <si>
    <t>⑬</t>
    <phoneticPr fontId="1"/>
  </si>
  <si>
    <t>　６欄の「ヘ」は、建築設備費を含んだ額を記入してください。</t>
    <phoneticPr fontId="1"/>
  </si>
  <si>
    <t>４．</t>
    <phoneticPr fontId="1"/>
  </si>
  <si>
    <t>第三面関係</t>
    <phoneticPr fontId="1"/>
  </si>
  <si>
    <t>　第三面は、建築物が居住専用住宅又は居住産業併用建築物である場合に作成してください。当該建築物の数が２以上のときは、一の建築物（１棟）ごとに作成してください。</t>
    <rPh sb="10" eb="12">
      <t>キョジュウ</t>
    </rPh>
    <rPh sb="12" eb="14">
      <t>センヨウ</t>
    </rPh>
    <rPh sb="14" eb="16">
      <t>ジュウタク</t>
    </rPh>
    <rPh sb="16" eb="17">
      <t>マタ</t>
    </rPh>
    <rPh sb="18" eb="20">
      <t>キョジュウ</t>
    </rPh>
    <rPh sb="20" eb="22">
      <t>サンギョウ</t>
    </rPh>
    <rPh sb="22" eb="24">
      <t>ヘイヨウ</t>
    </rPh>
    <rPh sb="24" eb="27">
      <t>ケンチクブツ</t>
    </rPh>
    <rPh sb="30" eb="32">
      <t>バアイ</t>
    </rPh>
    <rPh sb="33" eb="35">
      <t>サクセイ</t>
    </rPh>
    <rPh sb="42" eb="44">
      <t>トウガイ</t>
    </rPh>
    <rPh sb="44" eb="47">
      <t>ケンチクブツ</t>
    </rPh>
    <rPh sb="48" eb="49">
      <t>カズ</t>
    </rPh>
    <rPh sb="51" eb="53">
      <t>イジョウ</t>
    </rPh>
    <rPh sb="58" eb="59">
      <t>イチ</t>
    </rPh>
    <rPh sb="60" eb="63">
      <t>ケンチクブツ</t>
    </rPh>
    <rPh sb="65" eb="66">
      <t>トウ</t>
    </rPh>
    <rPh sb="70" eb="72">
      <t>サクセイ</t>
    </rPh>
    <phoneticPr fontId="1"/>
  </si>
  <si>
    <t>②</t>
  </si>
  <si>
    <t>　１欄の「イ」は、第二面の６欄の「イ」に記入した番号と同じ番号を記入してください。</t>
    <phoneticPr fontId="1"/>
  </si>
  <si>
    <t>　１欄の「ロ」から「ト」までは、該当するチェックボックスに「レ」マークを入れてください。</t>
    <rPh sb="16" eb="18">
      <t>ガイトウ</t>
    </rPh>
    <phoneticPr fontId="1"/>
  </si>
  <si>
    <t>　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phoneticPr fontId="1"/>
  </si>
  <si>
    <t>　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08" eb="110">
      <t>ジュウタク</t>
    </rPh>
    <rPh sb="161" eb="163">
      <t>トシ</t>
    </rPh>
    <rPh sb="163" eb="165">
      <t>サイセイ</t>
    </rPh>
    <rPh sb="165" eb="167">
      <t>キコウ</t>
    </rPh>
    <rPh sb="167" eb="169">
      <t>ジュウタク</t>
    </rPh>
    <rPh sb="173" eb="175">
      <t>ドクリツ</t>
    </rPh>
    <rPh sb="175" eb="177">
      <t>ギョウセイ</t>
    </rPh>
    <rPh sb="177" eb="179">
      <t>ホウジン</t>
    </rPh>
    <rPh sb="179" eb="181">
      <t>トシ</t>
    </rPh>
    <rPh sb="181" eb="183">
      <t>サイセイ</t>
    </rPh>
    <rPh sb="183" eb="185">
      <t>キコウ</t>
    </rPh>
    <rPh sb="186" eb="188">
      <t>ブンジョウ</t>
    </rPh>
    <rPh sb="188" eb="189">
      <t>マタ</t>
    </rPh>
    <rPh sb="190" eb="192">
      <t>チンタイ</t>
    </rPh>
    <rPh sb="193" eb="195">
      <t>モクテキ</t>
    </rPh>
    <rPh sb="198" eb="199">
      <t>タ</t>
    </rPh>
    <rPh sb="201" eb="203">
      <t>ジュウタク</t>
    </rPh>
    <phoneticPr fontId="1"/>
  </si>
  <si>
    <t>　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には、ツーバイフォー工法といわれるものです。</t>
    <phoneticPr fontId="1"/>
  </si>
  <si>
    <t>　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つて居住部分と機能的に結合して戸をなしているもので、居住部分の床面積の合計が建築物の床面積の合計の５分の１以上のものをいいます。「その他の住宅」とは、主に工場、学校、官公署、旅館、下宿屋、浴場、社寺等の建築物に付属して、これと結合している住宅をいいます。</t>
    <rPh sb="13" eb="15">
      <t>センヨウ</t>
    </rPh>
    <rPh sb="15" eb="17">
      <t>ジュウタク</t>
    </rPh>
    <rPh sb="21" eb="22">
      <t>モッパ</t>
    </rPh>
    <rPh sb="23" eb="25">
      <t>キョジュウ</t>
    </rPh>
    <rPh sb="26" eb="28">
      <t>モクテキ</t>
    </rPh>
    <phoneticPr fontId="1"/>
  </si>
  <si>
    <t>　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phoneticPr fontId="1"/>
  </si>
  <si>
    <t>　一件の建築工事で１欄の「ト」の(1)から(4)までに掲げる住宅の利用関係が２種類以上となる場合は、１欄の「チ」及び「リ」は当該住宅の利用関係の種類ごとに記入してください。</t>
    <phoneticPr fontId="1"/>
  </si>
  <si>
    <t>５．</t>
    <phoneticPr fontId="1"/>
  </si>
  <si>
    <t>第四面関係</t>
    <phoneticPr fontId="1"/>
  </si>
  <si>
    <t>　第四面は、既存の建築物を除却し、引き続き、当該敷地内において建築物を建築しようとする場合において、当該除却しようとする建築物について記入してください。</t>
    <phoneticPr fontId="1"/>
  </si>
  <si>
    <t>　１欄において「(1)居住専用建築物」に該当する場合は、（注意）３．⑥に準じて括弧内に該当する記号を記入してください。</t>
    <phoneticPr fontId="1"/>
  </si>
  <si>
    <t xml:space="preserve">　１欄において「(2)居住産業併用建築物」又は「(3)産業専用建築物」に該当する場合は、（注意）３．⑦に準じて括弧内に該当する記号を記入してください。また、一敷地内に除却しようとする建築物以外に既存の建築物があるときは、記入に際しては、その部分と除却しようとする部分とを総合して判断してください。
</t>
    <rPh sb="21" eb="22">
      <t>マタ</t>
    </rPh>
    <phoneticPr fontId="1"/>
  </si>
  <si>
    <t>　２欄、３欄及び６欄は、該当するチェックボックスに「レ」マークを入れてください。</t>
    <rPh sb="32" eb="33">
      <t>イ</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</si>
  <si>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</si>
  <si>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</si>
  <si>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</si>
  <si>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</si>
  <si>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</si>
  <si>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</si>
  <si>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</si>
  <si>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</si>
  <si>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</si>
  <si>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</si>
  <si>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</si>
  <si>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</si>
  <si>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</si>
  <si>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</si>
  <si>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</si>
  <si>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</si>
  <si>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</si>
  <si>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</si>
  <si>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</si>
  <si>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</si>
  <si>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</si>
  <si>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</si>
  <si>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</si>
  <si>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</si>
  <si>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</si>
  <si>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</si>
  <si>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</si>
  <si>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</si>
  <si>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</si>
  <si>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</si>
  <si>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</si>
  <si>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</si>
  <si>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</si>
  <si>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</si>
  <si>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</si>
  <si>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</si>
  <si>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</si>
  <si>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</si>
  <si>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</si>
  <si>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</si>
  <si>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</si>
  <si>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</si>
  <si>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</si>
  <si>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</si>
  <si>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</si>
  <si>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</si>
  <si>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</si>
  <si>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</si>
  <si>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</si>
  <si>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</si>
  <si>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</si>
  <si>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</si>
  <si>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</si>
  <si>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建築物エネルギー消費性能適合性判定（省エネ適判）</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</si>
  <si>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</si>
  <si>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</si>
  <si>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</si>
  <si>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</si>
  <si>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</si>
  <si>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</si>
  <si>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</si>
  <si>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</si>
  <si>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</si>
  <si>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r>
      <t>設計住宅性能評価　</t>
    </r>
    <r>
      <rPr>
        <b/>
        <sz val="16"/>
        <rFont val="ＭＳ Ｐゴシック"/>
        <family val="3"/>
        <charset val="128"/>
      </rPr>
      <t>（確認交付後受付）</t>
    </r>
    <rPh sb="0" eb="2">
      <t>セッケイ</t>
    </rPh>
    <rPh sb="2" eb="4">
      <t>ジュウタク</t>
    </rPh>
    <rPh sb="4" eb="6">
      <t>セイノウ</t>
    </rPh>
    <rPh sb="6" eb="8">
      <t>ヒョウカ</t>
    </rPh>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</si>
  <si>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</si>
  <si>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</si>
  <si>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</si>
  <si>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</si>
  <si>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</si>
  <si>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</si>
  <si>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t xml:space="preserve">現金取得者向け新築対象住宅証明書 </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</si>
  <si>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</si>
  <si>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</si>
  <si>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</si>
  <si>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</si>
  <si>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</si>
  <si>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</si>
  <si>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</si>
  <si>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</si>
  <si>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</si>
  <si>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</si>
  <si>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</si>
  <si>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</si>
  <si>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</si>
  <si>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</si>
  <si>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</si>
  <si>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</si>
  <si>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</si>
  <si>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</si>
  <si>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</si>
  <si>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</si>
  <si>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</si>
  <si>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</si>
  <si>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</si>
  <si>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</si>
  <si>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</si>
  <si>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</si>
  <si>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</si>
  <si>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</si>
  <si>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</si>
  <si>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</si>
  <si>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</si>
  <si>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</si>
  <si>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</si>
  <si>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</si>
  <si>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</si>
  <si>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</si>
  <si>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</si>
  <si>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</si>
  <si>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</si>
  <si>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</si>
  <si>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</si>
  <si>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</si>
  <si>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</si>
  <si>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</si>
  <si>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</si>
  <si>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</si>
  <si>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</si>
  <si>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</si>
  <si>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</si>
  <si>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</si>
  <si>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</si>
  <si>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</si>
  <si>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</si>
  <si>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</si>
  <si>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</si>
  <si>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</si>
  <si>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</si>
  <si>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</si>
  <si>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</si>
  <si>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</si>
  <si>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</si>
  <si>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</si>
  <si>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</si>
  <si>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</si>
  <si>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</si>
  <si>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</si>
  <si>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</si>
  <si>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</si>
  <si>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</si>
  <si>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</si>
  <si>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</si>
  <si>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</si>
  <si>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</si>
  <si>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</si>
  <si>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</si>
  <si>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</si>
  <si>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</si>
  <si>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</si>
  <si>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</si>
  <si>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</si>
  <si>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</si>
  <si>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</si>
  <si>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</si>
  <si>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</si>
  <si>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</si>
  <si>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</si>
  <si>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</si>
  <si>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</si>
  <si>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</si>
  <si>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</si>
  <si>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</si>
  <si>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</si>
  <si>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</si>
  <si>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</si>
  <si>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</si>
  <si>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</si>
  <si>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</si>
  <si>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</si>
  <si>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</si>
  <si>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</si>
  <si>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</si>
  <si>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</si>
  <si>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</si>
  <si>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</si>
  <si>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</si>
  <si>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</si>
  <si>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</si>
  <si>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</si>
  <si>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</si>
  <si>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</si>
  <si>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</si>
  <si>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</si>
  <si>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</si>
  <si>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</si>
  <si>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</si>
  <si>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</si>
  <si>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</si>
  <si>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</si>
  <si>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</si>
  <si>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</si>
  <si>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</si>
  <si>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</si>
  <si>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</si>
  <si>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</si>
  <si>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</si>
  <si>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</si>
  <si>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</si>
  <si>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</si>
  <si>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</si>
  <si>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</si>
  <si>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</si>
  <si>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</si>
  <si>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</si>
  <si>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</si>
  <si>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</si>
  <si>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</si>
  <si>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</si>
  <si>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</si>
  <si>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</si>
  <si>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</si>
  <si>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</si>
  <si>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</si>
  <si>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</si>
  <si>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</si>
  <si>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</si>
  <si>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</si>
  <si>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</si>
  <si>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</si>
  <si>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</si>
  <si>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</si>
  <si>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</si>
  <si>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</si>
  <si>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</si>
  <si>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</si>
  <si>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</si>
  <si>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</si>
  <si>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</si>
  <si>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</si>
  <si>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</si>
  <si>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</si>
  <si>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</si>
  <si>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</si>
  <si>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</si>
  <si>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</si>
  <si>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</si>
  <si>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</si>
  <si>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</si>
  <si>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</si>
  <si>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</si>
  <si>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</si>
  <si>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</si>
  <si>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</si>
  <si>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</si>
  <si>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</si>
  <si>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</si>
  <si>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</si>
  <si>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</si>
  <si>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</si>
  <si>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</si>
  <si>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</si>
  <si>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</si>
  <si>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</si>
  <si>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</si>
  <si>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</si>
  <si>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</si>
  <si>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</si>
  <si>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</si>
  <si>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</si>
  <si>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</si>
  <si>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</si>
  <si>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</si>
  <si>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</si>
  <si>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</si>
  <si>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</si>
  <si>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</si>
  <si>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</si>
  <si>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</si>
  <si>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</si>
  <si>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</si>
  <si>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</si>
  <si>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</si>
  <si>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</si>
  <si>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</si>
  <si>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</si>
  <si>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</si>
  <si>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</si>
  <si>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</si>
  <si>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</si>
  <si>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</si>
  <si>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</si>
  <si>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</si>
  <si>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</si>
  <si>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</si>
  <si>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</si>
  <si>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</si>
  <si>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</si>
  <si>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</si>
  <si>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</si>
  <si>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</si>
  <si>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</si>
  <si>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</si>
  <si>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</si>
  <si>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</si>
  <si>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</si>
  <si>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</si>
  <si>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</si>
  <si>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</si>
  <si>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</si>
  <si>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</si>
  <si>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</si>
  <si>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</si>
  <si>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</si>
  <si>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</si>
  <si>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</si>
  <si>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</si>
  <si>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</si>
  <si>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</si>
  <si>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</si>
  <si>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</si>
  <si>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</si>
  <si>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</si>
  <si>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</si>
  <si>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</si>
  <si>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</si>
  <si>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</si>
  <si>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</si>
  <si>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</si>
  <si>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</si>
  <si>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</si>
  <si>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</si>
  <si>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</si>
  <si>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</si>
  <si>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</si>
  <si>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</si>
  <si>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</si>
  <si>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</si>
  <si>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</si>
  <si>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</si>
  <si>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</si>
  <si>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</si>
  <si>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代表取締役　本田　實</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</si>
  <si>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</si>
  <si>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</si>
  <si>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</si>
  <si>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</si>
  <si>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</si>
  <si>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</si>
  <si>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</si>
  <si>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</si>
  <si>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</si>
  <si>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</si>
  <si>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</si>
  <si>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</si>
  <si>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</si>
  <si>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</si>
  <si>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</si>
  <si>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</si>
  <si>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</si>
  <si>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</si>
  <si>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</si>
  <si>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</si>
  <si>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</si>
  <si>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</si>
  <si>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</si>
  <si>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</si>
  <si>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</si>
  <si>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</si>
  <si>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</si>
  <si>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</si>
  <si>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</si>
  <si>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</si>
  <si>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</si>
  <si>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</si>
  <si>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</si>
  <si>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</si>
  <si>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</si>
  <si>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</si>
  <si>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</si>
  <si>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</si>
  <si>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</si>
  <si>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</si>
  <si>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</si>
  <si>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</si>
  <si>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</si>
  <si>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</si>
  <si>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</si>
  <si>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</si>
  <si>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</si>
  <si>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</si>
  <si>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</si>
  <si>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</si>
  <si>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</si>
  <si>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</si>
  <si>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</si>
  <si>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</si>
  <si>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</si>
  <si>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</si>
  <si>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</si>
  <si>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</si>
  <si>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</si>
  <si>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</si>
  <si>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</si>
  <si>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</si>
  <si>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</si>
  <si>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</si>
  <si>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</si>
  <si>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</si>
  <si>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</si>
  <si>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</si>
  <si>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</si>
  <si>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</si>
  <si>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</si>
  <si>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</si>
  <si>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</si>
  <si>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</si>
  <si>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</si>
  <si>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</si>
  <si>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</si>
  <si>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</si>
  <si>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</si>
  <si>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</si>
  <si>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</si>
  <si>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</si>
  <si>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</si>
  <si>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</si>
  <si>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</si>
  <si>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</si>
  <si>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</si>
  <si>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</si>
  <si>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</si>
  <si>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</si>
  <si>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</si>
  <si>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</si>
  <si>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</si>
  <si>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</si>
  <si>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</si>
  <si>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</si>
  <si>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</si>
  <si>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</si>
  <si>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</si>
  <si>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</si>
  <si>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</si>
  <si>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</si>
  <si>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</si>
  <si>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</si>
  <si>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</si>
  <si>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</si>
  <si>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</si>
  <si>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</si>
  <si>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</si>
  <si>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</si>
  <si>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</si>
  <si>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</si>
  <si>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</si>
  <si>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</si>
  <si>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</si>
  <si>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</si>
  <si>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</si>
  <si>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</si>
  <si>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</si>
  <si>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</si>
  <si>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</si>
  <si>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</si>
  <si>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</si>
  <si>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</si>
  <si>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</si>
  <si>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</si>
  <si>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</si>
  <si>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</si>
  <si>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</si>
  <si>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</si>
  <si>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</si>
  <si>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</si>
  <si>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</si>
  <si>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</si>
  <si>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</si>
  <si>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</si>
  <si>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</si>
  <si>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</si>
  <si>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</si>
  <si>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</si>
  <si>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</si>
  <si>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</si>
  <si>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</si>
  <si>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</si>
  <si>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</si>
  <si>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</si>
  <si>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</si>
  <si>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</si>
  <si>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</si>
  <si>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</si>
  <si>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</si>
  <si>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</si>
  <si>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</si>
  <si>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</si>
  <si>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</si>
  <si>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</si>
  <si>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</si>
  <si>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</si>
  <si>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</si>
  <si>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</si>
  <si>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</si>
  <si>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</si>
  <si>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</si>
  <si>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</si>
  <si>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</si>
  <si>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</si>
  <si>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</si>
  <si>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</si>
  <si>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</si>
  <si>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</si>
  <si>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</si>
  <si>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</si>
  <si>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</si>
  <si>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</si>
  <si>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</si>
  <si>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</si>
  <si>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</si>
  <si>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</si>
  <si>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</si>
  <si>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</si>
  <si>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</si>
  <si>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</si>
  <si>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</si>
  <si>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</si>
  <si>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</si>
  <si>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</si>
  <si>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</si>
  <si>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</si>
  <si>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</si>
  <si>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</si>
  <si>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</si>
  <si>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</si>
  <si>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</si>
  <si>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</si>
  <si>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</si>
  <si>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</si>
  <si>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</si>
  <si>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</si>
  <si>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</si>
  <si>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</si>
  <si>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</si>
  <si>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</si>
  <si>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</si>
  <si>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</si>
  <si>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</si>
  <si>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</si>
  <si>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</si>
  <si>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</si>
  <si>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</si>
  <si>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</si>
  <si>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</si>
  <si>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</si>
  <si>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</si>
  <si>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</si>
  <si>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</si>
  <si>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</si>
  <si>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</si>
  <si>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</si>
  <si>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</si>
  <si>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</si>
  <si>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</si>
  <si>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</si>
  <si>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</si>
  <si>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</si>
  <si>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</si>
  <si>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</si>
  <si>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</si>
  <si>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</si>
  <si>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</si>
  <si>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</si>
  <si>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</si>
  <si>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</si>
  <si>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</si>
  <si>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</si>
  <si>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</si>
  <si>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</si>
  <si>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</si>
  <si>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</si>
  <si>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</si>
  <si>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</si>
  <si>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</si>
  <si>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</si>
  <si>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</si>
  <si>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</si>
  <si>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</si>
  <si>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</si>
  <si>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</si>
  <si>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</si>
  <si>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</si>
  <si>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</si>
  <si>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</si>
  <si>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</si>
  <si>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</si>
  <si>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</si>
  <si>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</si>
  <si>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</si>
  <si>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</si>
  <si>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</si>
  <si>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</si>
  <si>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</si>
  <si>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</si>
  <si>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</si>
  <si>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</si>
  <si>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</si>
  <si>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</si>
  <si>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</si>
  <si>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</si>
  <si>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</si>
  <si>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</si>
  <si>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</si>
  <si>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</si>
  <si>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</si>
  <si>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</si>
  <si>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</si>
  <si>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</si>
  <si>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</si>
  <si>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</si>
  <si>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</si>
  <si>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</si>
  <si>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</si>
  <si>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</si>
  <si>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</si>
  <si>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</si>
  <si>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</si>
  <si>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</si>
  <si>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</si>
  <si>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</si>
  <si>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</si>
  <si>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</si>
  <si>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</si>
  <si>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</si>
  <si>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</si>
  <si>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</si>
  <si>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</si>
  <si>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</si>
  <si>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</si>
  <si>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</si>
  <si>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</si>
  <si>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</si>
  <si>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</si>
  <si>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</si>
  <si>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</si>
  <si>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</si>
  <si>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</si>
  <si>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</si>
  <si>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</si>
  <si>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</si>
  <si>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</si>
  <si>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</si>
  <si>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</si>
  <si>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</si>
  <si>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</si>
  <si>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</si>
  <si>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</si>
  <si>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</si>
  <si>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</si>
  <si>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</si>
  <si>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</si>
  <si>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</si>
  <si>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</si>
  <si>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</si>
  <si>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</si>
  <si>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</si>
  <si>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</si>
  <si>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</si>
  <si>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</si>
  <si>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</si>
  <si>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</si>
  <si>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</si>
  <si>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</si>
  <si>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</si>
  <si>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計画変更②番号</t>
  </si>
  <si>
    <t>計画変更②交付日</t>
  </si>
  <si>
    <t>計画変更②交付者</t>
  </si>
  <si>
    <t>計画変更③番号</t>
  </si>
  <si>
    <t>計画変更③交付日</t>
  </si>
  <si>
    <t>計画変更③交付者</t>
  </si>
  <si>
    <t>中間検査履歴①番号</t>
  </si>
  <si>
    <t>中間検査履歴①交付日</t>
  </si>
  <si>
    <t>中間検査履歴①交付者</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</si>
  <si>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</si>
  <si>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</si>
  <si>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</si>
  <si>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</si>
  <si>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</si>
  <si>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</si>
  <si>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</si>
  <si>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</si>
  <si>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</si>
  <si>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</si>
  <si>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</si>
  <si>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</si>
  <si>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</si>
  <si>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</si>
  <si>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</si>
  <si>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</si>
  <si>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</si>
  <si>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</si>
  <si>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</si>
  <si>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</si>
  <si>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</si>
  <si>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</si>
  <si>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</si>
  <si>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</si>
  <si>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</si>
  <si>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</si>
  <si>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</si>
  <si>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</si>
  <si>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</si>
  <si>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</si>
  <si>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</si>
  <si>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</si>
  <si>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</si>
  <si>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</si>
  <si>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</si>
  <si>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</si>
  <si>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</si>
  <si>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</si>
  <si>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</si>
  <si>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</si>
  <si>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</si>
  <si>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</si>
  <si>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</si>
  <si>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</si>
  <si>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</si>
  <si>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</si>
  <si>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</si>
  <si>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</si>
  <si>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</si>
  <si>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</si>
  <si>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</si>
  <si>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</si>
  <si>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</si>
  <si>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</si>
  <si>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</si>
  <si>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</si>
  <si>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</si>
  <si>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</si>
  <si>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</si>
  <si>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</si>
  <si>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</si>
  <si>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</si>
  <si>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</si>
  <si>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</si>
  <si>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</si>
  <si>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</si>
  <si>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</si>
  <si>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確</t>
    <rPh sb="0" eb="1">
      <t>カク</t>
    </rPh>
    <phoneticPr fontId="1"/>
  </si>
  <si>
    <t>０</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</si>
  <si>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</si>
  <si>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</si>
  <si>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</si>
  <si>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</si>
  <si>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</si>
  <si>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</si>
  <si>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</si>
  <si>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</si>
  <si>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</si>
  <si>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</si>
  <si>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</si>
  <si>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</si>
  <si>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</si>
  <si>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</si>
  <si>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</si>
  <si>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</si>
  <si>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</si>
  <si>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</si>
  <si>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</si>
  <si>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</si>
  <si>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</si>
  <si>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</si>
  <si>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</si>
  <si>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</si>
  <si>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</si>
  <si>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</si>
  <si>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</si>
  <si>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</si>
  <si>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</si>
  <si>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</si>
  <si>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</si>
  <si>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</si>
  <si>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</si>
  <si>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</si>
  <si>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</si>
  <si>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</si>
  <si>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</si>
  <si>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</si>
  <si>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</si>
  <si>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</si>
  <si>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</si>
  <si>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</si>
  <si>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</si>
  <si>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</si>
  <si>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</si>
  <si>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</si>
  <si>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</si>
  <si>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</si>
  <si>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</si>
  <si>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</si>
  <si>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</si>
  <si>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</si>
  <si>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</si>
  <si>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</si>
  <si>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</si>
  <si>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</si>
  <si>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</si>
  <si>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</si>
  <si>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</si>
  <si>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</si>
  <si>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</si>
  <si>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</si>
  <si>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</si>
  <si>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</si>
  <si>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</si>
  <si>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</si>
  <si>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</si>
  <si>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</si>
  <si>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</si>
  <si>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</si>
  <si>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</si>
  <si>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</si>
  <si>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</si>
  <si>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</si>
  <si>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</si>
  <si>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</si>
  <si>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</si>
  <si>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</si>
  <si>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</si>
  <si>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</si>
  <si>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</si>
  <si>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</si>
  <si>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</si>
  <si>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</si>
  <si>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</si>
  <si>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</si>
  <si>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</si>
  <si>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</si>
  <si>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DCBID</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</si>
  <si>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</si>
  <si>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</si>
  <si>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</si>
  <si>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</si>
  <si>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</si>
  <si>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</si>
  <si>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</si>
  <si>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</si>
  <si>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</si>
  <si>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</si>
  <si>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</si>
  <si>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</si>
  <si>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</si>
  <si>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</si>
  <si>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</si>
  <si>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</si>
  <si>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</si>
  <si>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</si>
  <si>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</si>
  <si>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</si>
  <si>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</si>
  <si>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</si>
  <si>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jpn</t>
    <phoneticPr fontId="1"/>
  </si>
  <si>
    <t>Y</t>
    <phoneticPr fontId="1"/>
  </si>
  <si>
    <t>基本設定</t>
    <rPh sb="0" eb="2">
      <t>キホン</t>
    </rPh>
    <rPh sb="2" eb="4">
      <t>セッテイ</t>
    </rPh>
    <phoneticPr fontId="1"/>
  </si>
  <si>
    <t>株式会社都市建築確認センター　代表取締役　本田　實</t>
    <rPh sb="0" eb="14">
      <t>カブ</t>
    </rPh>
    <rPh sb="15" eb="17">
      <t>ダイヒョウ</t>
    </rPh>
    <rPh sb="17" eb="20">
      <t>トリシマリヤク</t>
    </rPh>
    <rPh sb="21" eb="23">
      <t>ホンダ</t>
    </rPh>
    <rPh sb="24" eb="25">
      <t>ミノル</t>
    </rPh>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</si>
  <si>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</si>
  <si>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</si>
  <si>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申請棟数</t>
    <rPh sb="0" eb="2">
      <t>シンセイ</t>
    </rPh>
    <rPh sb="2" eb="4">
      <t>トウスウ</t>
    </rPh>
    <phoneticPr fontId="1"/>
  </si>
  <si>
    <t>その他棟数</t>
    <rPh sb="2" eb="3">
      <t>タ</t>
    </rPh>
    <rPh sb="3" eb="5">
      <t>トウスウ</t>
    </rPh>
    <phoneticPr fontId="1"/>
  </si>
  <si>
    <t>Ver.20250206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</si>
</sst>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00"/>
    <numFmt numFmtId="189" formatCode="gggee&quot;年&quot;m&quot;月&quot;d&quot;日&quot;"/>
  </numFmts>
  <fonts count="139">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sz val="22"/>
      <name val="ＭＳ 明朝"/>
      <family val="1"/>
      <charset val="128"/>
    </font>
    <font>
      <b/>
      <sz val="16"/>
      <name val="ＭＳ 明朝"/>
      <family val="1"/>
      <charset val="128"/>
    </font>
    <font>
      <sz val="10.5"/>
      <name val="ＭＳ 明朝"/>
      <family val="1"/>
      <charset val="128"/>
    </font>
    <font>
      <sz val="10"/>
      <color rgb="FF000000"/>
      <name val="�l�r ����"/>
      <family val="2"/>
    </font>
    <font>
      <b/>
      <sz val="11"/>
      <name val="�l�r �S�V�b�N"/>
      <family val="2"/>
    </font>
    <font>
      <b/>
      <sz val="11"/>
      <name val="ＭＳ ゴシック"/>
      <family val="3"/>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s>
  <fills count="3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s>
  <borders count="209">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top style="thin">
        <color indexed="8"/>
      </top>
      <bottom style="thin">
        <color indexed="8"/>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104" fillId="0" borderId="0">
      <alignment vertical="center"/>
    </xf>
    <xf numFmtId="0" fontId="73" fillId="0" borderId="0"/>
    <xf numFmtId="0" fontId="73" fillId="0" borderId="0"/>
    <xf numFmtId="0" fontId="137" fillId="0" borderId="0" applyNumberFormat="0" applyFill="0" applyBorder="0" applyAlignment="0" applyProtection="0">
      <alignment vertical="center"/>
    </xf>
  </cellStyleXfs>
  <cellXfs count="2322">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2" fillId="27" borderId="0" xfId="6" applyNumberFormat="1" applyFont="1" applyFill="1" applyAlignment="1" applyProtection="1">
      <alignment horizontal="center" vertical="center"/>
      <protection locked="0"/>
    </xf>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2" borderId="0" xfId="6" applyFont="1" applyFill="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0" fontId="72" fillId="28"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93" fillId="30" borderId="0" xfId="6" applyFont="1" applyFill="1" applyAlignment="1">
      <alignment vertical="center"/>
    </xf>
    <xf numFmtId="0" fontId="72" fillId="30" borderId="0" xfId="6" applyFont="1" applyFill="1"/>
    <xf numFmtId="0" fontId="94" fillId="30" borderId="0" xfId="6" applyFont="1" applyFill="1" applyAlignment="1">
      <alignment horizontal="center" vertical="center"/>
    </xf>
    <xf numFmtId="0" fontId="94" fillId="30" borderId="0" xfId="6" applyFont="1" applyFill="1"/>
    <xf numFmtId="0" fontId="72" fillId="30" borderId="46" xfId="6" applyFont="1" applyFill="1" applyBorder="1" applyAlignment="1">
      <alignment horizontal="center" vertical="center"/>
    </xf>
    <xf numFmtId="0" fontId="72" fillId="30" borderId="0" xfId="6" applyFont="1" applyFill="1" applyAlignment="1">
      <alignment horizontal="left" vertical="center" shrinkToFit="1"/>
    </xf>
    <xf numFmtId="0" fontId="72" fillId="30" borderId="0" xfId="6" applyFont="1" applyFill="1" applyAlignment="1">
      <alignment horizontal="left" vertical="center"/>
    </xf>
    <xf numFmtId="0" fontId="72" fillId="30" borderId="4" xfId="6" applyFont="1" applyFill="1" applyBorder="1" applyAlignment="1">
      <alignment horizontal="left" vertical="center"/>
    </xf>
    <xf numFmtId="0" fontId="72" fillId="30" borderId="46" xfId="6" applyFont="1" applyFill="1" applyBorder="1" applyAlignment="1">
      <alignment vertical="center"/>
    </xf>
    <xf numFmtId="0" fontId="95" fillId="30" borderId="0" xfId="6" applyFont="1" applyFill="1" applyAlignment="1">
      <alignment vertical="center"/>
    </xf>
    <xf numFmtId="0" fontId="72" fillId="30" borderId="4" xfId="6" applyFont="1" applyFill="1" applyBorder="1" applyAlignment="1">
      <alignment horizontal="center" vertical="center"/>
    </xf>
    <xf numFmtId="0" fontId="72" fillId="30" borderId="0" xfId="6" applyFont="1" applyFill="1" applyAlignment="1" applyProtection="1">
      <alignment horizontal="center" vertical="center"/>
      <protection locked="0"/>
    </xf>
    <xf numFmtId="0" fontId="72" fillId="30" borderId="4" xfId="6" applyFont="1" applyFill="1" applyBorder="1" applyAlignment="1" applyProtection="1">
      <alignment horizontal="left" vertical="center" shrinkToFit="1"/>
      <protection locked="0"/>
    </xf>
    <xf numFmtId="0" fontId="72" fillId="30" borderId="4" xfId="6" applyFont="1" applyFill="1" applyBorder="1" applyAlignment="1" applyProtection="1">
      <alignment vertical="center" shrinkToFit="1"/>
      <protection locked="0"/>
    </xf>
    <xf numFmtId="49" fontId="72" fillId="30" borderId="4" xfId="6" applyNumberFormat="1" applyFont="1" applyFill="1" applyBorder="1" applyAlignment="1">
      <alignment horizontal="center" vertical="center"/>
    </xf>
    <xf numFmtId="49" fontId="72" fillId="30" borderId="0" xfId="6" applyNumberFormat="1" applyFont="1" applyFill="1" applyAlignment="1">
      <alignment vertical="center"/>
    </xf>
    <xf numFmtId="49" fontId="72" fillId="0" borderId="0" xfId="6" applyNumberFormat="1" applyFont="1" applyAlignment="1" applyProtection="1">
      <alignment vertical="center"/>
      <protection locked="0"/>
    </xf>
    <xf numFmtId="0" fontId="72" fillId="31" borderId="0" xfId="6" applyFont="1" applyFill="1" applyAlignment="1" applyProtection="1">
      <alignment horizontal="center" vertical="center"/>
      <protection locked="0"/>
    </xf>
    <xf numFmtId="49" fontId="72" fillId="30" borderId="0" xfId="6" applyNumberFormat="1" applyFont="1" applyFill="1" applyAlignment="1" applyProtection="1">
      <alignment horizontal="center" vertical="center"/>
      <protection locked="0"/>
    </xf>
    <xf numFmtId="49" fontId="72" fillId="30" borderId="93" xfId="6" applyNumberFormat="1" applyFont="1" applyFill="1" applyBorder="1" applyAlignment="1">
      <alignment vertical="center"/>
    </xf>
    <xf numFmtId="49" fontId="72" fillId="28" borderId="0" xfId="6" applyNumberFormat="1" applyFont="1" applyFill="1" applyAlignment="1" applyProtection="1">
      <alignment vertical="center"/>
      <protection locked="0"/>
    </xf>
    <xf numFmtId="49" fontId="72" fillId="28" borderId="0" xfId="6" applyNumberFormat="1" applyFont="1" applyFill="1" applyAlignment="1" applyProtection="1">
      <alignment horizontal="left" vertical="center"/>
      <protection locked="0"/>
    </xf>
    <xf numFmtId="49" fontId="72" fillId="27" borderId="0" xfId="6" applyNumberFormat="1" applyFont="1" applyFill="1" applyAlignment="1">
      <alignment horizontal="center" vertical="center"/>
    </xf>
    <xf numFmtId="49" fontId="72" fillId="28" borderId="0" xfId="6" applyNumberFormat="1" applyFont="1" applyFill="1" applyAlignment="1">
      <alignment horizontal="left" vertical="center"/>
    </xf>
    <xf numFmtId="49" fontId="72" fillId="28" borderId="0" xfId="6" applyNumberFormat="1" applyFont="1" applyFill="1" applyAlignment="1">
      <alignment vertical="center"/>
    </xf>
    <xf numFmtId="0" fontId="72" fillId="28" borderId="0" xfId="6" applyFont="1" applyFill="1" applyAlignment="1" applyProtection="1">
      <alignment vertical="center"/>
      <protection locked="0"/>
    </xf>
    <xf numFmtId="0" fontId="72" fillId="28" borderId="0" xfId="6" applyFont="1" applyFill="1" applyAlignment="1">
      <alignment vertical="center"/>
    </xf>
    <xf numFmtId="49" fontId="72" fillId="30" borderId="0" xfId="6" applyNumberFormat="1" applyFont="1" applyFill="1" applyAlignment="1" applyProtection="1">
      <alignment vertical="center"/>
      <protection locked="0"/>
    </xf>
    <xf numFmtId="49" fontId="72" fillId="30" borderId="4" xfId="6" applyNumberFormat="1" applyFont="1" applyFill="1" applyBorder="1" applyAlignment="1">
      <alignment vertical="center"/>
    </xf>
    <xf numFmtId="0" fontId="72" fillId="28" borderId="4" xfId="6" applyFont="1" applyFill="1" applyBorder="1" applyAlignment="1">
      <alignment vertical="center"/>
    </xf>
    <xf numFmtId="49" fontId="72" fillId="28" borderId="4" xfId="6" applyNumberFormat="1" applyFont="1" applyFill="1" applyBorder="1" applyAlignment="1">
      <alignment vertical="center"/>
    </xf>
    <xf numFmtId="49" fontId="72" fillId="30" borderId="96" xfId="6" applyNumberFormat="1" applyFont="1" applyFill="1" applyBorder="1" applyAlignment="1">
      <alignment vertical="center"/>
    </xf>
    <xf numFmtId="49" fontId="72" fillId="30" borderId="96" xfId="6" applyNumberFormat="1" applyFont="1" applyFill="1" applyBorder="1" applyAlignment="1" applyProtection="1">
      <alignment vertical="center"/>
      <protection locked="0"/>
    </xf>
    <xf numFmtId="49" fontId="72" fillId="27" borderId="96" xfId="6" applyNumberFormat="1" applyFont="1" applyFill="1" applyBorder="1" applyAlignment="1">
      <alignment horizontal="center" vertical="center"/>
    </xf>
    <xf numFmtId="49" fontId="72" fillId="28" borderId="96" xfId="6" applyNumberFormat="1" applyFont="1" applyFill="1" applyBorder="1" applyAlignment="1" applyProtection="1">
      <alignment vertical="center"/>
      <protection locked="0"/>
    </xf>
    <xf numFmtId="0" fontId="72" fillId="28" borderId="96" xfId="6" applyFont="1" applyFill="1" applyBorder="1" applyAlignment="1" applyProtection="1">
      <alignment vertical="center"/>
      <protection locked="0"/>
    </xf>
    <xf numFmtId="49" fontId="72" fillId="28" borderId="96" xfId="6" applyNumberFormat="1" applyFont="1" applyFill="1" applyBorder="1" applyAlignment="1">
      <alignment vertical="center"/>
    </xf>
    <xf numFmtId="0" fontId="72" fillId="28" borderId="96" xfId="6" applyFont="1" applyFill="1" applyBorder="1" applyAlignment="1">
      <alignment vertical="center"/>
    </xf>
    <xf numFmtId="49" fontId="72" fillId="30" borderId="93" xfId="6" applyNumberFormat="1" applyFont="1" applyFill="1" applyBorder="1" applyAlignment="1" applyProtection="1">
      <alignment vertical="center"/>
      <protection locked="0"/>
    </xf>
    <xf numFmtId="49" fontId="72" fillId="30" borderId="93" xfId="6" applyNumberFormat="1" applyFont="1" applyFill="1" applyBorder="1" applyAlignment="1" applyProtection="1">
      <alignment horizontal="center" vertical="center"/>
      <protection locked="0"/>
    </xf>
    <xf numFmtId="49" fontId="72" fillId="30" borderId="93" xfId="6" applyNumberFormat="1" applyFont="1" applyFill="1" applyBorder="1" applyAlignment="1">
      <alignment horizontal="center" vertical="center"/>
    </xf>
    <xf numFmtId="49" fontId="72" fillId="30" borderId="0" xfId="6" applyNumberFormat="1" applyFont="1" applyFill="1" applyAlignment="1">
      <alignment horizontal="center" vertical="center"/>
    </xf>
    <xf numFmtId="0" fontId="96" fillId="0" borderId="0" xfId="6" applyFont="1" applyAlignment="1">
      <alignment horizontal="justify" vertical="center"/>
    </xf>
    <xf numFmtId="49" fontId="72" fillId="30" borderId="4" xfId="6" applyNumberFormat="1" applyFont="1" applyFill="1" applyBorder="1" applyAlignment="1" applyProtection="1">
      <alignment vertical="center"/>
      <protection locked="0"/>
    </xf>
    <xf numFmtId="49" fontId="72" fillId="30" borderId="4" xfId="6" applyNumberFormat="1" applyFont="1" applyFill="1" applyBorder="1" applyAlignment="1" applyProtection="1">
      <alignment horizontal="center" vertical="center"/>
      <protection locked="0"/>
    </xf>
    <xf numFmtId="49" fontId="93" fillId="30" borderId="0" xfId="6" applyNumberFormat="1" applyFont="1" applyFill="1" applyAlignment="1">
      <alignment vertical="center"/>
    </xf>
    <xf numFmtId="49" fontId="72" fillId="30" borderId="0" xfId="6" applyNumberFormat="1" applyFont="1" applyFill="1" applyAlignment="1">
      <alignment horizontal="left" vertical="center"/>
    </xf>
    <xf numFmtId="49" fontId="72" fillId="0" borderId="0" xfId="6" applyNumberFormat="1" applyFont="1" applyAlignment="1">
      <alignment vertical="center"/>
    </xf>
    <xf numFmtId="0" fontId="72" fillId="0" borderId="0" xfId="6" applyFont="1" applyAlignment="1" applyProtection="1">
      <alignment horizontal="center" vertical="center"/>
      <protection locked="0"/>
    </xf>
    <xf numFmtId="49" fontId="97" fillId="0" borderId="102" xfId="6" applyNumberFormat="1" applyFont="1" applyBorder="1" applyAlignment="1">
      <alignment horizontal="center" vertical="top" wrapText="1"/>
    </xf>
    <xf numFmtId="49" fontId="97" fillId="0" borderId="103" xfId="6" applyNumberFormat="1" applyFont="1" applyBorder="1" applyAlignment="1">
      <alignment horizontal="center" vertical="top" wrapText="1"/>
    </xf>
    <xf numFmtId="0" fontId="72" fillId="0" borderId="0" xfId="6" applyFont="1" applyAlignment="1">
      <alignment horizontal="center" vertical="center"/>
    </xf>
    <xf numFmtId="0" fontId="72" fillId="28" borderId="0" xfId="6" applyFont="1" applyFill="1" applyAlignment="1">
      <alignment horizontal="left" vertical="center"/>
    </xf>
    <xf numFmtId="0" fontId="72" fillId="30" borderId="0" xfId="6" applyFont="1" applyFill="1" applyAlignment="1" applyProtection="1">
      <alignment vertical="center"/>
      <protection locked="0"/>
    </xf>
    <xf numFmtId="0" fontId="72" fillId="30" borderId="0" xfId="6" applyFont="1" applyFill="1" applyAlignment="1">
      <alignment vertical="center" shrinkToFit="1"/>
    </xf>
    <xf numFmtId="0" fontId="72" fillId="30" borderId="0" xfId="6" applyFont="1" applyFill="1" applyAlignment="1">
      <alignment horizontal="center" vertical="center" shrinkToFit="1"/>
    </xf>
    <xf numFmtId="178" fontId="72" fillId="30" borderId="0" xfId="6" applyNumberFormat="1" applyFont="1" applyFill="1" applyAlignment="1" applyProtection="1">
      <alignment horizontal="center" vertical="center"/>
      <protection locked="0"/>
    </xf>
    <xf numFmtId="0" fontId="72" fillId="30" borderId="4" xfId="6" applyFont="1" applyFill="1" applyBorder="1" applyAlignment="1">
      <alignment horizontal="center" vertical="center" shrinkToFit="1"/>
    </xf>
    <xf numFmtId="0" fontId="72" fillId="28" borderId="93" xfId="6" applyFont="1" applyFill="1" applyBorder="1" applyAlignment="1" applyProtection="1">
      <alignment horizontal="center" vertical="center"/>
      <protection locked="0"/>
    </xf>
    <xf numFmtId="178" fontId="72" fillId="30" borderId="0" xfId="6" applyNumberFormat="1" applyFont="1" applyFill="1" applyAlignment="1" applyProtection="1">
      <alignment vertical="center"/>
      <protection locked="0"/>
    </xf>
    <xf numFmtId="3" fontId="72" fillId="28" borderId="0" xfId="6" applyNumberFormat="1" applyFont="1" applyFill="1" applyAlignment="1" applyProtection="1">
      <alignment vertical="center"/>
      <protection locked="0"/>
    </xf>
    <xf numFmtId="3" fontId="72" fillId="30" borderId="0" xfId="6" applyNumberFormat="1" applyFont="1" applyFill="1" applyAlignment="1" applyProtection="1">
      <alignment vertical="center"/>
      <protection locked="0"/>
    </xf>
    <xf numFmtId="3" fontId="72" fillId="30" borderId="0" xfId="6" applyNumberFormat="1" applyFont="1" applyFill="1" applyAlignment="1" applyProtection="1">
      <alignment horizontal="left" vertical="center"/>
      <protection locked="0"/>
    </xf>
    <xf numFmtId="0" fontId="72" fillId="31" borderId="0" xfId="6" applyFont="1" applyFill="1" applyAlignment="1" applyProtection="1">
      <alignment vertical="center" shrinkToFit="1"/>
      <protection locked="0"/>
    </xf>
    <xf numFmtId="0" fontId="72" fillId="28" borderId="0" xfId="6" applyFont="1" applyFill="1" applyAlignment="1" applyProtection="1">
      <alignment vertical="top" wrapText="1"/>
      <protection locked="0"/>
    </xf>
    <xf numFmtId="0" fontId="98" fillId="0" borderId="104" xfId="6" applyFont="1" applyBorder="1" applyAlignment="1">
      <alignment horizontal="left" vertical="top" wrapText="1"/>
    </xf>
    <xf numFmtId="0" fontId="100" fillId="0" borderId="102" xfId="6" applyFont="1" applyBorder="1" applyAlignment="1">
      <alignment horizontal="center" vertical="top" wrapText="1"/>
    </xf>
    <xf numFmtId="0" fontId="100" fillId="0" borderId="114" xfId="6" applyFont="1" applyBorder="1" applyAlignment="1">
      <alignment horizontal="left" vertical="top" wrapText="1"/>
    </xf>
    <xf numFmtId="0" fontId="100" fillId="0" borderId="0" xfId="6" applyFont="1" applyAlignment="1">
      <alignment horizontal="left" vertical="top" wrapText="1"/>
    </xf>
    <xf numFmtId="188" fontId="97" fillId="0" borderId="0" xfId="6" applyNumberFormat="1" applyFont="1" applyAlignment="1">
      <alignment horizontal="center" vertical="top" wrapText="1"/>
    </xf>
    <xf numFmtId="0" fontId="100" fillId="0" borderId="115" xfId="6" applyFont="1" applyBorder="1" applyAlignment="1">
      <alignment horizontal="left" vertical="top" wrapText="1"/>
    </xf>
    <xf numFmtId="0" fontId="33" fillId="0" borderId="115" xfId="6" applyBorder="1" applyAlignment="1">
      <alignment horizontal="left" vertical="top" wrapText="1"/>
    </xf>
    <xf numFmtId="0" fontId="100" fillId="0" borderId="121" xfId="6" applyFont="1" applyBorder="1" applyAlignment="1">
      <alignment horizontal="left" vertical="top" wrapText="1"/>
    </xf>
    <xf numFmtId="0" fontId="96" fillId="0" borderId="0" xfId="6" applyFont="1" applyAlignment="1">
      <alignment horizontal="left"/>
    </xf>
    <xf numFmtId="0" fontId="96" fillId="0" borderId="0" xfId="6" applyFont="1" applyAlignment="1">
      <alignment horizontal="justify"/>
    </xf>
    <xf numFmtId="0" fontId="96" fillId="0" borderId="0" xfId="6" applyFont="1"/>
    <xf numFmtId="0" fontId="96" fillId="0" borderId="0" xfId="6" quotePrefix="1" applyFont="1"/>
    <xf numFmtId="0" fontId="96" fillId="0" borderId="0" xfId="6" applyFont="1" applyAlignment="1">
      <alignment horizontal="right"/>
    </xf>
    <xf numFmtId="0" fontId="96" fillId="0" borderId="0" xfId="6" applyFont="1" applyAlignment="1">
      <alignment horizontal="right" vertical="top"/>
    </xf>
    <xf numFmtId="0" fontId="96" fillId="0" borderId="0" xfId="6" applyFont="1" applyAlignment="1">
      <alignment horizontal="center" vertical="center"/>
    </xf>
    <xf numFmtId="0" fontId="96" fillId="0" borderId="122" xfId="6" applyFont="1" applyBorder="1" applyAlignment="1">
      <alignment horizontal="center" vertical="top" wrapText="1"/>
    </xf>
    <xf numFmtId="0" fontId="96" fillId="0" borderId="122" xfId="6" quotePrefix="1" applyFont="1" applyBorder="1" applyAlignment="1">
      <alignment horizontal="center" vertical="top" wrapText="1"/>
    </xf>
    <xf numFmtId="0" fontId="96" fillId="0" borderId="122" xfId="6" applyFont="1" applyBorder="1" applyAlignment="1">
      <alignment horizontal="left" vertical="top" wrapText="1"/>
    </xf>
    <xf numFmtId="0" fontId="96" fillId="0" borderId="98" xfId="6" applyFont="1" applyBorder="1" applyAlignment="1">
      <alignment horizontal="left" vertical="top" wrapText="1"/>
    </xf>
    <xf numFmtId="0" fontId="96" fillId="0" borderId="23" xfId="6" applyFont="1" applyBorder="1" applyAlignment="1">
      <alignment horizontal="left" vertical="top" wrapText="1"/>
    </xf>
    <xf numFmtId="0" fontId="96" fillId="0" borderId="23" xfId="6" applyFont="1" applyBorder="1" applyAlignment="1">
      <alignment vertical="top" wrapText="1"/>
    </xf>
    <xf numFmtId="0" fontId="96" fillId="0" borderId="24" xfId="6" applyFont="1" applyBorder="1" applyAlignment="1">
      <alignment vertical="top" wrapText="1"/>
    </xf>
    <xf numFmtId="0" fontId="96" fillId="0" borderId="24" xfId="6" applyFont="1" applyBorder="1" applyAlignment="1">
      <alignment horizontal="left" vertical="top" wrapText="1"/>
    </xf>
    <xf numFmtId="0" fontId="96" fillId="0" borderId="0" xfId="6" applyFont="1" applyAlignment="1">
      <alignment horizontal="left" vertical="top"/>
    </xf>
    <xf numFmtId="0" fontId="96" fillId="0" borderId="0" xfId="6" applyFont="1" applyAlignment="1">
      <alignment vertical="top"/>
    </xf>
    <xf numFmtId="0" fontId="96" fillId="0" borderId="0" xfId="6" quotePrefix="1" applyFont="1" applyAlignment="1">
      <alignment horizontal="left" vertical="top"/>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101" fillId="28" borderId="0" xfId="14" applyFont="1" applyFill="1" applyAlignment="1">
      <alignment horizontal="left" vertical="center"/>
    </xf>
    <xf numFmtId="0" fontId="101" fillId="28" borderId="0" xfId="14" applyFont="1" applyFill="1" applyAlignment="1">
      <alignment vertical="center"/>
    </xf>
    <xf numFmtId="0" fontId="81" fillId="28" borderId="0" xfId="14" applyFont="1" applyFill="1" applyAlignment="1">
      <alignment vertical="center"/>
    </xf>
    <xf numFmtId="0" fontId="103" fillId="28" borderId="0" xfId="15" applyFont="1" applyFill="1" applyAlignment="1">
      <alignment vertical="center"/>
    </xf>
    <xf numFmtId="0" fontId="102" fillId="28" borderId="0" xfId="15" applyFont="1" applyFill="1" applyAlignment="1">
      <alignment horizontal="left" vertical="center" wrapText="1"/>
    </xf>
    <xf numFmtId="0" fontId="81" fillId="28" borderId="0" xfId="15" applyFont="1" applyFill="1" applyAlignment="1">
      <alignment vertical="top" wrapText="1"/>
    </xf>
    <xf numFmtId="0" fontId="105"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5"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8" fillId="28" borderId="51" xfId="15" applyFont="1" applyFill="1" applyBorder="1" applyAlignment="1">
      <alignment vertical="center"/>
    </xf>
    <xf numFmtId="0" fontId="108"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13" fillId="28" borderId="166" xfId="15" applyFont="1" applyFill="1" applyBorder="1" applyAlignment="1">
      <alignment horizontal="center" vertical="center"/>
    </xf>
    <xf numFmtId="0" fontId="113" fillId="28" borderId="137" xfId="15" applyFont="1" applyFill="1" applyBorder="1" applyAlignment="1">
      <alignment horizontal="center" vertical="center"/>
    </xf>
    <xf numFmtId="0" fontId="113" fillId="28" borderId="161" xfId="15" applyFont="1" applyFill="1" applyBorder="1" applyAlignment="1">
      <alignment vertical="center"/>
    </xf>
    <xf numFmtId="0" fontId="113" fillId="28" borderId="136" xfId="15" applyFont="1" applyFill="1" applyBorder="1" applyAlignment="1">
      <alignment vertical="center"/>
    </xf>
    <xf numFmtId="0" fontId="113" fillId="28" borderId="167"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8"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73" xfId="15" applyBorder="1" applyAlignment="1">
      <alignment vertical="center" wrapText="1"/>
    </xf>
    <xf numFmtId="0" fontId="33" fillId="0" borderId="76" xfId="15" applyBorder="1" applyAlignment="1">
      <alignment vertical="center" wrapText="1"/>
    </xf>
    <xf numFmtId="0" fontId="33" fillId="0" borderId="174"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9" fillId="28" borderId="0" xfId="15" applyFont="1" applyFill="1" applyAlignment="1">
      <alignment vertical="center"/>
    </xf>
    <xf numFmtId="0" fontId="66" fillId="0" borderId="168" xfId="15" applyFont="1" applyBorder="1" applyAlignment="1">
      <alignment vertical="center"/>
    </xf>
    <xf numFmtId="0" fontId="35" fillId="28" borderId="166" xfId="15" applyFont="1" applyFill="1" applyBorder="1" applyAlignment="1">
      <alignment horizontal="center" vertical="center"/>
    </xf>
    <xf numFmtId="0" fontId="35" fillId="28" borderId="137"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14" fillId="28" borderId="0" xfId="15" applyFont="1" applyFill="1" applyAlignment="1">
      <alignment vertical="center" wrapText="1"/>
    </xf>
    <xf numFmtId="0" fontId="114"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6" fillId="28" borderId="0" xfId="15" applyFont="1" applyFill="1" applyAlignment="1">
      <alignment horizontal="center" vertical="top"/>
    </xf>
    <xf numFmtId="0" fontId="33" fillId="28" borderId="4" xfId="15" applyFill="1" applyBorder="1" applyAlignment="1">
      <alignment horizontal="left" vertical="center"/>
    </xf>
    <xf numFmtId="0" fontId="117"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100" fillId="0" borderId="0" xfId="15" applyFont="1" applyAlignment="1">
      <alignment horizontal="left" vertical="top" wrapText="1" indent="1"/>
    </xf>
    <xf numFmtId="49" fontId="119"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9"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9"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9" xfId="15" applyFill="1" applyBorder="1" applyAlignment="1">
      <alignment vertical="center"/>
    </xf>
    <xf numFmtId="0" fontId="33" fillId="28" borderId="109" xfId="15" applyFill="1" applyBorder="1" applyAlignment="1">
      <alignment vertical="top"/>
    </xf>
    <xf numFmtId="0" fontId="33" fillId="28" borderId="110" xfId="15" applyFill="1" applyBorder="1" applyAlignment="1">
      <alignment vertical="top"/>
    </xf>
    <xf numFmtId="0" fontId="33" fillId="28" borderId="109" xfId="15" applyFill="1" applyBorder="1" applyAlignment="1">
      <alignment horizontal="left" vertical="center"/>
    </xf>
    <xf numFmtId="0" fontId="33" fillId="28" borderId="109" xfId="15" applyFill="1" applyBorder="1" applyAlignment="1">
      <alignment horizontal="left" vertical="top"/>
    </xf>
    <xf numFmtId="0" fontId="33" fillId="28" borderId="110" xfId="15" applyFill="1" applyBorder="1" applyAlignment="1">
      <alignment horizontal="left" vertical="top"/>
    </xf>
    <xf numFmtId="0" fontId="72" fillId="28" borderId="85" xfId="15" applyFont="1" applyFill="1" applyBorder="1" applyAlignment="1">
      <alignment horizontal="center" vertical="center" wrapText="1"/>
    </xf>
    <xf numFmtId="0" fontId="100" fillId="28" borderId="85" xfId="15" applyFont="1" applyFill="1" applyBorder="1" applyAlignment="1">
      <alignment horizontal="center" vertical="center" wrapText="1"/>
    </xf>
    <xf numFmtId="0" fontId="100" fillId="28" borderId="85" xfId="15" applyFont="1" applyFill="1" applyBorder="1" applyAlignment="1">
      <alignment vertical="center" wrapText="1"/>
    </xf>
    <xf numFmtId="0" fontId="100" fillId="28" borderId="117" xfId="15" applyFont="1" applyFill="1" applyBorder="1" applyAlignment="1">
      <alignment vertical="center" wrapText="1"/>
    </xf>
    <xf numFmtId="49" fontId="119"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9" fillId="27" borderId="0" xfId="15" applyFont="1" applyFill="1" applyAlignment="1">
      <alignment horizontal="center" vertical="center" wrapText="1"/>
    </xf>
    <xf numFmtId="0" fontId="33" fillId="28" borderId="32" xfId="15" applyFill="1" applyBorder="1" applyAlignment="1">
      <alignment horizontal="left" vertical="top"/>
    </xf>
    <xf numFmtId="0" fontId="119"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9"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9" fillId="28" borderId="93" xfId="15" applyFont="1" applyFill="1" applyBorder="1" applyAlignment="1">
      <alignment horizontal="center" vertical="center" wrapText="1"/>
    </xf>
    <xf numFmtId="0" fontId="119"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100" fillId="28" borderId="93" xfId="15" applyFont="1" applyFill="1" applyBorder="1" applyAlignment="1">
      <alignment vertical="center"/>
    </xf>
    <xf numFmtId="0" fontId="117" fillId="28" borderId="93" xfId="15" applyFont="1" applyFill="1" applyBorder="1" applyAlignment="1">
      <alignment vertical="center"/>
    </xf>
    <xf numFmtId="0" fontId="100" fillId="28" borderId="94" xfId="15" applyFont="1" applyFill="1" applyBorder="1" applyAlignment="1">
      <alignment vertical="center"/>
    </xf>
    <xf numFmtId="0" fontId="117" fillId="28" borderId="4" xfId="15" applyFont="1" applyFill="1" applyBorder="1" applyAlignment="1">
      <alignment horizontal="center" vertical="center"/>
    </xf>
    <xf numFmtId="0" fontId="100" fillId="28" borderId="4" xfId="15" applyFont="1" applyFill="1" applyBorder="1" applyAlignment="1">
      <alignment horizontal="center" vertical="center"/>
    </xf>
    <xf numFmtId="0" fontId="100" fillId="28" borderId="4" xfId="15" applyFont="1" applyFill="1" applyBorder="1" applyAlignment="1">
      <alignment horizontal="left" vertical="center"/>
    </xf>
    <xf numFmtId="0" fontId="100"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9"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20" fillId="0" borderId="0" xfId="15" applyFont="1" applyAlignment="1">
      <alignment horizontal="left" vertical="center"/>
    </xf>
    <xf numFmtId="0" fontId="120" fillId="0" borderId="0" xfId="15" applyFont="1" applyAlignment="1">
      <alignment horizontal="left" vertical="top"/>
    </xf>
    <xf numFmtId="0" fontId="121" fillId="0" borderId="0" xfId="15" applyFont="1" applyAlignment="1">
      <alignment horizontal="left" vertical="top"/>
    </xf>
    <xf numFmtId="0" fontId="120" fillId="0" borderId="0" xfId="15" applyFont="1" applyAlignment="1">
      <alignment horizontal="left" vertical="top" indent="9"/>
    </xf>
    <xf numFmtId="0" fontId="122" fillId="28" borderId="0" xfId="15" applyFont="1" applyFill="1" applyAlignment="1">
      <alignment horizontal="left" vertical="top" indent="9"/>
    </xf>
    <xf numFmtId="0" fontId="119" fillId="27" borderId="96" xfId="15" applyFont="1" applyFill="1" applyBorder="1" applyAlignment="1">
      <alignment horizontal="center" vertical="center" wrapText="1"/>
    </xf>
    <xf numFmtId="0" fontId="100" fillId="28" borderId="96" xfId="15" applyFont="1" applyFill="1" applyBorder="1" applyAlignment="1">
      <alignment vertical="center"/>
    </xf>
    <xf numFmtId="0" fontId="117" fillId="28" borderId="96" xfId="15" applyFont="1" applyFill="1" applyBorder="1" applyAlignment="1">
      <alignment horizontal="center" vertical="center"/>
    </xf>
    <xf numFmtId="0" fontId="119" fillId="28" borderId="96" xfId="15" applyFont="1" applyFill="1" applyBorder="1" applyAlignment="1">
      <alignment horizontal="center" vertical="center" wrapText="1"/>
    </xf>
    <xf numFmtId="0" fontId="117" fillId="28" borderId="96" xfId="15" applyFont="1" applyFill="1" applyBorder="1" applyAlignment="1">
      <alignment vertical="center"/>
    </xf>
    <xf numFmtId="0" fontId="100" fillId="28" borderId="97" xfId="15" applyFont="1" applyFill="1" applyBorder="1" applyAlignment="1">
      <alignment vertical="center"/>
    </xf>
    <xf numFmtId="0" fontId="100" fillId="28" borderId="4" xfId="15" applyFont="1" applyFill="1" applyBorder="1" applyAlignment="1">
      <alignment vertical="center"/>
    </xf>
    <xf numFmtId="0" fontId="117" fillId="28" borderId="4" xfId="15" applyFont="1" applyFill="1" applyBorder="1" applyAlignment="1">
      <alignment vertical="center"/>
    </xf>
    <xf numFmtId="0" fontId="100" fillId="28" borderId="34" xfId="15" applyFont="1" applyFill="1" applyBorder="1" applyAlignment="1">
      <alignment vertical="center"/>
    </xf>
    <xf numFmtId="0" fontId="72" fillId="28" borderId="93" xfId="15" applyFont="1" applyFill="1" applyBorder="1" applyAlignment="1">
      <alignment vertical="center"/>
    </xf>
    <xf numFmtId="0" fontId="100" fillId="28" borderId="93" xfId="15" applyFont="1" applyFill="1" applyBorder="1" applyAlignment="1">
      <alignment horizontal="left" vertical="center"/>
    </xf>
    <xf numFmtId="0" fontId="117" fillId="28" borderId="93" xfId="15" applyFont="1" applyFill="1" applyBorder="1" applyAlignment="1">
      <alignment horizontal="left" vertical="center"/>
    </xf>
    <xf numFmtId="0" fontId="100" fillId="28" borderId="0" xfId="15" applyFont="1" applyFill="1" applyAlignment="1">
      <alignment horizontal="left" vertical="center"/>
    </xf>
    <xf numFmtId="0" fontId="117" fillId="28" borderId="0" xfId="15" applyFont="1" applyFill="1" applyAlignment="1">
      <alignment horizontal="left" vertical="center"/>
    </xf>
    <xf numFmtId="0" fontId="100" fillId="28" borderId="32" xfId="15" applyFont="1" applyFill="1" applyBorder="1" applyAlignment="1">
      <alignment horizontal="left" vertical="center"/>
    </xf>
    <xf numFmtId="0" fontId="100" fillId="28" borderId="0" xfId="15" applyFont="1" applyFill="1" applyAlignment="1">
      <alignment vertical="center"/>
    </xf>
    <xf numFmtId="0" fontId="119" fillId="27" borderId="95" xfId="15" applyFont="1" applyFill="1" applyBorder="1" applyAlignment="1">
      <alignment horizontal="center" vertical="center" wrapText="1"/>
    </xf>
    <xf numFmtId="0" fontId="100" fillId="0" borderId="96" xfId="15" applyFont="1" applyBorder="1" applyAlignment="1">
      <alignment vertical="center"/>
    </xf>
    <xf numFmtId="0" fontId="33" fillId="28" borderId="96" xfId="15" applyFill="1" applyBorder="1" applyAlignment="1">
      <alignment horizontal="left" vertical="top"/>
    </xf>
    <xf numFmtId="0" fontId="117" fillId="28" borderId="82" xfId="15" applyFont="1" applyFill="1" applyBorder="1" applyAlignment="1">
      <alignment vertical="center"/>
    </xf>
    <xf numFmtId="0" fontId="100" fillId="28" borderId="82" xfId="15" applyFont="1" applyFill="1" applyBorder="1" applyAlignment="1">
      <alignment vertical="center"/>
    </xf>
    <xf numFmtId="0" fontId="100" fillId="28" borderId="119" xfId="15" applyFont="1" applyFill="1" applyBorder="1" applyAlignment="1">
      <alignment vertical="center"/>
    </xf>
    <xf numFmtId="0" fontId="72" fillId="28" borderId="85" xfId="15" applyFont="1" applyFill="1" applyBorder="1" applyAlignment="1">
      <alignment vertical="center"/>
    </xf>
    <xf numFmtId="0" fontId="100" fillId="28" borderId="85" xfId="15" applyFont="1" applyFill="1" applyBorder="1" applyAlignment="1">
      <alignment vertical="center"/>
    </xf>
    <xf numFmtId="0" fontId="117" fillId="28" borderId="85" xfId="15" applyFont="1" applyFill="1" applyBorder="1" applyAlignment="1">
      <alignment vertical="center"/>
    </xf>
    <xf numFmtId="0" fontId="100" fillId="28" borderId="117" xfId="15" applyFont="1" applyFill="1" applyBorder="1" applyAlignment="1">
      <alignment vertical="center"/>
    </xf>
    <xf numFmtId="0" fontId="33" fillId="28" borderId="82" xfId="15" applyFill="1" applyBorder="1" applyAlignment="1">
      <alignment vertical="center"/>
    </xf>
    <xf numFmtId="0" fontId="33" fillId="28" borderId="119" xfId="15" applyFill="1" applyBorder="1" applyAlignment="1">
      <alignment vertical="center"/>
    </xf>
    <xf numFmtId="0" fontId="100" fillId="28" borderId="109" xfId="15" applyFont="1" applyFill="1" applyBorder="1" applyAlignment="1">
      <alignment vertical="center"/>
    </xf>
    <xf numFmtId="0" fontId="117" fillId="28" borderId="109" xfId="15" applyFont="1" applyFill="1" applyBorder="1" applyAlignment="1">
      <alignment horizontal="center" vertical="center"/>
    </xf>
    <xf numFmtId="0" fontId="117" fillId="28" borderId="109" xfId="15" applyFont="1" applyFill="1" applyBorder="1" applyAlignment="1">
      <alignment vertical="center"/>
    </xf>
    <xf numFmtId="0" fontId="100" fillId="28" borderId="110" xfId="15" applyFont="1" applyFill="1" applyBorder="1" applyAlignment="1">
      <alignment vertical="center"/>
    </xf>
    <xf numFmtId="0" fontId="100" fillId="28" borderId="109" xfId="15" applyFont="1" applyFill="1" applyBorder="1" applyAlignment="1">
      <alignment horizontal="center" vertical="center"/>
    </xf>
    <xf numFmtId="0" fontId="119" fillId="27" borderId="68" xfId="15" applyFont="1" applyFill="1" applyBorder="1" applyAlignment="1">
      <alignment horizontal="center" vertical="center" wrapText="1"/>
    </xf>
    <xf numFmtId="0" fontId="117" fillId="28" borderId="112" xfId="15" applyFont="1" applyFill="1" applyBorder="1" applyAlignment="1">
      <alignment vertical="center"/>
    </xf>
    <xf numFmtId="0" fontId="100" fillId="28" borderId="112" xfId="15" applyFont="1" applyFill="1" applyBorder="1" applyAlignment="1">
      <alignment vertical="center"/>
    </xf>
    <xf numFmtId="0" fontId="119" fillId="28" borderId="68" xfId="15" applyFont="1" applyFill="1" applyBorder="1" applyAlignment="1">
      <alignment horizontal="center" vertical="center" wrapText="1"/>
    </xf>
    <xf numFmtId="0" fontId="117" fillId="28" borderId="112" xfId="15" applyFont="1" applyFill="1" applyBorder="1" applyAlignment="1">
      <alignment horizontal="center" vertical="center"/>
    </xf>
    <xf numFmtId="0" fontId="100" fillId="28" borderId="113" xfId="15" applyFont="1" applyFill="1" applyBorder="1" applyAlignment="1">
      <alignment vertical="center"/>
    </xf>
    <xf numFmtId="0" fontId="100" fillId="28" borderId="47" xfId="15" applyFont="1" applyFill="1" applyBorder="1" applyAlignment="1">
      <alignment horizontal="left" vertical="top" wrapText="1"/>
    </xf>
    <xf numFmtId="0" fontId="100" fillId="28" borderId="0" xfId="15" applyFont="1" applyFill="1" applyAlignment="1">
      <alignment horizontal="left" vertical="top" wrapText="1"/>
    </xf>
    <xf numFmtId="0" fontId="100" fillId="28" borderId="0" xfId="15" applyFont="1" applyFill="1" applyAlignment="1">
      <alignment horizontal="left" vertical="center" wrapText="1"/>
    </xf>
    <xf numFmtId="0" fontId="33" fillId="28" borderId="47" xfId="15" applyFill="1" applyBorder="1" applyAlignment="1">
      <alignment horizontal="left" vertical="top" wrapText="1"/>
    </xf>
    <xf numFmtId="0" fontId="100" fillId="0" borderId="0" xfId="15" applyFont="1" applyAlignment="1">
      <alignment horizontal="left" vertical="top" wrapText="1"/>
    </xf>
    <xf numFmtId="0" fontId="100" fillId="0" borderId="0" xfId="15" applyFont="1" applyAlignment="1">
      <alignment horizontal="center" vertical="top" wrapText="1"/>
    </xf>
    <xf numFmtId="0" fontId="124" fillId="0" borderId="0" xfId="15" applyFont="1"/>
    <xf numFmtId="0" fontId="33" fillId="0" borderId="0" xfId="15"/>
    <xf numFmtId="0" fontId="47" fillId="0" borderId="0" xfId="15" applyFont="1"/>
    <xf numFmtId="0" fontId="125" fillId="0" borderId="46" xfId="15" applyFont="1" applyBorder="1"/>
    <xf numFmtId="0" fontId="126" fillId="0" borderId="46" xfId="15" applyFont="1" applyBorder="1"/>
    <xf numFmtId="0" fontId="119"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5"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5"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7" fillId="30" borderId="0" xfId="15" applyFont="1" applyFill="1" applyAlignment="1">
      <alignment vertical="center"/>
    </xf>
    <xf numFmtId="0" fontId="128" fillId="0" borderId="0" xfId="15" applyFont="1" applyAlignment="1">
      <alignment vertical="center"/>
    </xf>
    <xf numFmtId="0" fontId="128" fillId="28" borderId="0" xfId="15" applyFont="1" applyFill="1" applyAlignment="1">
      <alignment vertical="center"/>
    </xf>
    <xf numFmtId="0" fontId="128" fillId="0" borderId="0" xfId="15" applyFont="1" applyAlignment="1">
      <alignment vertical="center" wrapText="1"/>
    </xf>
    <xf numFmtId="0" fontId="128" fillId="0" borderId="168" xfId="15" applyFont="1" applyBorder="1" applyAlignment="1">
      <alignment vertical="center" wrapText="1"/>
    </xf>
    <xf numFmtId="0" fontId="128" fillId="0" borderId="5" xfId="15" applyFont="1" applyBorder="1" applyAlignment="1">
      <alignment vertical="center" wrapText="1"/>
    </xf>
    <xf numFmtId="0" fontId="128" fillId="0" borderId="164"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0" fontId="132" fillId="35" borderId="122" xfId="15" applyFont="1" applyFill="1" applyBorder="1" applyAlignment="1">
      <alignment horizontal="center" vertical="center"/>
    </xf>
    <xf numFmtId="49" fontId="73" fillId="0" borderId="122" xfId="17" applyNumberFormat="1" applyBorder="1" applyAlignment="1">
      <alignment vertical="center" wrapText="1"/>
    </xf>
    <xf numFmtId="49" fontId="73" fillId="3" borderId="122" xfId="17" applyNumberFormat="1" applyFill="1" applyBorder="1" applyAlignment="1">
      <alignment vertical="center" wrapText="1"/>
    </xf>
    <xf numFmtId="0" fontId="73" fillId="3" borderId="122" xfId="17" applyFill="1" applyBorder="1" applyAlignment="1">
      <alignment vertical="center" wrapText="1"/>
    </xf>
    <xf numFmtId="0" fontId="73" fillId="3" borderId="122" xfId="17" applyFill="1" applyBorder="1" applyAlignment="1">
      <alignment horizontal="left" vertical="center" wrapText="1"/>
    </xf>
    <xf numFmtId="49" fontId="73" fillId="3" borderId="122" xfId="17" applyNumberFormat="1" applyFill="1" applyBorder="1" applyAlignment="1">
      <alignment horizontal="left" vertical="center" wrapText="1"/>
    </xf>
    <xf numFmtId="49" fontId="73" fillId="3" borderId="122" xfId="17" applyNumberFormat="1" applyFill="1" applyBorder="1" applyAlignment="1">
      <alignment vertical="center"/>
    </xf>
    <xf numFmtId="0" fontId="73" fillId="3" borderId="122" xfId="17" applyFill="1" applyBorder="1" applyAlignment="1">
      <alignment vertical="center"/>
    </xf>
    <xf numFmtId="0" fontId="73" fillId="26" borderId="122" xfId="17" applyFill="1" applyBorder="1" applyAlignment="1">
      <alignment vertical="center" wrapText="1"/>
    </xf>
    <xf numFmtId="0" fontId="73" fillId="0" borderId="122" xfId="17" applyBorder="1" applyAlignment="1">
      <alignment vertical="center"/>
    </xf>
    <xf numFmtId="14" fontId="73" fillId="3" borderId="122" xfId="17" applyNumberFormat="1" applyFill="1" applyBorder="1" applyAlignment="1">
      <alignment vertical="center" wrapText="1"/>
    </xf>
    <xf numFmtId="49" fontId="73" fillId="0" borderId="122" xfId="17" applyNumberFormat="1" applyBorder="1" applyAlignment="1">
      <alignment vertical="center"/>
    </xf>
    <xf numFmtId="176" fontId="73" fillId="0" borderId="122" xfId="17" applyNumberFormat="1" applyBorder="1" applyAlignment="1">
      <alignment vertical="center"/>
    </xf>
    <xf numFmtId="14" fontId="73" fillId="3" borderId="122" xfId="17" applyNumberFormat="1" applyFill="1" applyBorder="1" applyAlignment="1">
      <alignment vertical="center"/>
    </xf>
    <xf numFmtId="0" fontId="73" fillId="3" borderId="122" xfId="17" applyFill="1" applyBorder="1" applyAlignment="1">
      <alignment horizontal="left" vertical="center"/>
    </xf>
    <xf numFmtId="0" fontId="73" fillId="0" borderId="122" xfId="17" applyBorder="1" applyAlignment="1">
      <alignment vertical="center" wrapText="1"/>
    </xf>
    <xf numFmtId="49" fontId="33" fillId="0" borderId="122" xfId="15" applyNumberFormat="1" applyBorder="1" applyAlignment="1">
      <alignment vertical="center"/>
    </xf>
    <xf numFmtId="0" fontId="33" fillId="0" borderId="122" xfId="15" applyBorder="1" applyAlignment="1">
      <alignment vertical="center"/>
    </xf>
    <xf numFmtId="0" fontId="33" fillId="0" borderId="122" xfId="15" applyBorder="1" applyAlignment="1">
      <alignment horizontal="left" vertical="center"/>
    </xf>
    <xf numFmtId="49" fontId="33" fillId="0" borderId="0" xfId="15" applyNumberFormat="1" applyAlignment="1">
      <alignment vertical="center"/>
    </xf>
    <xf numFmtId="185" fontId="33" fillId="0" borderId="0" xfId="15" applyNumberFormat="1" applyAlignment="1">
      <alignment horizontal="center" vertical="center"/>
    </xf>
    <xf numFmtId="176" fontId="133" fillId="0" borderId="48" xfId="15" applyNumberFormat="1" applyFont="1" applyBorder="1" applyAlignment="1">
      <alignment horizontal="left" vertical="center"/>
    </xf>
    <xf numFmtId="176" fontId="133" fillId="0" borderId="50" xfId="15" applyNumberFormat="1" applyFont="1" applyBorder="1" applyAlignment="1">
      <alignment horizontal="left" vertical="center"/>
    </xf>
    <xf numFmtId="0" fontId="33" fillId="0" borderId="8" xfId="15" applyBorder="1"/>
    <xf numFmtId="0" fontId="73" fillId="36" borderId="206" xfId="9" applyFill="1" applyBorder="1" applyAlignment="1">
      <alignment horizontal="center"/>
    </xf>
    <xf numFmtId="0" fontId="134"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22" xfId="15" applyBorder="1"/>
    <xf numFmtId="0" fontId="33" fillId="0" borderId="98" xfId="15" applyBorder="1"/>
    <xf numFmtId="49" fontId="33" fillId="0" borderId="0" xfId="15" applyNumberFormat="1"/>
    <xf numFmtId="0" fontId="73" fillId="0" borderId="91" xfId="9" applyBorder="1" applyAlignment="1">
      <alignment wrapText="1"/>
    </xf>
    <xf numFmtId="176" fontId="133" fillId="0" borderId="51" xfId="15" applyNumberFormat="1" applyFont="1" applyBorder="1" applyAlignment="1">
      <alignment horizontal="left" vertical="center"/>
    </xf>
    <xf numFmtId="176" fontId="133" fillId="0" borderId="52" xfId="15" applyNumberFormat="1" applyFont="1" applyBorder="1" applyAlignment="1">
      <alignment horizontal="left" vertical="center"/>
    </xf>
    <xf numFmtId="176" fontId="133" fillId="0" borderId="9" xfId="15" applyNumberFormat="1" applyFont="1" applyBorder="1" applyAlignment="1">
      <alignment horizontal="left" vertical="center"/>
    </xf>
    <xf numFmtId="176" fontId="133" fillId="0" borderId="11" xfId="15" applyNumberFormat="1" applyFont="1" applyBorder="1" applyAlignment="1">
      <alignment horizontal="left" vertical="center"/>
    </xf>
    <xf numFmtId="0" fontId="73" fillId="0" borderId="207" xfId="9" applyBorder="1"/>
    <xf numFmtId="14" fontId="33" fillId="0" borderId="0" xfId="15" applyNumberFormat="1"/>
    <xf numFmtId="0" fontId="73" fillId="36" borderId="206" xfId="18" applyFill="1" applyBorder="1" applyAlignment="1">
      <alignment horizontal="center"/>
    </xf>
    <xf numFmtId="0" fontId="73" fillId="3" borderId="206" xfId="18" applyFill="1" applyBorder="1" applyAlignment="1">
      <alignment horizontal="left" vertical="center" wrapText="1"/>
    </xf>
    <xf numFmtId="0" fontId="73" fillId="3" borderId="206" xfId="18" applyFill="1" applyBorder="1" applyAlignment="1">
      <alignment horizontal="left" vertical="center"/>
    </xf>
    <xf numFmtId="0" fontId="73" fillId="0" borderId="206" xfId="18" applyBorder="1" applyAlignment="1">
      <alignment horizontal="left" vertical="center" wrapText="1"/>
    </xf>
    <xf numFmtId="0" fontId="135" fillId="0" borderId="0" xfId="15" applyFont="1"/>
    <xf numFmtId="0" fontId="136"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73" fillId="0" borderId="206" xfId="18" applyBorder="1" applyAlignment="1">
      <alignment horizontal="left" vertical="center"/>
    </xf>
    <xf numFmtId="0" fontId="73" fillId="3" borderId="208" xfId="18" applyFill="1" applyBorder="1" applyAlignment="1">
      <alignment horizontal="left" vertical="center"/>
    </xf>
    <xf numFmtId="0" fontId="33" fillId="3" borderId="122" xfId="15" applyFill="1" applyBorder="1" applyAlignment="1">
      <alignment horizontal="left" vertical="center"/>
    </xf>
    <xf numFmtId="0" fontId="33" fillId="3" borderId="122"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44" fillId="0" borderId="0" xfId="6" applyFont="1" applyAlignment="1">
      <alignment horizontal="right"/>
    </xf>
    <xf numFmtId="0" fontId="45" fillId="0" borderId="0" xfId="7" applyFont="1" applyAlignment="1" applyProtection="1">
      <alignment horizontal="left"/>
    </xf>
    <xf numFmtId="0" fontId="33" fillId="0" borderId="6" xfId="6" applyBorder="1" applyAlignment="1">
      <alignment horizontal="center"/>
    </xf>
    <xf numFmtId="0" fontId="33" fillId="0" borderId="47" xfId="6" applyBorder="1" applyAlignment="1">
      <alignment horizontal="center"/>
    </xf>
    <xf numFmtId="0" fontId="33" fillId="0" borderId="8"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46" fillId="0" borderId="0" xfId="6" applyFont="1" applyAlignment="1">
      <alignment horizontal="center" vertical="center"/>
    </xf>
    <xf numFmtId="0" fontId="49" fillId="0" borderId="0" xfId="6" applyFont="1" applyAlignment="1">
      <alignment horizontal="center" vertical="top"/>
    </xf>
    <xf numFmtId="0" fontId="45" fillId="0" borderId="0" xfId="7"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33" fillId="24" borderId="56" xfId="6" applyFill="1" applyBorder="1" applyAlignment="1">
      <alignment horizontal="center"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0" borderId="25" xfId="6" applyBorder="1" applyAlignment="1">
      <alignment horizontal="center" vertical="center"/>
    </xf>
    <xf numFmtId="0" fontId="33" fillId="0" borderId="27" xfId="6" applyBorder="1" applyAlignment="1">
      <alignment horizontal="center" vertical="center"/>
    </xf>
    <xf numFmtId="0" fontId="33" fillId="0" borderId="26" xfId="6" applyBorder="1" applyAlignment="1">
      <alignment horizontal="center" vertical="center"/>
    </xf>
    <xf numFmtId="0" fontId="33" fillId="0" borderId="64" xfId="6"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0" fillId="0" borderId="25" xfId="7" applyFont="1" applyBorder="1" applyAlignment="1" applyProtection="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0" fontId="71" fillId="27" borderId="0" xfId="6" applyFont="1" applyFill="1" applyAlignment="1" applyProtection="1">
      <alignment horizontal="center"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30" borderId="0" xfId="6" applyFont="1" applyFill="1" applyAlignment="1">
      <alignment horizontal="right" vertical="center"/>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30" borderId="0" xfId="6" applyFont="1" applyFill="1" applyAlignment="1">
      <alignment horizontal="justify" vertical="center"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93"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4" xfId="6" applyFont="1" applyFill="1" applyBorder="1" applyAlignment="1">
      <alignment horizontal="center" vertical="center" wrapText="1"/>
    </xf>
    <xf numFmtId="0" fontId="71" fillId="30" borderId="92" xfId="6" applyFont="1" applyFill="1" applyBorder="1" applyAlignment="1">
      <alignment horizontal="justify" vertical="center" wrapText="1"/>
    </xf>
    <xf numFmtId="0" fontId="71" fillId="30" borderId="93"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4" xfId="6" applyFont="1" applyFill="1" applyBorder="1" applyAlignment="1">
      <alignment horizontal="justify" vertical="center" wrapText="1"/>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3"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28" borderId="0" xfId="6" applyFont="1" applyFill="1" applyAlignment="1">
      <alignment horizontal="center" vertical="center"/>
    </xf>
    <xf numFmtId="0" fontId="71" fillId="0" borderId="0" xfId="6" applyFont="1" applyAlignment="1">
      <alignment horizontal="center"/>
    </xf>
    <xf numFmtId="0" fontId="79" fillId="30" borderId="4" xfId="6" applyFont="1" applyFill="1" applyBorder="1" applyAlignment="1">
      <alignment horizontal="justify" vertical="center" wrapText="1"/>
    </xf>
    <xf numFmtId="0" fontId="71" fillId="0" borderId="0" xfId="6" applyFont="1" applyAlignment="1">
      <alignment horizontal="left" vertical="top"/>
    </xf>
    <xf numFmtId="0" fontId="71" fillId="0" borderId="4" xfId="6" applyFont="1" applyBorder="1" applyAlignment="1">
      <alignment horizontal="left" vertical="top"/>
    </xf>
    <xf numFmtId="0" fontId="80" fillId="30" borderId="4" xfId="6" applyFont="1" applyFill="1" applyBorder="1" applyAlignment="1">
      <alignment horizontal="center" vertical="center" wrapText="1"/>
    </xf>
    <xf numFmtId="0" fontId="79" fillId="30" borderId="4" xfId="6" applyFont="1" applyFill="1" applyBorder="1" applyAlignment="1">
      <alignment horizontal="right" vertical="center" wrapText="1"/>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1" fillId="28" borderId="0" xfId="6" applyFont="1" applyFill="1" applyAlignment="1" applyProtection="1">
      <alignment horizontal="center"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shrinkToFit="1"/>
      <protection locked="0"/>
    </xf>
    <xf numFmtId="183" fontId="71" fillId="28" borderId="0" xfId="6" applyNumberFormat="1" applyFont="1" applyFill="1" applyAlignment="1" applyProtection="1">
      <alignment horizontal="center" vertical="center"/>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lignment horizontal="right" vertical="center"/>
    </xf>
    <xf numFmtId="0" fontId="71" fillId="28" borderId="0" xfId="6" applyFont="1" applyFill="1" applyAlignment="1" applyProtection="1">
      <alignmen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4" xfId="6" applyFont="1" applyFill="1" applyBorder="1" applyAlignment="1" applyProtection="1">
      <alignment horizontal="center"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2" fillId="32"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49" fontId="79" fillId="0" borderId="0" xfId="6" applyNumberFormat="1" applyFont="1" applyAlignment="1" applyProtection="1">
      <alignment horizontal="left" vertical="center"/>
      <protection locked="0"/>
    </xf>
    <xf numFmtId="0" fontId="81" fillId="27" borderId="0" xfId="6" applyFont="1" applyFill="1" applyAlignment="1" applyProtection="1">
      <alignmen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0" fontId="72" fillId="28" borderId="4"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185" fontId="71" fillId="0" borderId="0" xfId="6" applyNumberFormat="1" applyFont="1" applyAlignment="1">
      <alignment horizontal="center" vertical="center"/>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185" fontId="71" fillId="0" borderId="0" xfId="6" applyNumberFormat="1" applyFont="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30" borderId="93" xfId="6" applyFont="1" applyFill="1" applyBorder="1" applyAlignment="1">
      <alignment horizontal="center" vertical="center"/>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1" fillId="30" borderId="93" xfId="6" applyFont="1" applyFill="1" applyBorder="1" applyAlignment="1" applyProtection="1">
      <alignment horizontal="left"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6" xfId="6" applyNumberFormat="1" applyFont="1" applyBorder="1" applyAlignment="1" applyProtection="1">
      <alignment horizontal="center" vertical="center"/>
      <protection locked="0"/>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49" fontId="71" fillId="30" borderId="96" xfId="6" applyNumberFormat="1" applyFont="1" applyFill="1" applyBorder="1" applyAlignment="1">
      <alignment horizontal="center" vertical="center"/>
    </xf>
    <xf numFmtId="185" fontId="71" fillId="0" borderId="4" xfId="6" applyNumberFormat="1" applyFont="1" applyBorder="1" applyAlignment="1" applyProtection="1">
      <alignment horizontal="center" vertical="center" shrinkToFit="1"/>
      <protection locked="0"/>
    </xf>
    <xf numFmtId="49" fontId="71" fillId="0" borderId="0" xfId="6" applyNumberFormat="1" applyFont="1" applyAlignment="1" applyProtection="1">
      <alignment horizontal="left" vertical="center" wrapText="1"/>
      <protection locked="0"/>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49" fontId="79" fillId="0" borderId="93" xfId="6" applyNumberFormat="1" applyFont="1" applyBorder="1" applyAlignment="1" applyProtection="1">
      <alignment horizontal="left" vertical="center"/>
      <protection locked="0"/>
    </xf>
    <xf numFmtId="49" fontId="79" fillId="0" borderId="0" xfId="6" applyNumberFormat="1" applyFont="1" applyAlignment="1" applyProtection="1">
      <alignment horizontal="left" vertical="center" wrapText="1"/>
      <protection locked="0"/>
    </xf>
    <xf numFmtId="0" fontId="71" fillId="30" borderId="93" xfId="6" applyFont="1" applyFill="1" applyBorder="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1" fillId="32" borderId="4"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9" fillId="0" borderId="0" xfId="6" applyFont="1" applyAlignment="1" applyProtection="1">
      <alignment vertical="center" shrinkToFit="1"/>
      <protection locked="0"/>
    </xf>
    <xf numFmtId="183" fontId="71" fillId="28" borderId="0" xfId="11" applyNumberFormat="1" applyFont="1" applyFill="1" applyAlignment="1" applyProtection="1">
      <alignment horizontal="center" vertical="center"/>
      <protection locked="0"/>
    </xf>
    <xf numFmtId="0" fontId="73" fillId="28" borderId="0" xfId="11" applyFont="1" applyFill="1" applyAlignment="1" applyProtection="1">
      <alignment horizontal="center"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xf>
    <xf numFmtId="0" fontId="79" fillId="30" borderId="93" xfId="11" applyFont="1" applyFill="1" applyBorder="1" applyAlignment="1">
      <alignment horizontal="center" vertical="center"/>
    </xf>
    <xf numFmtId="0" fontId="79" fillId="30" borderId="94" xfId="11" applyFont="1" applyFill="1" applyBorder="1" applyAlignment="1">
      <alignment horizontal="center" vertical="center"/>
    </xf>
    <xf numFmtId="0" fontId="79" fillId="30" borderId="33" xfId="11" applyFont="1" applyFill="1" applyBorder="1" applyAlignment="1">
      <alignment horizontal="center" vertical="center"/>
    </xf>
    <xf numFmtId="0" fontId="79" fillId="30" borderId="4" xfId="11" applyFont="1" applyFill="1" applyBorder="1" applyAlignment="1">
      <alignment horizontal="center" vertical="center"/>
    </xf>
    <xf numFmtId="0" fontId="79" fillId="30" borderId="34" xfId="11" applyFont="1" applyFill="1" applyBorder="1" applyAlignment="1">
      <alignment horizontal="center" vertical="center"/>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1" applyFont="1" applyFill="1" applyAlignment="1" applyProtection="1">
      <alignment horizontal="left" vertical="center" shrinkToFit="1"/>
      <protection locked="0"/>
    </xf>
    <xf numFmtId="49" fontId="71" fillId="28" borderId="0" xfId="11" applyNumberFormat="1" applyFont="1" applyFill="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1" fillId="28" borderId="0" xfId="11" applyFont="1" applyFill="1" applyProtection="1">
      <alignment vertical="center"/>
      <protection locked="0"/>
    </xf>
    <xf numFmtId="0" fontId="71" fillId="28" borderId="0" xfId="11" applyFont="1" applyFill="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0" fontId="71" fillId="28" borderId="0" xfId="12" applyFont="1" applyFill="1" applyAlignment="1" applyProtection="1">
      <alignment horizontal="left" vertical="center" shrinkToFit="1"/>
      <protection locked="0"/>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49" fontId="71" fillId="28" borderId="0" xfId="11" applyNumberFormat="1" applyFont="1" applyFill="1">
      <alignment vertical="center"/>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186" fontId="71" fillId="28" borderId="0" xfId="11" applyNumberFormat="1" applyFont="1" applyFill="1" applyAlignment="1" applyProtection="1">
      <alignment vertical="center" shrinkToFit="1"/>
      <protection locked="0"/>
    </xf>
    <xf numFmtId="186" fontId="71" fillId="28" borderId="0" xfId="11" applyNumberFormat="1" applyFont="1" applyFill="1" applyAlignment="1" applyProtection="1">
      <alignment horizontal="center" vertical="center"/>
      <protection locked="0"/>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49" fontId="71" fillId="28" borderId="93" xfId="11" applyNumberFormat="1" applyFont="1" applyFill="1" applyBorder="1">
      <alignmen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0" xfId="11" applyNumberFormat="1" applyFont="1" applyFill="1" applyAlignment="1">
      <alignment horizontal="right" vertical="center"/>
    </xf>
    <xf numFmtId="49" fontId="71" fillId="28" borderId="4" xfId="11" applyNumberFormat="1" applyFont="1" applyFill="1" applyBorder="1" applyAlignment="1">
      <alignment horizontal="right" vertical="center"/>
    </xf>
    <xf numFmtId="0" fontId="73" fillId="30" borderId="0" xfId="11" applyFont="1" applyFill="1" applyAlignment="1">
      <alignment horizontal="left" vertical="center" wrapText="1"/>
    </xf>
    <xf numFmtId="0" fontId="71" fillId="28" borderId="0" xfId="11" applyFont="1" applyFill="1" applyAlignment="1">
      <alignment horizontal="left" vertical="top"/>
    </xf>
    <xf numFmtId="0" fontId="71" fillId="28" borderId="4" xfId="11" applyFont="1" applyFill="1" applyBorder="1" applyAlignment="1">
      <alignment horizontal="left" vertical="top"/>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0" fontId="72" fillId="31" borderId="0" xfId="6" applyFont="1" applyFill="1" applyAlignment="1" applyProtection="1">
      <alignment horizontal="left" vertical="center" shrinkToFit="1"/>
      <protection locked="0"/>
    </xf>
    <xf numFmtId="0" fontId="94" fillId="30" borderId="0" xfId="6" applyFont="1" applyFill="1" applyAlignment="1">
      <alignment horizontal="center" vertical="center"/>
    </xf>
    <xf numFmtId="0" fontId="72" fillId="31" borderId="0" xfId="6" applyFont="1" applyFill="1" applyAlignment="1" applyProtection="1">
      <alignment horizontal="center" vertical="center" shrinkToFit="1"/>
      <protection locked="0"/>
    </xf>
    <xf numFmtId="183" fontId="72" fillId="31" borderId="0" xfId="6" applyNumberFormat="1" applyFont="1" applyFill="1" applyAlignment="1" applyProtection="1">
      <alignment horizontal="center" vertical="center"/>
      <protection locked="0"/>
    </xf>
    <xf numFmtId="0" fontId="72" fillId="31" borderId="4" xfId="6" applyFont="1" applyFill="1" applyBorder="1" applyAlignment="1" applyProtection="1">
      <alignment horizontal="left" vertical="center"/>
      <protection locked="0"/>
    </xf>
    <xf numFmtId="0" fontId="72" fillId="28" borderId="0" xfId="6" applyFont="1" applyFill="1" applyAlignment="1" applyProtection="1">
      <alignment horizontal="left" vertical="center" shrinkToFit="1"/>
      <protection locked="0"/>
    </xf>
    <xf numFmtId="183" fontId="72" fillId="28" borderId="0" xfId="6" applyNumberFormat="1" applyFont="1" applyFill="1" applyAlignment="1" applyProtection="1">
      <alignment horizontal="center" vertical="center"/>
      <protection locked="0"/>
    </xf>
    <xf numFmtId="0" fontId="72" fillId="0" borderId="0" xfId="6" applyFont="1" applyAlignment="1" applyProtection="1">
      <alignment horizontal="left" vertical="center" shrinkToFit="1"/>
      <protection locked="0"/>
    </xf>
    <xf numFmtId="49" fontId="72" fillId="0" borderId="4" xfId="6" applyNumberFormat="1" applyFont="1" applyBorder="1" applyAlignment="1" applyProtection="1">
      <alignment horizontal="left" vertical="center"/>
      <protection locked="0"/>
    </xf>
    <xf numFmtId="0" fontId="72" fillId="28" borderId="0" xfId="6" applyFont="1" applyFill="1" applyAlignment="1" applyProtection="1">
      <alignment horizontal="left" vertical="top" wrapText="1"/>
      <protection locked="0"/>
    </xf>
    <xf numFmtId="0" fontId="72" fillId="30" borderId="0" xfId="6" applyFont="1" applyFill="1" applyAlignment="1">
      <alignment horizontal="left" vertical="center"/>
    </xf>
    <xf numFmtId="0" fontId="72" fillId="28" borderId="4" xfId="6" applyFont="1" applyFill="1" applyBorder="1" applyAlignment="1" applyProtection="1">
      <alignment vertical="center" shrinkToFit="1"/>
      <protection locked="0"/>
    </xf>
    <xf numFmtId="183" fontId="72" fillId="0" borderId="0" xfId="6" applyNumberFormat="1" applyFont="1" applyAlignment="1" applyProtection="1">
      <alignment horizontal="center" vertical="center"/>
      <protection locked="0"/>
    </xf>
    <xf numFmtId="0" fontId="72" fillId="28" borderId="0" xfId="6" applyFont="1" applyFill="1" applyAlignment="1" applyProtection="1">
      <alignment horizontal="right" vertical="center"/>
      <protection locked="0"/>
    </xf>
    <xf numFmtId="49" fontId="82" fillId="28" borderId="0" xfId="6" applyNumberFormat="1" applyFont="1" applyFill="1" applyAlignment="1" applyProtection="1">
      <alignment horizontal="left" vertical="center"/>
      <protection locked="0"/>
    </xf>
    <xf numFmtId="49" fontId="72" fillId="30" borderId="4" xfId="6" applyNumberFormat="1" applyFont="1" applyFill="1" applyBorder="1" applyAlignment="1">
      <alignment horizontal="center" vertical="center"/>
    </xf>
    <xf numFmtId="0" fontId="72" fillId="28" borderId="93" xfId="6" applyFont="1" applyFill="1" applyBorder="1" applyAlignment="1" applyProtection="1">
      <alignment horizontal="right" vertical="center"/>
      <protection locked="0"/>
    </xf>
    <xf numFmtId="49" fontId="72" fillId="28" borderId="93" xfId="6" applyNumberFormat="1" applyFont="1" applyFill="1" applyBorder="1" applyAlignment="1" applyProtection="1">
      <alignment horizontal="left" vertical="center"/>
      <protection locked="0"/>
    </xf>
    <xf numFmtId="49" fontId="72" fillId="27" borderId="93" xfId="6" applyNumberFormat="1" applyFont="1" applyFill="1" applyBorder="1" applyAlignment="1" applyProtection="1">
      <alignment horizontal="center" vertical="center"/>
      <protection locked="0"/>
    </xf>
    <xf numFmtId="0" fontId="72" fillId="28" borderId="4" xfId="6" applyFont="1" applyFill="1" applyBorder="1" applyAlignment="1">
      <alignment horizontal="right" vertical="center"/>
    </xf>
    <xf numFmtId="49" fontId="72" fillId="28" borderId="4" xfId="6" applyNumberFormat="1" applyFont="1" applyFill="1" applyBorder="1" applyAlignment="1" applyProtection="1">
      <alignment horizontal="left" vertical="center"/>
      <protection locked="0"/>
    </xf>
    <xf numFmtId="49" fontId="72" fillId="27" borderId="4" xfId="6" applyNumberFormat="1" applyFont="1" applyFill="1" applyBorder="1" applyAlignment="1" applyProtection="1">
      <alignment horizontal="center" vertical="center"/>
      <protection locked="0"/>
    </xf>
    <xf numFmtId="49" fontId="72" fillId="28" borderId="0" xfId="6" applyNumberFormat="1" applyFont="1" applyFill="1" applyAlignment="1" applyProtection="1">
      <alignment horizontal="left" vertical="center" shrinkToFit="1"/>
      <protection locked="0"/>
    </xf>
    <xf numFmtId="49" fontId="82" fillId="28" borderId="0" xfId="6" applyNumberFormat="1" applyFont="1" applyFill="1" applyAlignment="1" applyProtection="1">
      <alignment horizontal="left" vertical="center" wrapText="1" shrinkToFit="1"/>
      <protection locked="0"/>
    </xf>
    <xf numFmtId="0" fontId="72" fillId="0" borderId="0" xfId="6" applyFont="1" applyAlignment="1" applyProtection="1">
      <alignment horizontal="center" vertical="center"/>
      <protection locked="0"/>
    </xf>
    <xf numFmtId="49" fontId="72" fillId="30" borderId="0" xfId="6" applyNumberFormat="1" applyFont="1" applyFill="1" applyAlignment="1">
      <alignment horizontal="left" vertical="center"/>
    </xf>
    <xf numFmtId="185" fontId="72" fillId="0" borderId="0" xfId="6" applyNumberFormat="1" applyFont="1" applyAlignment="1" applyProtection="1">
      <alignment horizontal="center" vertical="center"/>
      <protection locked="0"/>
    </xf>
    <xf numFmtId="49" fontId="72" fillId="0" borderId="0" xfId="6" applyNumberFormat="1" applyFont="1" applyAlignment="1" applyProtection="1">
      <alignment horizontal="center" vertical="center"/>
      <protection locked="0"/>
    </xf>
    <xf numFmtId="186" fontId="72" fillId="28" borderId="96" xfId="6" applyNumberFormat="1" applyFont="1" applyFill="1" applyBorder="1" applyAlignment="1" applyProtection="1">
      <alignment horizontal="center" vertical="center"/>
      <protection locked="0"/>
    </xf>
    <xf numFmtId="176" fontId="72" fillId="0" borderId="0" xfId="6" applyNumberFormat="1" applyFont="1" applyAlignment="1" applyProtection="1">
      <alignment horizontal="center" vertical="center"/>
      <protection locked="0"/>
    </xf>
    <xf numFmtId="186" fontId="72" fillId="0" borderId="0" xfId="6" applyNumberFormat="1" applyFont="1" applyAlignment="1">
      <alignment horizontal="center" vertical="center"/>
    </xf>
    <xf numFmtId="0" fontId="72" fillId="30" borderId="4" xfId="6" applyFont="1" applyFill="1" applyBorder="1" applyAlignment="1">
      <alignment horizontal="center" vertical="center"/>
    </xf>
    <xf numFmtId="0" fontId="72" fillId="0" borderId="0" xfId="6" applyFont="1" applyAlignment="1">
      <alignment horizontal="center" vertical="center"/>
    </xf>
    <xf numFmtId="0" fontId="72" fillId="0" borderId="4" xfId="6" applyFont="1" applyBorder="1" applyAlignment="1">
      <alignment horizontal="center" vertical="center"/>
    </xf>
    <xf numFmtId="0" fontId="72" fillId="28" borderId="93" xfId="6" applyFont="1" applyFill="1" applyBorder="1" applyAlignment="1" applyProtection="1">
      <alignment horizontal="left" vertical="center"/>
      <protection locked="0"/>
    </xf>
    <xf numFmtId="0" fontId="72" fillId="28" borderId="0" xfId="6" applyFont="1" applyFill="1" applyAlignment="1">
      <alignment horizontal="right" vertical="center"/>
    </xf>
    <xf numFmtId="0" fontId="100" fillId="0" borderId="116" xfId="6" applyFont="1" applyBorder="1" applyAlignment="1">
      <alignment horizontal="left" vertical="top" wrapText="1"/>
    </xf>
    <xf numFmtId="0" fontId="100" fillId="0" borderId="117" xfId="6" applyFont="1" applyBorder="1" applyAlignment="1">
      <alignment horizontal="left" vertical="top" wrapText="1"/>
    </xf>
    <xf numFmtId="0" fontId="100" fillId="0" borderId="51" xfId="6" applyFont="1" applyBorder="1" applyAlignment="1">
      <alignment horizontal="left" vertical="top" wrapText="1"/>
    </xf>
    <xf numFmtId="0" fontId="100" fillId="0" borderId="120" xfId="6" applyFont="1" applyBorder="1" applyAlignment="1">
      <alignment horizontal="left" vertical="top" wrapText="1"/>
    </xf>
    <xf numFmtId="0" fontId="100" fillId="0" borderId="118" xfId="6" applyFont="1" applyBorder="1" applyAlignment="1">
      <alignment horizontal="left" vertical="top" wrapText="1"/>
    </xf>
    <xf numFmtId="0" fontId="100" fillId="0" borderId="119" xfId="6" applyFont="1" applyBorder="1" applyAlignment="1">
      <alignment horizontal="left" vertical="top" wrapText="1"/>
    </xf>
    <xf numFmtId="0" fontId="98" fillId="0" borderId="105" xfId="6" applyFont="1" applyBorder="1" applyAlignment="1">
      <alignment horizontal="left" vertical="top" wrapText="1" indent="1"/>
    </xf>
    <xf numFmtId="0" fontId="98" fillId="0" borderId="106" xfId="6" applyFont="1" applyBorder="1" applyAlignment="1">
      <alignment horizontal="left" vertical="top" wrapText="1" indent="1"/>
    </xf>
    <xf numFmtId="0" fontId="98" fillId="0" borderId="107" xfId="6" applyFont="1" applyBorder="1" applyAlignment="1">
      <alignment horizontal="left" vertical="top" wrapText="1" indent="1"/>
    </xf>
    <xf numFmtId="0" fontId="100" fillId="0" borderId="108" xfId="6" applyFont="1" applyBorder="1" applyAlignment="1">
      <alignment horizontal="center" vertical="top" wrapText="1"/>
    </xf>
    <xf numFmtId="0" fontId="100" fillId="0" borderId="109" xfId="6" applyFont="1" applyBorder="1" applyAlignment="1">
      <alignment horizontal="center" vertical="top" wrapText="1"/>
    </xf>
    <xf numFmtId="0" fontId="100" fillId="0" borderId="110" xfId="6" applyFont="1" applyBorder="1" applyAlignment="1">
      <alignment horizontal="center" vertical="top" wrapText="1"/>
    </xf>
    <xf numFmtId="0" fontId="100" fillId="0" borderId="108" xfId="6" applyFont="1" applyBorder="1" applyAlignment="1">
      <alignment horizontal="left" vertical="top" wrapText="1"/>
    </xf>
    <xf numFmtId="0" fontId="100" fillId="0" borderId="109" xfId="6" applyFont="1" applyBorder="1" applyAlignment="1">
      <alignment horizontal="left" vertical="top" wrapText="1"/>
    </xf>
    <xf numFmtId="0" fontId="100" fillId="0" borderId="110" xfId="6" applyFont="1" applyBorder="1" applyAlignment="1">
      <alignment horizontal="left" vertical="top" wrapText="1"/>
    </xf>
    <xf numFmtId="0" fontId="100" fillId="0" borderId="111" xfId="6" applyFont="1" applyBorder="1" applyAlignment="1">
      <alignment horizontal="left" vertical="top" wrapText="1"/>
    </xf>
    <xf numFmtId="0" fontId="100" fillId="0" borderId="112" xfId="6" applyFont="1" applyBorder="1" applyAlignment="1">
      <alignment horizontal="left" vertical="top" wrapText="1"/>
    </xf>
    <xf numFmtId="0" fontId="100" fillId="0" borderId="113" xfId="6" applyFont="1" applyBorder="1" applyAlignment="1">
      <alignment horizontal="left" vertical="top" wrapText="1"/>
    </xf>
    <xf numFmtId="0" fontId="33" fillId="0" borderId="116" xfId="6" applyBorder="1" applyAlignment="1">
      <alignment horizontal="left" vertical="top" wrapText="1"/>
    </xf>
    <xf numFmtId="0" fontId="33" fillId="0" borderId="117" xfId="6" applyBorder="1" applyAlignment="1">
      <alignment horizontal="left" vertical="top" wrapText="1"/>
    </xf>
    <xf numFmtId="0" fontId="33" fillId="0" borderId="118" xfId="6" applyBorder="1" applyAlignment="1">
      <alignment horizontal="left" vertical="top" wrapText="1"/>
    </xf>
    <xf numFmtId="0" fontId="33" fillId="0" borderId="119" xfId="6" applyBorder="1" applyAlignment="1">
      <alignment horizontal="left" vertical="top" wrapText="1"/>
    </xf>
    <xf numFmtId="0" fontId="96" fillId="0" borderId="0" xfId="6" applyFont="1" applyAlignment="1">
      <alignment horizontal="left" vertical="top" wrapText="1"/>
    </xf>
    <xf numFmtId="0" fontId="96" fillId="0" borderId="0" xfId="6" applyFont="1" applyAlignment="1">
      <alignment horizontal="left"/>
    </xf>
    <xf numFmtId="0" fontId="96" fillId="0" borderId="95" xfId="6" applyFont="1" applyBorder="1" applyAlignment="1">
      <alignment horizontal="left" vertical="top" wrapText="1"/>
    </xf>
    <xf numFmtId="0" fontId="96" fillId="0" borderId="97" xfId="6" applyFont="1" applyBorder="1" applyAlignment="1">
      <alignment horizontal="left" vertical="top" wrapText="1"/>
    </xf>
    <xf numFmtId="0" fontId="96" fillId="0" borderId="95" xfId="6" applyFont="1" applyBorder="1" applyAlignment="1">
      <alignment horizontal="center" vertical="top" wrapText="1"/>
    </xf>
    <xf numFmtId="0" fontId="96" fillId="0" borderId="97" xfId="6" applyFont="1" applyBorder="1" applyAlignment="1">
      <alignment horizontal="center" vertical="top" wrapText="1"/>
    </xf>
    <xf numFmtId="0" fontId="96" fillId="0" borderId="122" xfId="6" applyFont="1" applyBorder="1" applyAlignment="1">
      <alignment horizontal="left" vertical="top" wrapText="1"/>
    </xf>
    <xf numFmtId="0" fontId="96" fillId="0" borderId="122" xfId="6" applyFont="1" applyBorder="1" applyAlignment="1">
      <alignment horizontal="center" vertical="top" wrapText="1"/>
    </xf>
    <xf numFmtId="0" fontId="96" fillId="0" borderId="0" xfId="6" applyFont="1" applyAlignment="1">
      <alignment vertical="top" wrapText="1"/>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0" fontId="5" fillId="28" borderId="3" xfId="0" applyFont="1" applyFill="1" applyBorder="1" applyAlignment="1">
      <alignment horizontal="left" vertical="center"/>
    </xf>
    <xf numFmtId="0" fontId="5" fillId="28" borderId="30" xfId="0" applyFont="1" applyFill="1" applyBorder="1" applyAlignment="1">
      <alignment horizontal="left" vertical="center"/>
    </xf>
    <xf numFmtId="181" fontId="5" fillId="0" borderId="3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35" xfId="0" applyNumberFormat="1" applyFont="1" applyBorder="1" applyAlignment="1" applyProtection="1">
      <alignment horizontal="center" vertical="center"/>
      <protection locked="0"/>
    </xf>
    <xf numFmtId="0" fontId="5" fillId="0" borderId="35" xfId="0" applyFont="1" applyBorder="1" applyAlignment="1">
      <alignment horizontal="center" vertical="center"/>
    </xf>
    <xf numFmtId="0" fontId="5" fillId="0" borderId="26" xfId="0" applyFont="1" applyBorder="1" applyAlignment="1">
      <alignment horizontal="center" vertical="center"/>
    </xf>
    <xf numFmtId="0" fontId="5" fillId="28" borderId="26" xfId="0" applyFont="1" applyFill="1" applyBorder="1" applyAlignment="1">
      <alignment horizontal="left" vertical="center"/>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0" xfId="0" applyFont="1" applyFill="1" applyAlignment="1">
      <alignment horizontal="center" vertical="center"/>
    </xf>
    <xf numFmtId="181" fontId="5" fillId="0" borderId="25" xfId="0" applyNumberFormat="1" applyFont="1" applyBorder="1" applyAlignment="1" applyProtection="1">
      <alignment horizontal="center" vertical="center" shrinkToFit="1"/>
      <protection locked="0"/>
    </xf>
    <xf numFmtId="181" fontId="5" fillId="0" borderId="26" xfId="0" applyNumberFormat="1" applyFont="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0" fontId="5" fillId="28" borderId="25" xfId="0" applyFont="1" applyFill="1" applyBorder="1" applyAlignment="1">
      <alignment horizontal="left" vertical="center"/>
    </xf>
    <xf numFmtId="0" fontId="5" fillId="28" borderId="27" xfId="0" applyFont="1" applyFill="1" applyBorder="1" applyAlignment="1">
      <alignment horizontal="left" vertical="center"/>
    </xf>
    <xf numFmtId="0" fontId="5" fillId="0" borderId="0" xfId="0" applyFont="1" applyAlignment="1">
      <alignment horizontal="left" vertical="top" wrapText="1"/>
    </xf>
    <xf numFmtId="0" fontId="5" fillId="28" borderId="25" xfId="0"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0" fontId="5" fillId="0" borderId="26" xfId="0" applyFont="1" applyBorder="1" applyAlignment="1" applyProtection="1">
      <alignment horizontal="center" vertical="center" shrinkToFit="1"/>
      <protection locked="0"/>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5" xfId="0" applyFont="1" applyFill="1" applyBorder="1" applyAlignment="1">
      <alignment horizontal="left" vertical="center" shrinkToFi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7" xfId="0" applyFont="1" applyFill="1" applyBorder="1" applyAlignment="1">
      <alignment horizontal="left"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4" xfId="0" applyFont="1" applyFill="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center" vertical="center"/>
    </xf>
    <xf numFmtId="177" fontId="5" fillId="28" borderId="4" xfId="0" applyNumberFormat="1"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177" fontId="5" fillId="28" borderId="0" xfId="0" applyNumberFormat="1" applyFont="1" applyFill="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 xfId="0" applyFont="1" applyBorder="1" applyAlignment="1">
      <alignment horizontal="left" vertical="center"/>
    </xf>
    <xf numFmtId="0" fontId="5" fillId="0" borderId="27" xfId="0" applyFont="1" applyBorder="1" applyAlignment="1">
      <alignment horizontal="center" vertical="center" wrapText="1"/>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49" fontId="5" fillId="0" borderId="33" xfId="0" applyNumberFormat="1"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28" borderId="36" xfId="0" applyFont="1" applyFill="1" applyBorder="1" applyAlignment="1">
      <alignment horizontal="left" vertical="center"/>
    </xf>
    <xf numFmtId="49" fontId="5" fillId="0" borderId="34" xfId="0" applyNumberFormat="1" applyFont="1" applyBorder="1" applyAlignment="1" applyProtection="1">
      <alignment horizontal="center" vertical="center" wrapText="1"/>
      <protection locked="0"/>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 xfId="0" applyFont="1" applyFill="1" applyBorder="1" applyAlignment="1">
      <alignment horizontal="left" vertical="center"/>
    </xf>
    <xf numFmtId="0" fontId="5" fillId="28" borderId="0" xfId="0" applyFont="1" applyFill="1" applyAlignment="1">
      <alignment horizontal="left" vertical="center"/>
    </xf>
    <xf numFmtId="0" fontId="5" fillId="28" borderId="29" xfId="0" applyFont="1" applyFill="1" applyBorder="1" applyAlignment="1">
      <alignment horizontal="left" vertical="center"/>
    </xf>
    <xf numFmtId="0" fontId="5" fillId="0" borderId="25"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28" borderId="31" xfId="0" applyFont="1" applyFill="1" applyBorder="1" applyAlignment="1">
      <alignment horizontal="left" vertical="center"/>
    </xf>
    <xf numFmtId="0" fontId="5" fillId="28" borderId="25" xfId="0" applyFont="1" applyFill="1" applyBorder="1" applyAlignment="1">
      <alignment horizontal="center" vertical="center"/>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30" xfId="0" applyFont="1" applyFill="1" applyBorder="1" applyAlignment="1">
      <alignment horizontal="left" vertical="center" wrapText="1"/>
    </xf>
    <xf numFmtId="0" fontId="5" fillId="0" borderId="0" xfId="0" applyFont="1" applyAlignment="1" applyProtection="1">
      <alignment horizontal="center" vertical="center" shrinkToFit="1"/>
      <protection locked="0"/>
    </xf>
    <xf numFmtId="14" fontId="5" fillId="28" borderId="26" xfId="0" applyNumberFormat="1" applyFont="1" applyFill="1" applyBorder="1" applyAlignment="1" applyProtection="1">
      <alignment horizontal="center" vertical="center" shrinkToFit="1"/>
      <protection locked="0"/>
    </xf>
    <xf numFmtId="0" fontId="5" fillId="28" borderId="0" xfId="0" applyFont="1" applyFill="1" applyAlignment="1" applyProtection="1">
      <alignment horizontal="center" vertical="center" wrapText="1"/>
      <protection locked="0"/>
    </xf>
    <xf numFmtId="0" fontId="5" fillId="0" borderId="30" xfId="0" applyFont="1" applyBorder="1" applyAlignment="1">
      <alignment horizontal="left" vertical="center"/>
    </xf>
    <xf numFmtId="0" fontId="5" fillId="0" borderId="34" xfId="0" applyFont="1" applyBorder="1" applyAlignment="1">
      <alignment horizontal="left" vertical="center"/>
    </xf>
    <xf numFmtId="0" fontId="5" fillId="0" borderId="30" xfId="0" applyFont="1" applyBorder="1" applyAlignment="1">
      <alignment horizontal="left" vertical="center" wrapText="1"/>
    </xf>
    <xf numFmtId="0" fontId="5" fillId="0" borderId="34" xfId="0" applyFont="1" applyBorder="1" applyAlignment="1">
      <alignment horizontal="left" vertical="center" wrapText="1"/>
    </xf>
    <xf numFmtId="0" fontId="5" fillId="28" borderId="3" xfId="0" applyFont="1" applyFill="1" applyBorder="1" applyAlignment="1">
      <alignment horizontal="center" vertical="center"/>
    </xf>
    <xf numFmtId="0" fontId="6" fillId="28" borderId="0" xfId="0" applyFont="1" applyFill="1" applyAlignment="1">
      <alignment horizontal="center" vertical="center"/>
    </xf>
    <xf numFmtId="180" fontId="5" fillId="27" borderId="27"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2" xfId="0" applyFont="1" applyFill="1" applyBorder="1" applyAlignment="1">
      <alignment horizontal="left" vertical="center" wrapText="1"/>
    </xf>
    <xf numFmtId="0" fontId="5" fillId="0" borderId="2"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0" fontId="81" fillId="28" borderId="31" xfId="15" applyFont="1" applyFill="1" applyBorder="1" applyAlignment="1">
      <alignment horizontal="left" vertical="center" wrapText="1"/>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95" fillId="28" borderId="0" xfId="15" applyFont="1" applyFill="1" applyAlignment="1">
      <alignment horizontal="center" vertical="center"/>
    </xf>
    <xf numFmtId="0" fontId="102" fillId="28" borderId="0" xfId="15" applyFont="1" applyFill="1" applyAlignment="1">
      <alignment horizontal="center" vertical="center"/>
    </xf>
    <xf numFmtId="0" fontId="102"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81" fillId="28" borderId="0" xfId="15" applyFont="1" applyFill="1" applyAlignment="1">
      <alignment horizontal="center" vertical="center"/>
    </xf>
    <xf numFmtId="0" fontId="81" fillId="28" borderId="31"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2" xfId="15" applyFont="1" applyFill="1" applyBorder="1" applyAlignment="1">
      <alignment horizontal="center" vertical="center"/>
    </xf>
    <xf numFmtId="0" fontId="81" fillId="27"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189" fontId="44" fillId="28" borderId="49" xfId="15" applyNumberFormat="1" applyFont="1" applyFill="1" applyBorder="1" applyAlignment="1">
      <alignment horizontal="center" vertical="center"/>
    </xf>
    <xf numFmtId="189" fontId="44" fillId="28" borderId="50" xfId="15" applyNumberFormat="1" applyFont="1" applyFill="1" applyBorder="1" applyAlignment="1">
      <alignment horizontal="center" vertical="center"/>
    </xf>
    <xf numFmtId="14" fontId="106" fillId="0" borderId="6" xfId="15" applyNumberFormat="1" applyFont="1" applyBorder="1" applyAlignment="1">
      <alignment horizontal="center" vertical="center"/>
    </xf>
    <xf numFmtId="0" fontId="106" fillId="0" borderId="8" xfId="15" applyFont="1" applyBorder="1" applyAlignment="1">
      <alignment horizontal="center" vertical="center"/>
    </xf>
    <xf numFmtId="0" fontId="107" fillId="28" borderId="51" xfId="15" applyFont="1" applyFill="1" applyBorder="1" applyAlignment="1">
      <alignment horizontal="center" vertical="center"/>
    </xf>
    <xf numFmtId="0" fontId="107" fillId="28" borderId="0" xfId="15" applyFont="1" applyFill="1" applyAlignment="1">
      <alignment horizontal="center" vertical="center"/>
    </xf>
    <xf numFmtId="0" fontId="107"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9" fillId="28" borderId="48" xfId="15" applyFont="1" applyFill="1" applyBorder="1" applyAlignment="1">
      <alignment horizontal="center" vertical="center" wrapText="1"/>
    </xf>
    <xf numFmtId="0" fontId="109" fillId="28" borderId="123" xfId="15" applyFont="1" applyFill="1" applyBorder="1" applyAlignment="1">
      <alignment horizontal="center" vertical="center" wrapText="1"/>
    </xf>
    <xf numFmtId="0" fontId="109" fillId="28" borderId="9" xfId="15" applyFont="1" applyFill="1" applyBorder="1" applyAlignment="1">
      <alignment horizontal="center" vertical="center" wrapText="1"/>
    </xf>
    <xf numFmtId="0" fontId="109" fillId="28" borderId="125" xfId="15" applyFont="1" applyFill="1" applyBorder="1" applyAlignment="1">
      <alignment horizontal="center" vertical="center" wrapText="1"/>
    </xf>
    <xf numFmtId="0" fontId="110" fillId="28" borderId="124" xfId="15" applyFont="1" applyFill="1" applyBorder="1" applyAlignment="1">
      <alignment horizontal="center" vertical="center" wrapText="1"/>
    </xf>
    <xf numFmtId="0" fontId="110" fillId="28" borderId="49" xfId="15" applyFont="1" applyFill="1" applyBorder="1" applyAlignment="1">
      <alignment horizontal="center" vertical="center" wrapText="1"/>
    </xf>
    <xf numFmtId="0" fontId="110" fillId="28" borderId="50" xfId="15" applyFont="1" applyFill="1" applyBorder="1" applyAlignment="1">
      <alignment horizontal="center" vertical="center" wrapText="1"/>
    </xf>
    <xf numFmtId="0" fontId="110" fillId="28" borderId="126" xfId="15" applyFont="1" applyFill="1" applyBorder="1" applyAlignment="1">
      <alignment horizontal="center" vertical="center" wrapText="1"/>
    </xf>
    <xf numFmtId="0" fontId="110" fillId="28" borderId="5" xfId="15" applyFont="1" applyFill="1" applyBorder="1" applyAlignment="1">
      <alignment horizontal="center" vertical="center" wrapText="1"/>
    </xf>
    <xf numFmtId="0" fontId="110" fillId="28" borderId="11" xfId="15" applyFont="1" applyFill="1" applyBorder="1" applyAlignment="1">
      <alignment horizontal="center" vertical="center" wrapText="1"/>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11" fillId="28" borderId="127" xfId="15" applyFont="1" applyFill="1" applyBorder="1" applyAlignment="1">
      <alignment horizontal="center" vertical="center" wrapText="1"/>
    </xf>
    <xf numFmtId="0" fontId="111" fillId="28" borderId="49" xfId="15" applyFont="1" applyFill="1" applyBorder="1" applyAlignment="1">
      <alignment horizontal="center" vertical="center" wrapText="1"/>
    </xf>
    <xf numFmtId="0" fontId="111" fillId="28" borderId="128" xfId="15" applyFont="1" applyFill="1" applyBorder="1" applyAlignment="1">
      <alignment horizontal="center" vertical="center" wrapText="1"/>
    </xf>
    <xf numFmtId="0" fontId="111" fillId="28" borderId="31"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32" xfId="15" applyFont="1" applyFill="1" applyBorder="1" applyAlignment="1">
      <alignment horizontal="center" vertical="center" wrapText="1"/>
    </xf>
    <xf numFmtId="0" fontId="111" fillId="28" borderId="135" xfId="15" applyFont="1" applyFill="1" applyBorder="1" applyAlignment="1">
      <alignment horizontal="center" vertical="center" wrapText="1"/>
    </xf>
    <xf numFmtId="0" fontId="111" fillId="28" borderId="136" xfId="15" applyFont="1" applyFill="1" applyBorder="1" applyAlignment="1">
      <alignment horizontal="center" vertical="center" wrapText="1"/>
    </xf>
    <xf numFmtId="0" fontId="111" fillId="28" borderId="137" xfId="15" applyFont="1" applyFill="1" applyBorder="1" applyAlignment="1">
      <alignment horizontal="center" vertical="center" wrapText="1"/>
    </xf>
    <xf numFmtId="0" fontId="44" fillId="28" borderId="129" xfId="15" applyFont="1" applyFill="1" applyBorder="1" applyAlignment="1">
      <alignment horizontal="center" vertical="center" wrapText="1"/>
    </xf>
    <xf numFmtId="0" fontId="44" fillId="28" borderId="130" xfId="15" applyFont="1" applyFill="1" applyBorder="1" applyAlignment="1">
      <alignment horizontal="center" vertical="center" wrapText="1"/>
    </xf>
    <xf numFmtId="0" fontId="44" fillId="0" borderId="105"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07" xfId="15" applyFont="1" applyBorder="1" applyAlignment="1">
      <alignment horizontal="center" vertical="center" wrapText="1"/>
    </xf>
    <xf numFmtId="0" fontId="44" fillId="28" borderId="131"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32" xfId="15" applyFont="1" applyBorder="1" applyAlignment="1">
      <alignment horizontal="center" vertical="center" wrapText="1"/>
    </xf>
    <xf numFmtId="0" fontId="44" fillId="0" borderId="109" xfId="15" applyFont="1" applyBorder="1" applyAlignment="1">
      <alignment horizontal="center" vertical="center" wrapText="1"/>
    </xf>
    <xf numFmtId="0" fontId="44" fillId="0" borderId="133" xfId="15" applyFont="1" applyBorder="1" applyAlignment="1">
      <alignment horizontal="center" vertical="center" wrapText="1"/>
    </xf>
    <xf numFmtId="0" fontId="44" fillId="0" borderId="134" xfId="15" applyFont="1" applyBorder="1" applyAlignment="1">
      <alignment horizontal="center" vertical="center" wrapText="1"/>
    </xf>
    <xf numFmtId="0" fontId="44" fillId="0" borderId="110" xfId="15" applyFont="1" applyBorder="1" applyAlignment="1">
      <alignment horizontal="center" vertical="center" wrapText="1"/>
    </xf>
    <xf numFmtId="0" fontId="44" fillId="28" borderId="132" xfId="15" applyFont="1" applyFill="1" applyBorder="1" applyAlignment="1">
      <alignment horizontal="center" vertical="center" wrapText="1"/>
    </xf>
    <xf numFmtId="0" fontId="44" fillId="28" borderId="138" xfId="15" applyFont="1" applyFill="1" applyBorder="1" applyAlignment="1">
      <alignment horizontal="center" vertical="center" wrapText="1"/>
    </xf>
    <xf numFmtId="0" fontId="44" fillId="28" borderId="139" xfId="15" applyFont="1" applyFill="1" applyBorder="1" applyAlignment="1">
      <alignment horizontal="center" vertical="center" wrapText="1"/>
    </xf>
    <xf numFmtId="49" fontId="44" fillId="0" borderId="140" xfId="7" applyNumberFormat="1" applyFont="1" applyBorder="1" applyAlignment="1" applyProtection="1">
      <alignment horizontal="center" vertical="center" wrapText="1"/>
    </xf>
    <xf numFmtId="49" fontId="44" fillId="0" borderId="141" xfId="7" applyNumberFormat="1" applyFont="1" applyBorder="1" applyAlignment="1" applyProtection="1">
      <alignment horizontal="center" vertical="center" wrapText="1"/>
    </xf>
    <xf numFmtId="49" fontId="44" fillId="0" borderId="142" xfId="7" applyNumberFormat="1" applyFont="1" applyBorder="1" applyAlignment="1" applyProtection="1">
      <alignment horizontal="center" vertical="center" wrapText="1"/>
    </xf>
    <xf numFmtId="49" fontId="44" fillId="0" borderId="143" xfId="7" applyNumberFormat="1" applyFont="1" applyBorder="1" applyAlignment="1" applyProtection="1">
      <alignment horizontal="center" vertical="center" wrapText="1"/>
    </xf>
    <xf numFmtId="0" fontId="111" fillId="28" borderId="144" xfId="15" applyFont="1" applyFill="1" applyBorder="1" applyAlignment="1">
      <alignment horizontal="center" vertical="center" wrapText="1"/>
    </xf>
    <xf numFmtId="0" fontId="111" fillId="28" borderId="76" xfId="15" applyFont="1" applyFill="1" applyBorder="1" applyAlignment="1">
      <alignment horizontal="center" vertical="center" wrapText="1"/>
    </xf>
    <xf numFmtId="0" fontId="111" fillId="28" borderId="145"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120" xfId="15" applyFont="1" applyFill="1" applyBorder="1" applyAlignment="1">
      <alignment horizontal="center" vertical="center" wrapText="1"/>
    </xf>
    <xf numFmtId="0" fontId="111" fillId="28" borderId="148" xfId="15" applyFont="1" applyFill="1" applyBorder="1" applyAlignment="1">
      <alignment horizontal="center" vertical="center" wrapText="1"/>
    </xf>
    <xf numFmtId="0" fontId="111" fillId="28" borderId="149" xfId="15" applyFont="1" applyFill="1" applyBorder="1" applyAlignment="1">
      <alignment horizontal="center" vertical="center" wrapText="1"/>
    </xf>
    <xf numFmtId="0" fontId="111" fillId="28" borderId="150" xfId="15" applyFont="1" applyFill="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0" fontId="44" fillId="0" borderId="146"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52" xfId="15" applyFont="1" applyFill="1" applyBorder="1" applyAlignment="1">
      <alignment horizontal="center" vertical="center" wrapText="1"/>
    </xf>
    <xf numFmtId="0" fontId="44" fillId="0" borderId="151"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4" fillId="0" borderId="155" xfId="7" applyFont="1" applyBorder="1" applyAlignment="1" applyProtection="1">
      <alignment horizontal="center" vertical="center" wrapText="1"/>
    </xf>
    <xf numFmtId="0" fontId="44" fillId="28" borderId="157" xfId="15" applyFont="1" applyFill="1" applyBorder="1" applyAlignment="1">
      <alignment horizontal="center" vertical="center" wrapText="1"/>
    </xf>
    <xf numFmtId="0" fontId="44" fillId="28" borderId="113" xfId="15" applyFont="1" applyFill="1" applyBorder="1" applyAlignment="1">
      <alignment horizontal="center" vertical="center" wrapText="1"/>
    </xf>
    <xf numFmtId="0" fontId="44" fillId="0" borderId="157" xfId="7" applyFont="1" applyBorder="1" applyAlignment="1" applyProtection="1">
      <alignment horizontal="center" vertical="center" wrapText="1"/>
    </xf>
    <xf numFmtId="0" fontId="44" fillId="0" borderId="112" xfId="7" applyFont="1" applyBorder="1" applyAlignment="1" applyProtection="1">
      <alignment horizontal="center" vertical="center" wrapText="1"/>
    </xf>
    <xf numFmtId="0" fontId="44" fillId="0" borderId="158" xfId="7" applyFont="1" applyBorder="1" applyAlignment="1" applyProtection="1">
      <alignment horizontal="center" vertical="center" wrapText="1"/>
    </xf>
    <xf numFmtId="0" fontId="44" fillId="0" borderId="159"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109" fillId="28" borderId="160" xfId="15" applyFont="1" applyFill="1" applyBorder="1" applyAlignment="1">
      <alignment horizontal="center" vertical="center" wrapText="1"/>
    </xf>
    <xf numFmtId="0" fontId="109" fillId="28" borderId="94" xfId="15" applyFont="1" applyFill="1" applyBorder="1" applyAlignment="1">
      <alignment horizontal="center" vertical="center" wrapText="1"/>
    </xf>
    <xf numFmtId="0" fontId="109" fillId="28" borderId="51" xfId="15" applyFont="1" applyFill="1" applyBorder="1" applyAlignment="1">
      <alignment horizontal="center" vertical="center" wrapText="1"/>
    </xf>
    <xf numFmtId="0" fontId="109" fillId="28" borderId="32" xfId="15" applyFont="1" applyFill="1" applyBorder="1" applyAlignment="1">
      <alignment horizontal="center" vertical="center" wrapText="1"/>
    </xf>
    <xf numFmtId="0" fontId="109" fillId="28" borderId="164"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68" fillId="28" borderId="161" xfId="15" applyFont="1" applyFill="1" applyBorder="1" applyAlignment="1">
      <alignment horizontal="center" vertical="center" wrapText="1"/>
    </xf>
    <xf numFmtId="0" fontId="68" fillId="28" borderId="162" xfId="15" applyFont="1" applyFill="1" applyBorder="1" applyAlignment="1">
      <alignment horizontal="center" vertical="center" wrapText="1"/>
    </xf>
    <xf numFmtId="0" fontId="68" fillId="28" borderId="163" xfId="15" applyFont="1" applyFill="1" applyBorder="1" applyAlignment="1">
      <alignment horizontal="center" vertical="center" wrapText="1"/>
    </xf>
    <xf numFmtId="0" fontId="44" fillId="0" borderId="138" xfId="15" applyFont="1" applyBorder="1" applyAlignment="1">
      <alignment horizontal="left" vertical="center" wrapText="1"/>
    </xf>
    <xf numFmtId="0" fontId="44" fillId="0" borderId="141" xfId="15" applyFont="1" applyBorder="1" applyAlignment="1">
      <alignment horizontal="left" vertical="center" wrapText="1"/>
    </xf>
    <xf numFmtId="0" fontId="44" fillId="0" borderId="143"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11" fillId="28" borderId="126" xfId="15" applyFont="1" applyFill="1" applyBorder="1" applyAlignment="1">
      <alignment horizontal="center" vertical="center" wrapText="1"/>
    </xf>
    <xf numFmtId="0" fontId="111" fillId="28" borderId="5" xfId="15" applyFont="1" applyFill="1" applyBorder="1" applyAlignment="1">
      <alignment horizontal="center" vertical="center" wrapText="1"/>
    </xf>
    <xf numFmtId="0" fontId="111" fillId="28" borderId="125" xfId="15" applyFont="1" applyFill="1" applyBorder="1" applyAlignment="1">
      <alignment horizontal="center" vertical="center" wrapText="1"/>
    </xf>
    <xf numFmtId="0" fontId="44" fillId="28" borderId="156" xfId="15" applyFont="1" applyFill="1" applyBorder="1" applyAlignment="1">
      <alignment horizontal="center" vertical="center" wrapText="1"/>
    </xf>
    <xf numFmtId="0" fontId="44" fillId="28" borderId="119" xfId="15" applyFont="1" applyFill="1" applyBorder="1" applyAlignment="1">
      <alignment horizontal="center" vertical="center" wrapText="1"/>
    </xf>
    <xf numFmtId="0" fontId="44" fillId="0" borderId="156"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0" borderId="72" xfId="15" applyFont="1" applyBorder="1" applyAlignment="1">
      <alignment horizontal="left"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4" xfId="15" applyFont="1" applyBorder="1" applyAlignment="1">
      <alignment horizontal="left"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7"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109" fillId="28" borderId="128" xfId="15" applyFont="1" applyFill="1" applyBorder="1" applyAlignment="1">
      <alignment horizontal="center" vertical="center" wrapText="1"/>
    </xf>
    <xf numFmtId="0" fontId="113" fillId="28" borderId="165" xfId="15" applyFont="1" applyFill="1" applyBorder="1" applyAlignment="1">
      <alignment horizontal="center" vertical="center"/>
    </xf>
    <xf numFmtId="0" fontId="113" fillId="28" borderId="61" xfId="15" applyFont="1" applyFill="1" applyBorder="1" applyAlignment="1">
      <alignment horizontal="center" vertical="center"/>
    </xf>
    <xf numFmtId="0" fontId="113" fillId="28" borderId="62" xfId="15" applyFont="1" applyFill="1" applyBorder="1" applyAlignment="1">
      <alignment horizontal="center" vertical="center"/>
    </xf>
    <xf numFmtId="0" fontId="113" fillId="28" borderId="161" xfId="15" applyFont="1" applyFill="1" applyBorder="1" applyAlignment="1">
      <alignment horizontal="center" vertical="center"/>
    </xf>
    <xf numFmtId="0" fontId="113" fillId="28" borderId="162" xfId="15" applyFont="1" applyFill="1" applyBorder="1" applyAlignment="1">
      <alignment horizontal="center" vertical="center"/>
    </xf>
    <xf numFmtId="0" fontId="113" fillId="28" borderId="163" xfId="15" applyFont="1" applyFill="1" applyBorder="1" applyAlignment="1">
      <alignment horizontal="center" vertical="center"/>
    </xf>
    <xf numFmtId="0" fontId="49" fillId="28" borderId="169" xfId="15" applyFont="1" applyFill="1" applyBorder="1" applyAlignment="1">
      <alignment horizontal="center" vertical="center"/>
    </xf>
    <xf numFmtId="0" fontId="49" fillId="28" borderId="170" xfId="15" applyFont="1" applyFill="1" applyBorder="1" applyAlignment="1">
      <alignment horizontal="center" vertical="center"/>
    </xf>
    <xf numFmtId="0" fontId="113" fillId="28" borderId="169" xfId="15" applyFont="1" applyFill="1" applyBorder="1" applyAlignment="1">
      <alignment horizontal="center" vertical="center"/>
    </xf>
    <xf numFmtId="0" fontId="113" fillId="28" borderId="171" xfId="15" applyFont="1" applyFill="1" applyBorder="1" applyAlignment="1">
      <alignment horizontal="center" vertical="center"/>
    </xf>
    <xf numFmtId="0" fontId="113" fillId="28" borderId="170" xfId="15" applyFont="1" applyFill="1" applyBorder="1" applyAlignment="1">
      <alignment horizontal="center" vertical="center"/>
    </xf>
    <xf numFmtId="0" fontId="113" fillId="28" borderId="172"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49" fillId="28" borderId="176" xfId="15" applyFont="1" applyFill="1" applyBorder="1" applyAlignment="1">
      <alignment horizontal="left" vertical="center" wrapText="1" indent="1"/>
    </xf>
    <xf numFmtId="0" fontId="49" fillId="28" borderId="106" xfId="15" applyFont="1" applyFill="1" applyBorder="1" applyAlignment="1">
      <alignment horizontal="left" vertical="center" wrapText="1" indent="1"/>
    </xf>
    <xf numFmtId="0" fontId="49" fillId="28" borderId="107" xfId="15" applyFont="1" applyFill="1" applyBorder="1" applyAlignment="1">
      <alignment horizontal="left" vertical="center" wrapText="1" indent="1"/>
    </xf>
    <xf numFmtId="0" fontId="43" fillId="28" borderId="116"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8" xfId="15" applyFont="1" applyFill="1" applyBorder="1" applyAlignment="1">
      <alignment horizontal="center" vertical="center" wrapText="1"/>
    </xf>
    <xf numFmtId="0" fontId="44" fillId="27" borderId="164" xfId="15" applyFont="1" applyFill="1" applyBorder="1" applyAlignment="1">
      <alignment horizontal="center" vertical="center" wrapText="1"/>
    </xf>
    <xf numFmtId="0" fontId="109" fillId="28" borderId="49" xfId="15" applyFont="1" applyFill="1" applyBorder="1" applyAlignment="1">
      <alignment horizontal="center" vertical="center" wrapText="1"/>
    </xf>
    <xf numFmtId="0" fontId="109" fillId="28" borderId="0" xfId="15" applyFont="1" applyFill="1" applyAlignment="1">
      <alignment horizontal="center" vertical="center" wrapText="1"/>
    </xf>
    <xf numFmtId="0" fontId="113" fillId="28" borderId="4" xfId="15" applyFont="1" applyFill="1" applyBorder="1" applyAlignment="1">
      <alignment horizontal="center" vertical="center"/>
    </xf>
    <xf numFmtId="0" fontId="113" fillId="28" borderId="175" xfId="15" applyFont="1" applyFill="1" applyBorder="1" applyAlignment="1">
      <alignment horizontal="center" vertical="center"/>
    </xf>
    <xf numFmtId="0" fontId="66" fillId="0" borderId="168" xfId="15" applyFont="1" applyBorder="1" applyAlignment="1">
      <alignment horizontal="left" vertical="center"/>
    </xf>
    <xf numFmtId="0" fontId="66" fillId="0" borderId="5" xfId="15" applyFont="1" applyBorder="1" applyAlignment="1">
      <alignment horizontal="left" vertical="center"/>
    </xf>
    <xf numFmtId="0" fontId="66" fillId="0" borderId="164" xfId="15" applyFont="1" applyBorder="1" applyAlignment="1">
      <alignment horizontal="left" vertical="center"/>
    </xf>
    <xf numFmtId="0" fontId="66" fillId="0" borderId="11" xfId="15" applyFont="1" applyBorder="1" applyAlignment="1">
      <alignment horizontal="left" vertical="center"/>
    </xf>
    <xf numFmtId="0" fontId="117"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8" fillId="28" borderId="177" xfId="15" applyFont="1" applyFill="1" applyBorder="1" applyAlignment="1">
      <alignment horizontal="center" vertical="center" wrapText="1"/>
    </xf>
    <xf numFmtId="0" fontId="118" fillId="28" borderId="171" xfId="15" applyFont="1" applyFill="1" applyBorder="1" applyAlignment="1">
      <alignment horizontal="center" vertical="center" wrapText="1"/>
    </xf>
    <xf numFmtId="0" fontId="118" fillId="28" borderId="178" xfId="15" applyFont="1" applyFill="1" applyBorder="1" applyAlignment="1">
      <alignment horizontal="center" vertical="center" wrapText="1"/>
    </xf>
    <xf numFmtId="0" fontId="118" fillId="28" borderId="179" xfId="15" applyFont="1" applyFill="1" applyBorder="1" applyAlignment="1">
      <alignment horizontal="center" vertical="center" wrapText="1"/>
    </xf>
    <xf numFmtId="0" fontId="33" fillId="28" borderId="180" xfId="15" applyFill="1" applyBorder="1" applyAlignment="1">
      <alignment horizontal="center" vertical="center" wrapText="1"/>
    </xf>
    <xf numFmtId="0" fontId="33" fillId="28" borderId="171" xfId="15" applyFill="1" applyBorder="1" applyAlignment="1">
      <alignment horizontal="center" vertical="center" wrapText="1"/>
    </xf>
    <xf numFmtId="0" fontId="33" fillId="28" borderId="179" xfId="15" applyFill="1" applyBorder="1" applyAlignment="1">
      <alignment horizontal="center" vertical="center" wrapText="1"/>
    </xf>
    <xf numFmtId="0" fontId="118" fillId="28" borderId="180" xfId="15" applyFont="1" applyFill="1" applyBorder="1" applyAlignment="1">
      <alignment horizontal="center" vertical="center" wrapText="1"/>
    </xf>
    <xf numFmtId="0" fontId="118" fillId="28" borderId="172" xfId="15" applyFont="1" applyFill="1" applyBorder="1" applyAlignment="1">
      <alignment horizontal="center" vertical="center" wrapText="1"/>
    </xf>
    <xf numFmtId="0" fontId="33" fillId="28" borderId="0" xfId="15" applyFill="1" applyAlignment="1">
      <alignment horizontal="center" vertical="center"/>
    </xf>
    <xf numFmtId="0" fontId="115" fillId="28" borderId="0" xfId="15" applyFont="1" applyFill="1" applyAlignment="1">
      <alignment horizontal="center" vertical="top"/>
    </xf>
    <xf numFmtId="0" fontId="116" fillId="28" borderId="0" xfId="15" applyFont="1" applyFill="1" applyAlignment="1">
      <alignment horizontal="center" vertical="top"/>
    </xf>
    <xf numFmtId="0" fontId="33" fillId="0" borderId="4" xfId="15" applyBorder="1" applyAlignment="1">
      <alignment horizontal="left" vertical="center"/>
    </xf>
    <xf numFmtId="0" fontId="118" fillId="28" borderId="108" xfId="15" applyFont="1" applyFill="1" applyBorder="1" applyAlignment="1">
      <alignment horizontal="center" vertical="center" wrapText="1"/>
    </xf>
    <xf numFmtId="0" fontId="118" fillId="28" borderId="109" xfId="15" applyFont="1" applyFill="1" applyBorder="1" applyAlignment="1">
      <alignment horizontal="center" vertical="center" wrapText="1"/>
    </xf>
    <xf numFmtId="0" fontId="118" fillId="28" borderId="184" xfId="15" applyFont="1" applyFill="1" applyBorder="1" applyAlignment="1">
      <alignment horizontal="center" vertical="center" wrapText="1"/>
    </xf>
    <xf numFmtId="0" fontId="66" fillId="27" borderId="13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3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34" xfId="15" applyFill="1" applyBorder="1" applyAlignment="1">
      <alignment horizontal="center" vertical="top" wrapText="1"/>
    </xf>
    <xf numFmtId="0" fontId="118" fillId="28" borderId="116" xfId="15" applyFont="1" applyFill="1" applyBorder="1" applyAlignment="1">
      <alignment horizontal="center" vertical="center" wrapText="1"/>
    </xf>
    <xf numFmtId="0" fontId="118" fillId="28" borderId="85" xfId="15" applyFont="1" applyFill="1" applyBorder="1" applyAlignment="1">
      <alignment horizontal="center" vertical="center" wrapText="1"/>
    </xf>
    <xf numFmtId="0" fontId="118" fillId="28" borderId="182" xfId="15" applyFont="1" applyFill="1" applyBorder="1" applyAlignment="1">
      <alignment horizontal="center" vertical="center" wrapText="1"/>
    </xf>
    <xf numFmtId="0" fontId="118" fillId="28" borderId="118" xfId="15" applyFont="1" applyFill="1" applyBorder="1" applyAlignment="1">
      <alignment horizontal="center" vertical="center" wrapText="1"/>
    </xf>
    <xf numFmtId="0" fontId="118" fillId="28" borderId="82" xfId="15" applyFont="1" applyFill="1" applyBorder="1" applyAlignment="1">
      <alignment horizontal="center" vertical="center" wrapText="1"/>
    </xf>
    <xf numFmtId="0" fontId="118" fillId="28" borderId="181"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7"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9" xfId="15" applyFont="1" applyFill="1" applyBorder="1" applyAlignment="1">
      <alignment horizontal="center" vertical="center" wrapText="1"/>
    </xf>
    <xf numFmtId="0" fontId="33" fillId="28" borderId="183"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0" fontId="33" fillId="28" borderId="156" xfId="15" applyFill="1" applyBorder="1" applyAlignment="1">
      <alignment horizontal="center" vertical="top"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0" fontId="118" fillId="28" borderId="51" xfId="15" applyFont="1" applyFill="1" applyBorder="1" applyAlignment="1">
      <alignment horizontal="center" vertical="center" wrapText="1"/>
    </xf>
    <xf numFmtId="0" fontId="118" fillId="28" borderId="0" xfId="15" applyFont="1" applyFill="1" applyAlignment="1">
      <alignment horizontal="center" vertical="center" wrapText="1"/>
    </xf>
    <xf numFmtId="0" fontId="118" fillId="28" borderId="42"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20"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33" fillId="28" borderId="114"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66" fillId="27" borderId="183" xfId="15" applyFont="1" applyFill="1" applyBorder="1" applyAlignment="1">
      <alignment horizontal="center" vertical="center" wrapText="1"/>
    </xf>
    <xf numFmtId="0" fontId="66" fillId="27" borderId="114" xfId="15" applyFont="1" applyFill="1" applyBorder="1" applyAlignment="1">
      <alignment horizontal="center" vertical="center" wrapText="1"/>
    </xf>
    <xf numFmtId="0" fontId="66" fillId="27" borderId="156" xfId="15" applyFont="1" applyFill="1" applyBorder="1" applyAlignment="1">
      <alignment horizontal="center" vertical="center" wrapText="1"/>
    </xf>
    <xf numFmtId="0" fontId="33" fillId="27" borderId="93" xfId="15" applyFill="1" applyBorder="1" applyAlignment="1">
      <alignment horizontal="center" vertical="center"/>
    </xf>
    <xf numFmtId="0" fontId="33" fillId="0" borderId="93" xfId="15" applyBorder="1" applyAlignment="1">
      <alignment horizontal="center" vertical="center"/>
    </xf>
    <xf numFmtId="184" fontId="33" fillId="28" borderId="4" xfId="15" applyNumberFormat="1" applyFill="1" applyBorder="1" applyAlignment="1">
      <alignment horizontal="center" vertical="center"/>
    </xf>
    <xf numFmtId="0" fontId="33" fillId="28" borderId="4" xfId="15" applyFill="1" applyBorder="1" applyAlignment="1">
      <alignment horizontal="center" vertical="center"/>
    </xf>
    <xf numFmtId="0" fontId="100" fillId="0" borderId="93" xfId="15" applyFont="1" applyBorder="1" applyAlignment="1">
      <alignment horizontal="center" vertical="center"/>
    </xf>
    <xf numFmtId="0" fontId="117" fillId="28" borderId="4" xfId="15" applyFont="1" applyFill="1" applyBorder="1" applyAlignment="1">
      <alignment horizontal="center" vertical="center"/>
    </xf>
    <xf numFmtId="0" fontId="118" fillId="28" borderId="80" xfId="15" applyFont="1" applyFill="1" applyBorder="1" applyAlignment="1">
      <alignment horizontal="center" vertical="center" wrapText="1"/>
    </xf>
    <xf numFmtId="0" fontId="118" fillId="28" borderId="4" xfId="15" applyFont="1" applyFill="1" applyBorder="1" applyAlignment="1">
      <alignment horizontal="center" vertical="center" wrapText="1"/>
    </xf>
    <xf numFmtId="0" fontId="118"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184" fontId="33" fillId="0" borderId="0" xfId="15" applyNumberFormat="1" applyAlignment="1">
      <alignment horizontal="center" vertical="center"/>
    </xf>
    <xf numFmtId="0" fontId="33" fillId="28" borderId="0" xfId="15" applyFill="1" applyAlignment="1">
      <alignment horizontal="right" vertical="center"/>
    </xf>
    <xf numFmtId="0" fontId="33" fillId="0" borderId="0" xfId="15" applyAlignment="1">
      <alignment horizontal="center" vertical="center"/>
    </xf>
    <xf numFmtId="0" fontId="33" fillId="0" borderId="4" xfId="15" applyBorder="1" applyAlignment="1">
      <alignment horizontal="center" vertical="center"/>
    </xf>
    <xf numFmtId="0" fontId="118" fillId="0" borderId="160" xfId="15" applyFont="1" applyBorder="1" applyAlignment="1">
      <alignment horizontal="center" vertical="center" wrapText="1"/>
    </xf>
    <xf numFmtId="0" fontId="118" fillId="0" borderId="93" xfId="15" applyFont="1" applyBorder="1" applyAlignment="1">
      <alignment horizontal="center" vertical="center" wrapText="1"/>
    </xf>
    <xf numFmtId="0" fontId="118" fillId="0" borderId="185" xfId="15" applyFont="1" applyBorder="1" applyAlignment="1">
      <alignment horizontal="center" vertical="center" wrapText="1"/>
    </xf>
    <xf numFmtId="0" fontId="118" fillId="0" borderId="51" xfId="15" applyFont="1" applyBorder="1" applyAlignment="1">
      <alignment horizontal="center" vertical="center" wrapText="1"/>
    </xf>
    <xf numFmtId="0" fontId="118" fillId="0" borderId="0" xfId="15" applyFont="1" applyAlignment="1">
      <alignment horizontal="center" vertical="center" wrapText="1"/>
    </xf>
    <xf numFmtId="0" fontId="118" fillId="0" borderId="42" xfId="15" applyFont="1" applyBorder="1" applyAlignment="1">
      <alignment horizontal="center" vertical="center" wrapText="1"/>
    </xf>
    <xf numFmtId="0" fontId="118" fillId="0" borderId="9" xfId="15" applyFont="1" applyBorder="1" applyAlignment="1">
      <alignment horizontal="center" vertical="center" wrapText="1"/>
    </xf>
    <xf numFmtId="0" fontId="118" fillId="0" borderId="5" xfId="15" applyFont="1" applyBorder="1" applyAlignment="1">
      <alignment horizontal="center" vertical="center" wrapText="1"/>
    </xf>
    <xf numFmtId="0" fontId="118" fillId="0" borderId="187"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64"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0" borderId="5" xfId="15" applyBorder="1" applyAlignment="1">
      <alignment horizontal="center" vertical="top" wrapText="1"/>
    </xf>
    <xf numFmtId="0" fontId="33" fillId="0" borderId="16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6" xfId="15" applyFill="1" applyBorder="1" applyAlignment="1">
      <alignment horizontal="center" vertical="top" wrapText="1"/>
    </xf>
    <xf numFmtId="0" fontId="33" fillId="28" borderId="31" xfId="15" applyFill="1" applyBorder="1" applyAlignment="1">
      <alignment horizontal="center" vertical="top" wrapText="1"/>
    </xf>
    <xf numFmtId="0" fontId="33" fillId="28" borderId="168"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27" borderId="0" xfId="15" applyFill="1" applyAlignment="1">
      <alignment horizontal="center" vertical="center"/>
    </xf>
    <xf numFmtId="0" fontId="118" fillId="28" borderId="108" xfId="15" applyFont="1" applyFill="1" applyBorder="1" applyAlignment="1">
      <alignment horizontal="left" vertical="center" wrapText="1"/>
    </xf>
    <xf numFmtId="0" fontId="118" fillId="28" borderId="109" xfId="15" applyFont="1" applyFill="1" applyBorder="1" applyAlignment="1">
      <alignment horizontal="left" vertical="center" wrapText="1"/>
    </xf>
    <xf numFmtId="0" fontId="118" fillId="28" borderId="184" xfId="15" applyFont="1" applyFill="1" applyBorder="1" applyAlignment="1">
      <alignment horizontal="left" vertical="center" wrapText="1"/>
    </xf>
    <xf numFmtId="0" fontId="100" fillId="0" borderId="96" xfId="15" applyFont="1" applyBorder="1" applyAlignment="1">
      <alignment horizontal="left" vertical="center"/>
    </xf>
    <xf numFmtId="0" fontId="66" fillId="27" borderId="131" xfId="15" applyFont="1" applyFill="1" applyBorder="1" applyAlignment="1">
      <alignment horizontal="center" vertical="center" wrapText="1"/>
    </xf>
    <xf numFmtId="0" fontId="66" fillId="27" borderId="84" xfId="15" applyFont="1" applyFill="1" applyBorder="1" applyAlignment="1">
      <alignment horizontal="center" vertical="center" wrapText="1"/>
    </xf>
    <xf numFmtId="0" fontId="118" fillId="28" borderId="177" xfId="15" applyFont="1" applyFill="1" applyBorder="1" applyAlignment="1">
      <alignment horizontal="left" vertical="center" wrapText="1" indent="3"/>
    </xf>
    <xf numFmtId="0" fontId="118" fillId="28" borderId="171" xfId="15" applyFont="1" applyFill="1" applyBorder="1" applyAlignment="1">
      <alignment horizontal="left" vertical="center" wrapText="1" indent="3"/>
    </xf>
    <xf numFmtId="0" fontId="118" fillId="28" borderId="178" xfId="15" applyFont="1" applyFill="1" applyBorder="1" applyAlignment="1">
      <alignment horizontal="left" vertical="center" wrapText="1" indent="3"/>
    </xf>
    <xf numFmtId="0" fontId="118" fillId="28" borderId="49" xfId="15" applyFont="1" applyFill="1" applyBorder="1" applyAlignment="1">
      <alignment horizontal="center" vertical="center" wrapText="1"/>
    </xf>
    <xf numFmtId="0" fontId="118" fillId="28" borderId="123" xfId="15" applyFont="1" applyFill="1" applyBorder="1" applyAlignment="1">
      <alignment horizontal="center" vertical="center" wrapText="1"/>
    </xf>
    <xf numFmtId="0" fontId="118" fillId="28" borderId="188" xfId="15" applyFont="1" applyFill="1" applyBorder="1" applyAlignment="1">
      <alignment horizontal="left" vertical="center" wrapText="1"/>
    </xf>
    <xf numFmtId="0" fontId="118" fillId="28" borderId="73" xfId="15" applyFont="1" applyFill="1" applyBorder="1" applyAlignment="1">
      <alignment horizontal="left" vertical="center" wrapText="1"/>
    </xf>
    <xf numFmtId="0" fontId="118" fillId="28" borderId="189" xfId="15" applyFont="1" applyFill="1" applyBorder="1" applyAlignment="1">
      <alignment horizontal="left" vertical="center" wrapText="1"/>
    </xf>
    <xf numFmtId="0" fontId="33" fillId="0" borderId="96" xfId="15" applyBorder="1" applyAlignment="1">
      <alignment horizontal="left" vertical="center"/>
    </xf>
    <xf numFmtId="0" fontId="100" fillId="0" borderId="93" xfId="15" applyFont="1" applyBorder="1" applyAlignment="1">
      <alignment horizontal="left" vertical="center"/>
    </xf>
    <xf numFmtId="0" fontId="121" fillId="28" borderId="116" xfId="15" applyFont="1" applyFill="1" applyBorder="1" applyAlignment="1">
      <alignment horizontal="left" vertical="center" wrapText="1"/>
    </xf>
    <xf numFmtId="0" fontId="121" fillId="28" borderId="85" xfId="15" applyFont="1" applyFill="1" applyBorder="1" applyAlignment="1">
      <alignment horizontal="left" vertical="center" wrapText="1"/>
    </xf>
    <xf numFmtId="0" fontId="121" fillId="28" borderId="182" xfId="15" applyFont="1" applyFill="1" applyBorder="1" applyAlignment="1">
      <alignment horizontal="left" vertical="center" wrapText="1"/>
    </xf>
    <xf numFmtId="0" fontId="121" fillId="28" borderId="118" xfId="15" applyFont="1" applyFill="1" applyBorder="1" applyAlignment="1">
      <alignment horizontal="left" vertical="center" wrapText="1"/>
    </xf>
    <xf numFmtId="0" fontId="121" fillId="28" borderId="82" xfId="15" applyFont="1" applyFill="1" applyBorder="1" applyAlignment="1">
      <alignment horizontal="left" vertical="center" wrapText="1"/>
    </xf>
    <xf numFmtId="0" fontId="121" fillId="28" borderId="181" xfId="15" applyFont="1" applyFill="1" applyBorder="1" applyAlignment="1">
      <alignment horizontal="left" vertical="center" wrapText="1"/>
    </xf>
    <xf numFmtId="0" fontId="100" fillId="0" borderId="96" xfId="15" applyFont="1" applyBorder="1" applyAlignment="1">
      <alignment horizontal="center" vertical="center"/>
    </xf>
    <xf numFmtId="0" fontId="117" fillId="28" borderId="109" xfId="15" applyFont="1" applyFill="1" applyBorder="1" applyAlignment="1">
      <alignment horizontal="distributed" vertical="center"/>
    </xf>
    <xf numFmtId="0" fontId="117" fillId="28" borderId="109" xfId="15" applyFont="1" applyFill="1" applyBorder="1" applyAlignment="1">
      <alignment horizontal="center" vertical="center"/>
    </xf>
    <xf numFmtId="0" fontId="100" fillId="28" borderId="109" xfId="15" applyFont="1" applyFill="1" applyBorder="1" applyAlignment="1">
      <alignment horizontal="center" vertical="center"/>
    </xf>
    <xf numFmtId="0" fontId="118" fillId="28" borderId="111" xfId="15" applyFont="1" applyFill="1" applyBorder="1" applyAlignment="1">
      <alignment horizontal="left" vertical="center" wrapText="1"/>
    </xf>
    <xf numFmtId="0" fontId="118" fillId="28" borderId="112" xfId="15" applyFont="1" applyFill="1" applyBorder="1" applyAlignment="1">
      <alignment horizontal="left" vertical="center" wrapText="1"/>
    </xf>
    <xf numFmtId="0" fontId="118" fillId="28" borderId="190" xfId="15" applyFont="1" applyFill="1" applyBorder="1" applyAlignment="1">
      <alignment horizontal="left" vertical="center" wrapText="1"/>
    </xf>
    <xf numFmtId="0" fontId="100" fillId="0" borderId="5" xfId="15" applyFont="1" applyBorder="1" applyAlignment="1">
      <alignment horizontal="center" vertical="center"/>
    </xf>
    <xf numFmtId="0" fontId="66" fillId="27" borderId="157" xfId="15" applyFont="1" applyFill="1" applyBorder="1" applyAlignment="1">
      <alignment horizontal="center" vertical="center" wrapText="1"/>
    </xf>
    <xf numFmtId="0" fontId="66" fillId="27" borderId="112"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33" fillId="28" borderId="157" xfId="15" applyFill="1" applyBorder="1" applyAlignment="1">
      <alignment horizontal="center" vertical="top" wrapText="1"/>
    </xf>
    <xf numFmtId="0" fontId="33" fillId="28" borderId="112" xfId="15" applyFill="1" applyBorder="1" applyAlignment="1">
      <alignment horizontal="center" vertical="top" wrapText="1"/>
    </xf>
    <xf numFmtId="0" fontId="33" fillId="28" borderId="159" xfId="15" applyFill="1" applyBorder="1" applyAlignment="1">
      <alignment horizontal="center" vertical="top" wrapText="1"/>
    </xf>
    <xf numFmtId="0" fontId="123" fillId="0" borderId="48" xfId="15" applyFont="1" applyBorder="1" applyAlignment="1">
      <alignment horizontal="left" vertical="top" wrapText="1"/>
    </xf>
    <xf numFmtId="0" fontId="123" fillId="0" borderId="49" xfId="15" applyFont="1" applyBorder="1" applyAlignment="1">
      <alignment horizontal="left" vertical="top" wrapText="1"/>
    </xf>
    <xf numFmtId="0" fontId="123" fillId="0" borderId="50" xfId="15" applyFont="1" applyBorder="1" applyAlignment="1">
      <alignment horizontal="left" vertical="top" wrapText="1"/>
    </xf>
    <xf numFmtId="0" fontId="118" fillId="0" borderId="177" xfId="15" applyFont="1" applyBorder="1" applyAlignment="1">
      <alignment horizontal="center" vertical="center" wrapText="1"/>
    </xf>
    <xf numFmtId="0" fontId="118" fillId="0" borderId="171" xfId="15" applyFont="1" applyBorder="1" applyAlignment="1">
      <alignment horizontal="center" vertical="center" wrapText="1"/>
    </xf>
    <xf numFmtId="0" fontId="118" fillId="0" borderId="178" xfId="15" applyFont="1" applyBorder="1" applyAlignment="1">
      <alignment horizontal="center" vertical="center" wrapText="1"/>
    </xf>
    <xf numFmtId="0" fontId="118" fillId="0" borderId="170" xfId="15" applyFont="1" applyBorder="1" applyAlignment="1">
      <alignment horizontal="center" vertical="center" wrapText="1"/>
    </xf>
    <xf numFmtId="0" fontId="118" fillId="0" borderId="169" xfId="15" applyFont="1" applyBorder="1" applyAlignment="1">
      <alignment horizontal="center" vertical="center" wrapText="1"/>
    </xf>
    <xf numFmtId="0" fontId="118" fillId="28" borderId="169" xfId="15" applyFont="1" applyFill="1" applyBorder="1" applyAlignment="1">
      <alignment horizontal="center" vertical="center" wrapText="1"/>
    </xf>
    <xf numFmtId="49" fontId="33" fillId="0" borderId="82" xfId="15" applyNumberFormat="1" applyBorder="1" applyAlignment="1">
      <alignment horizontal="left" vertical="center" wrapText="1"/>
    </xf>
    <xf numFmtId="49" fontId="33" fillId="0" borderId="119" xfId="15" applyNumberFormat="1" applyBorder="1" applyAlignment="1">
      <alignment horizontal="left" vertical="center" wrapText="1"/>
    </xf>
    <xf numFmtId="49" fontId="33" fillId="0" borderId="156" xfId="15" applyNumberFormat="1" applyBorder="1" applyAlignment="1">
      <alignment horizontal="left" vertical="center" wrapText="1"/>
    </xf>
    <xf numFmtId="0" fontId="118" fillId="0" borderId="118" xfId="15" applyFont="1" applyBorder="1" applyAlignment="1">
      <alignment horizontal="center" vertical="center" wrapText="1"/>
    </xf>
    <xf numFmtId="0" fontId="118" fillId="0" borderId="82" xfId="15" applyFont="1" applyBorder="1" applyAlignment="1">
      <alignment horizontal="center" vertical="center" wrapText="1"/>
    </xf>
    <xf numFmtId="0" fontId="118" fillId="0" borderId="181" xfId="15" applyFont="1" applyBorder="1" applyAlignment="1">
      <alignment horizontal="center"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0" xfId="15" applyNumberFormat="1" applyAlignment="1">
      <alignment horizontal="left" vertical="center" wrapText="1"/>
    </xf>
    <xf numFmtId="49" fontId="33" fillId="0" borderId="32"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14" xfId="15" applyNumberFormat="1" applyBorder="1" applyAlignment="1">
      <alignment horizontal="left"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197" xfId="15" applyNumberFormat="1" applyBorder="1" applyAlignment="1">
      <alignment horizontal="left" vertical="center" wrapText="1"/>
    </xf>
    <xf numFmtId="49" fontId="33" fillId="0" borderId="198"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8" fillId="0" borderId="116" xfId="15" applyFont="1" applyBorder="1" applyAlignment="1">
      <alignment horizontal="center" vertical="center" wrapText="1"/>
    </xf>
    <xf numFmtId="0" fontId="118" fillId="0" borderId="85" xfId="15" applyFont="1" applyBorder="1" applyAlignment="1">
      <alignment horizontal="center" vertical="center" wrapText="1"/>
    </xf>
    <xf numFmtId="0" fontId="118" fillId="0" borderId="182" xfId="15" applyFont="1" applyBorder="1" applyAlignment="1">
      <alignment horizontal="center" vertical="center" wrapText="1"/>
    </xf>
    <xf numFmtId="49" fontId="33" fillId="0" borderId="199" xfId="15" applyNumberFormat="1" applyBorder="1" applyAlignment="1">
      <alignment horizontal="left" vertical="center" wrapText="1"/>
    </xf>
    <xf numFmtId="49" fontId="33" fillId="0" borderId="200" xfId="15" applyNumberFormat="1" applyBorder="1" applyAlignment="1">
      <alignment horizontal="left" vertical="center" wrapText="1"/>
    </xf>
    <xf numFmtId="49" fontId="33" fillId="0" borderId="201"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7" fillId="28" borderId="169" xfId="15" applyFont="1" applyFill="1" applyBorder="1" applyAlignment="1">
      <alignment horizontal="center" vertical="center" wrapText="1"/>
    </xf>
    <xf numFmtId="0" fontId="100" fillId="28" borderId="171" xfId="15" applyFont="1" applyFill="1" applyBorder="1" applyAlignment="1">
      <alignment horizontal="center" vertical="center" wrapText="1"/>
    </xf>
    <xf numFmtId="0" fontId="100" fillId="28" borderId="172"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202" xfId="15" applyBorder="1" applyAlignment="1">
      <alignment horizontal="center" vertical="top" wrapText="1"/>
    </xf>
    <xf numFmtId="0" fontId="33" fillId="0" borderId="203" xfId="15" applyBorder="1" applyAlignment="1">
      <alignment horizontal="center" vertical="top" wrapText="1"/>
    </xf>
    <xf numFmtId="0" fontId="33" fillId="0" borderId="204" xfId="15" applyBorder="1" applyAlignment="1">
      <alignment horizontal="center" vertical="top" wrapText="1"/>
    </xf>
    <xf numFmtId="0" fontId="33" fillId="0" borderId="9" xfId="15" applyBorder="1" applyAlignment="1">
      <alignment horizontal="center" vertical="top" wrapText="1"/>
    </xf>
    <xf numFmtId="49" fontId="33" fillId="0" borderId="5" xfId="15" applyNumberFormat="1" applyBorder="1" applyAlignment="1">
      <alignment horizontal="left" vertical="center" wrapText="1"/>
    </xf>
    <xf numFmtId="49" fontId="33" fillId="0" borderId="125" xfId="15" applyNumberFormat="1" applyBorder="1" applyAlignment="1">
      <alignment horizontal="left" vertical="center" wrapText="1"/>
    </xf>
    <xf numFmtId="49" fontId="33" fillId="0" borderId="126" xfId="15" applyNumberFormat="1" applyBorder="1" applyAlignment="1">
      <alignment horizontal="left" vertical="center" wrapText="1"/>
    </xf>
    <xf numFmtId="49" fontId="33" fillId="0" borderId="168" xfId="15" applyNumberFormat="1" applyBorder="1" applyAlignment="1">
      <alignment horizontal="left" vertical="center" wrapText="1"/>
    </xf>
    <xf numFmtId="49" fontId="33" fillId="0" borderId="164" xfId="15" applyNumberFormat="1" applyBorder="1" applyAlignment="1">
      <alignment horizontal="left" vertical="center" wrapText="1"/>
    </xf>
    <xf numFmtId="0" fontId="33" fillId="28" borderId="84" xfId="15" applyFill="1" applyBorder="1" applyAlignment="1">
      <alignment horizontal="center" vertical="top" wrapText="1"/>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0" fontId="71" fillId="27" borderId="0" xfId="15" applyFont="1" applyFill="1" applyAlignment="1" applyProtection="1">
      <alignment horizontal="center"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30" borderId="0" xfId="15" applyFont="1" applyFill="1" applyAlignment="1">
      <alignment horizontal="right" vertical="center"/>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30" borderId="0" xfId="15" applyFont="1" applyFill="1" applyAlignment="1">
      <alignment horizontal="justify" vertical="center" wrapText="1"/>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pplyProtection="1">
      <alignment horizontal="left" vertical="center"/>
      <protection locked="0"/>
    </xf>
    <xf numFmtId="0" fontId="71" fillId="28" borderId="0" xfId="15" applyFont="1" applyFill="1" applyAlignment="1">
      <alignment horizontal="left"/>
    </xf>
    <xf numFmtId="0" fontId="71" fillId="30" borderId="92" xfId="15" applyFont="1" applyFill="1" applyBorder="1" applyAlignment="1">
      <alignment horizontal="center" vertical="center" wrapText="1"/>
    </xf>
    <xf numFmtId="0" fontId="71" fillId="30" borderId="9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32"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4"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0" fontId="71" fillId="30" borderId="93" xfId="15" applyFont="1" applyFill="1" applyBorder="1" applyAlignment="1">
      <alignment horizontal="justify" vertical="center" wrapText="1"/>
    </xf>
    <xf numFmtId="0" fontId="71" fillId="30" borderId="4" xfId="15" applyFont="1" applyFill="1" applyBorder="1" applyAlignment="1">
      <alignment horizontal="justify" vertical="center" wrapText="1"/>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0" fontId="71" fillId="28" borderId="0" xfId="15" applyFont="1" applyFill="1" applyAlignment="1" applyProtection="1">
      <alignment horizontal="left" vertical="center" shrinkToFit="1"/>
      <protection locked="0"/>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vertical="center" shrinkToFit="1"/>
      <protection locked="0"/>
    </xf>
    <xf numFmtId="0" fontId="71"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0" xfId="15" applyFont="1" applyFill="1" applyAlignment="1" applyProtection="1">
      <alignment horizontal="center" vertical="center" shrinkToFit="1"/>
      <protection locked="0"/>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0" xfId="15" applyFont="1" applyFill="1" applyAlignment="1">
      <alignment horizontal="right" vertical="center"/>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205" xfId="15" applyFont="1" applyFill="1" applyBorder="1" applyAlignment="1" applyProtection="1">
      <alignment horizontal="right" vertical="center"/>
      <protection locked="0"/>
    </xf>
    <xf numFmtId="49" fontId="71" fillId="28" borderId="205" xfId="15" applyNumberFormat="1" applyFont="1" applyFill="1" applyBorder="1" applyAlignment="1" applyProtection="1">
      <alignment horizontal="left" vertical="center"/>
      <protection locked="0"/>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182" fontId="71" fillId="28" borderId="0" xfId="15" applyNumberFormat="1" applyFont="1" applyFill="1" applyAlignment="1" applyProtection="1">
      <alignment horizontal="center" vertical="center"/>
      <protection locked="0"/>
    </xf>
    <xf numFmtId="0" fontId="71" fillId="0" borderId="0" xfId="15" applyFont="1" applyAlignment="1">
      <alignment horizontal="center" vertical="center"/>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left" vertical="center" wrapText="1"/>
    </xf>
    <xf numFmtId="0" fontId="71" fillId="0" borderId="0" xfId="15" applyFont="1" applyAlignment="1">
      <alignment horizontal="center" vertical="center" wrapText="1"/>
    </xf>
    <xf numFmtId="0" fontId="71" fillId="0" borderId="4" xfId="15" applyFont="1" applyBorder="1" applyAlignment="1">
      <alignment horizontal="left" vertical="center"/>
    </xf>
    <xf numFmtId="0" fontId="92" fillId="30" borderId="0" xfId="15" applyFont="1" applyFill="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49" fontId="71" fillId="0" borderId="4" xfId="15" applyNumberFormat="1" applyFont="1" applyBorder="1" applyAlignment="1">
      <alignment horizontal="left" vertical="center"/>
    </xf>
    <xf numFmtId="0" fontId="128" fillId="28" borderId="92" xfId="15" applyFont="1" applyFill="1" applyBorder="1" applyAlignment="1">
      <alignment horizontal="center" vertical="center" wrapText="1"/>
    </xf>
    <xf numFmtId="0" fontId="128" fillId="28" borderId="93" xfId="15" applyFont="1" applyFill="1" applyBorder="1" applyAlignment="1">
      <alignment horizontal="center" vertical="center" wrapText="1"/>
    </xf>
    <xf numFmtId="0" fontId="128" fillId="28" borderId="94" xfId="15" applyFont="1" applyFill="1" applyBorder="1" applyAlignment="1">
      <alignment horizontal="center" vertical="center" wrapText="1"/>
    </xf>
    <xf numFmtId="0" fontId="128" fillId="28" borderId="31" xfId="15" applyFont="1" applyFill="1" applyBorder="1" applyAlignment="1">
      <alignment horizontal="center" vertical="center" wrapText="1"/>
    </xf>
    <xf numFmtId="0" fontId="128" fillId="28" borderId="0" xfId="15" applyFont="1" applyFill="1" applyAlignment="1">
      <alignment horizontal="center" vertical="center" wrapText="1"/>
    </xf>
    <xf numFmtId="0" fontId="128" fillId="28" borderId="32" xfId="15" applyFont="1" applyFill="1" applyBorder="1" applyAlignment="1">
      <alignment horizontal="center" vertical="center" wrapText="1"/>
    </xf>
    <xf numFmtId="0" fontId="128" fillId="28" borderId="33" xfId="15" applyFont="1" applyFill="1" applyBorder="1" applyAlignment="1">
      <alignment horizontal="center" vertical="center" wrapText="1"/>
    </xf>
    <xf numFmtId="0" fontId="128" fillId="28" borderId="4" xfId="15" applyFont="1" applyFill="1" applyBorder="1" applyAlignment="1">
      <alignment horizontal="center" vertical="center" wrapText="1"/>
    </xf>
    <xf numFmtId="0" fontId="128" fillId="28" borderId="34" xfId="15" applyFont="1" applyFill="1" applyBorder="1" applyAlignment="1">
      <alignment horizontal="center" vertical="center" wrapText="1"/>
    </xf>
    <xf numFmtId="0" fontId="128" fillId="28" borderId="0" xfId="15" applyFont="1" applyFill="1" applyAlignment="1">
      <alignment horizontal="center" vertical="center"/>
    </xf>
    <xf numFmtId="0" fontId="129" fillId="0" borderId="0" xfId="15" applyFont="1" applyAlignment="1">
      <alignment horizontal="left" vertical="center"/>
    </xf>
    <xf numFmtId="0" fontId="129" fillId="0" borderId="4" xfId="15" applyFont="1" applyBorder="1" applyAlignment="1">
      <alignment horizontal="left" vertical="center"/>
    </xf>
    <xf numFmtId="0" fontId="130" fillId="28" borderId="92" xfId="15" applyFont="1" applyFill="1" applyBorder="1" applyAlignment="1">
      <alignment horizontal="left" vertical="center" wrapText="1"/>
    </xf>
    <xf numFmtId="0" fontId="130" fillId="28" borderId="93" xfId="15" applyFont="1" applyFill="1" applyBorder="1" applyAlignment="1">
      <alignment horizontal="left" vertical="center" wrapText="1"/>
    </xf>
    <xf numFmtId="0" fontId="130" fillId="28" borderId="94" xfId="15" applyFont="1" applyFill="1" applyBorder="1" applyAlignment="1">
      <alignment horizontal="left" vertical="center" wrapText="1"/>
    </xf>
    <xf numFmtId="0" fontId="130" fillId="28" borderId="31" xfId="15" applyFont="1" applyFill="1" applyBorder="1" applyAlignment="1">
      <alignment horizontal="left" vertical="center" wrapText="1"/>
    </xf>
    <xf numFmtId="0" fontId="130" fillId="28" borderId="0" xfId="15" applyFont="1" applyFill="1" applyAlignment="1">
      <alignment horizontal="left" vertical="center" wrapText="1"/>
    </xf>
    <xf numFmtId="0" fontId="130" fillId="28" borderId="32" xfId="15" applyFont="1" applyFill="1" applyBorder="1" applyAlignment="1">
      <alignment horizontal="left" vertical="center" wrapText="1"/>
    </xf>
    <xf numFmtId="0" fontId="130" fillId="28" borderId="33" xfId="15" applyFont="1" applyFill="1" applyBorder="1" applyAlignment="1">
      <alignment horizontal="left" vertical="center" wrapText="1"/>
    </xf>
    <xf numFmtId="0" fontId="130" fillId="28" borderId="4" xfId="15" applyFont="1" applyFill="1" applyBorder="1" applyAlignment="1">
      <alignment horizontal="left" vertical="center" wrapText="1"/>
    </xf>
    <xf numFmtId="0" fontId="130" fillId="28" borderId="34" xfId="15" applyFont="1" applyFill="1" applyBorder="1" applyAlignment="1">
      <alignment horizontal="left" vertical="center" wrapText="1"/>
    </xf>
    <xf numFmtId="0" fontId="130" fillId="28" borderId="92" xfId="15" applyFont="1" applyFill="1" applyBorder="1" applyAlignment="1">
      <alignment horizontal="center" vertical="center" wrapText="1"/>
    </xf>
    <xf numFmtId="0" fontId="130" fillId="28" borderId="93" xfId="15" applyFont="1" applyFill="1" applyBorder="1" applyAlignment="1">
      <alignment horizontal="center" vertical="center" wrapText="1"/>
    </xf>
    <xf numFmtId="0" fontId="130" fillId="28" borderId="94" xfId="15" applyFont="1" applyFill="1" applyBorder="1" applyAlignment="1">
      <alignment horizontal="center" vertical="center" wrapText="1"/>
    </xf>
    <xf numFmtId="0" fontId="130" fillId="28" borderId="31" xfId="15" applyFont="1" applyFill="1" applyBorder="1" applyAlignment="1">
      <alignment horizontal="center" vertical="center" wrapText="1"/>
    </xf>
    <xf numFmtId="0" fontId="130" fillId="28" borderId="0" xfId="15" applyFont="1" applyFill="1" applyAlignment="1">
      <alignment horizontal="center" vertical="center" wrapText="1"/>
    </xf>
    <xf numFmtId="0" fontId="130" fillId="28" borderId="32" xfId="15" applyFont="1" applyFill="1" applyBorder="1" applyAlignment="1">
      <alignment horizontal="center" vertical="center" wrapText="1"/>
    </xf>
    <xf numFmtId="0" fontId="130" fillId="28" borderId="33" xfId="15" applyFont="1" applyFill="1" applyBorder="1" applyAlignment="1">
      <alignment horizontal="center" vertical="center" wrapText="1"/>
    </xf>
    <xf numFmtId="0" fontId="130" fillId="28" borderId="4" xfId="15" applyFont="1" applyFill="1" applyBorder="1" applyAlignment="1">
      <alignment horizontal="center" vertical="center" wrapText="1"/>
    </xf>
    <xf numFmtId="0" fontId="130" fillId="28" borderId="34" xfId="15" applyFont="1" applyFill="1" applyBorder="1" applyAlignment="1">
      <alignment horizontal="center" vertical="center" wrapText="1"/>
    </xf>
    <xf numFmtId="0" fontId="128" fillId="28" borderId="98" xfId="15" applyFont="1" applyFill="1" applyBorder="1" applyAlignment="1">
      <alignment horizontal="center" vertical="center" wrapText="1"/>
    </xf>
    <xf numFmtId="0" fontId="128" fillId="28" borderId="23" xfId="15" applyFont="1" applyFill="1" applyBorder="1" applyAlignment="1">
      <alignment horizontal="center" vertical="center" wrapText="1"/>
    </xf>
    <xf numFmtId="0" fontId="128" fillId="28" borderId="24" xfId="15" applyFont="1" applyFill="1" applyBorder="1" applyAlignment="1">
      <alignment horizontal="center" vertical="center" wrapText="1"/>
    </xf>
    <xf numFmtId="0" fontId="128" fillId="0" borderId="92" xfId="15" applyFont="1" applyBorder="1" applyAlignment="1">
      <alignment horizontal="center" vertical="center" wrapText="1"/>
    </xf>
    <xf numFmtId="0" fontId="128" fillId="0" borderId="93" xfId="15" applyFont="1" applyBorder="1" applyAlignment="1">
      <alignment horizontal="center" vertical="center" wrapText="1"/>
    </xf>
    <xf numFmtId="0" fontId="128" fillId="0" borderId="94" xfId="15" applyFont="1" applyBorder="1" applyAlignment="1">
      <alignment horizontal="center" vertical="center" wrapText="1"/>
    </xf>
    <xf numFmtId="0" fontId="128" fillId="0" borderId="31" xfId="15" applyFont="1" applyBorder="1" applyAlignment="1">
      <alignment horizontal="center" vertical="center" wrapText="1"/>
    </xf>
    <xf numFmtId="0" fontId="128" fillId="0" borderId="0" xfId="15" applyFont="1" applyAlignment="1">
      <alignment horizontal="center" vertical="center" wrapText="1"/>
    </xf>
    <xf numFmtId="0" fontId="128" fillId="0" borderId="32" xfId="15" applyFont="1" applyBorder="1" applyAlignment="1">
      <alignment horizontal="center" vertical="center" wrapText="1"/>
    </xf>
    <xf numFmtId="0" fontId="128" fillId="0" borderId="33" xfId="15" applyFont="1" applyBorder="1" applyAlignment="1">
      <alignment horizontal="center" vertical="center" wrapText="1"/>
    </xf>
    <xf numFmtId="0" fontId="128" fillId="0" borderId="4" xfId="15" applyFont="1" applyBorder="1" applyAlignment="1">
      <alignment horizontal="center" vertical="center" wrapText="1"/>
    </xf>
    <xf numFmtId="0" fontId="128" fillId="0" borderId="34" xfId="15" applyFont="1" applyBorder="1" applyAlignment="1">
      <alignment horizontal="center" vertical="center" wrapText="1"/>
    </xf>
    <xf numFmtId="0" fontId="128" fillId="0" borderId="92" xfId="15" applyFont="1" applyBorder="1" applyAlignment="1">
      <alignment horizontal="left" vertical="center" wrapText="1"/>
    </xf>
    <xf numFmtId="0" fontId="128" fillId="0" borderId="93" xfId="15" applyFont="1" applyBorder="1" applyAlignment="1">
      <alignment horizontal="left" vertical="center" wrapText="1"/>
    </xf>
    <xf numFmtId="0" fontId="128" fillId="0" borderId="94" xfId="15" applyFont="1" applyBorder="1" applyAlignment="1">
      <alignment horizontal="left" vertical="center" wrapText="1"/>
    </xf>
    <xf numFmtId="0" fontId="128" fillId="0" borderId="31" xfId="15" applyFont="1" applyBorder="1" applyAlignment="1">
      <alignment horizontal="left" vertical="center" wrapText="1"/>
    </xf>
    <xf numFmtId="0" fontId="128" fillId="0" borderId="0" xfId="15" applyFont="1" applyAlignment="1">
      <alignment horizontal="left" vertical="center" wrapText="1"/>
    </xf>
    <xf numFmtId="0" fontId="128" fillId="0" borderId="32" xfId="15" applyFont="1" applyBorder="1" applyAlignment="1">
      <alignment horizontal="left" vertical="center" wrapText="1"/>
    </xf>
    <xf numFmtId="0" fontId="128" fillId="0" borderId="33" xfId="15" applyFont="1" applyBorder="1" applyAlignment="1">
      <alignment horizontal="left" vertical="center" wrapText="1"/>
    </xf>
    <xf numFmtId="0" fontId="128" fillId="0" borderId="4" xfId="15" applyFont="1" applyBorder="1" applyAlignment="1">
      <alignment horizontal="left" vertical="center" wrapText="1"/>
    </xf>
    <xf numFmtId="0" fontId="128" fillId="0" borderId="34" xfId="15" applyFont="1" applyBorder="1" applyAlignment="1">
      <alignment horizontal="left" vertical="center" wrapText="1"/>
    </xf>
    <xf numFmtId="0" fontId="128" fillId="27" borderId="92" xfId="15" applyFont="1" applyFill="1" applyBorder="1" applyAlignment="1">
      <alignment horizontal="center" vertical="center" wrapText="1"/>
    </xf>
    <xf numFmtId="0" fontId="128" fillId="27" borderId="93" xfId="15" applyFont="1" applyFill="1" applyBorder="1" applyAlignment="1">
      <alignment horizontal="center" vertical="center" wrapText="1"/>
    </xf>
    <xf numFmtId="0" fontId="128" fillId="27" borderId="94" xfId="15" applyFont="1" applyFill="1" applyBorder="1" applyAlignment="1">
      <alignment horizontal="center" vertical="center" wrapText="1"/>
    </xf>
    <xf numFmtId="0" fontId="128" fillId="27" borderId="31" xfId="15" applyFont="1" applyFill="1" applyBorder="1" applyAlignment="1">
      <alignment horizontal="center" vertical="center" wrapText="1"/>
    </xf>
    <xf numFmtId="0" fontId="128" fillId="27" borderId="0" xfId="15" applyFont="1" applyFill="1" applyAlignment="1">
      <alignment horizontal="center" vertical="center" wrapText="1"/>
    </xf>
    <xf numFmtId="0" fontId="128" fillId="27" borderId="32" xfId="15" applyFont="1" applyFill="1" applyBorder="1" applyAlignment="1">
      <alignment horizontal="center" vertical="center" wrapText="1"/>
    </xf>
    <xf numFmtId="0" fontId="128" fillId="27" borderId="33" xfId="15" applyFont="1" applyFill="1" applyBorder="1" applyAlignment="1">
      <alignment horizontal="center" vertical="center" wrapText="1"/>
    </xf>
    <xf numFmtId="0" fontId="128" fillId="27" borderId="4" xfId="15" applyFont="1" applyFill="1" applyBorder="1" applyAlignment="1">
      <alignment horizontal="center" vertical="center" wrapText="1"/>
    </xf>
    <xf numFmtId="0" fontId="128" fillId="27" borderId="34" xfId="15" applyFont="1" applyFill="1" applyBorder="1" applyAlignment="1">
      <alignment horizontal="center" vertical="center" wrapText="1"/>
    </xf>
    <xf numFmtId="0" fontId="131" fillId="28" borderId="92" xfId="15" applyFont="1" applyFill="1" applyBorder="1" applyAlignment="1">
      <alignment horizontal="left" vertical="center" wrapText="1"/>
    </xf>
    <xf numFmtId="0" fontId="131" fillId="28" borderId="93" xfId="15" applyFont="1" applyFill="1" applyBorder="1" applyAlignment="1">
      <alignment horizontal="left" vertical="center" wrapText="1"/>
    </xf>
    <xf numFmtId="0" fontId="131" fillId="28" borderId="94" xfId="15" applyFont="1" applyFill="1" applyBorder="1" applyAlignment="1">
      <alignment horizontal="left" vertical="center" wrapText="1"/>
    </xf>
    <xf numFmtId="0" fontId="131" fillId="28" borderId="31" xfId="15" applyFont="1" applyFill="1" applyBorder="1" applyAlignment="1">
      <alignment horizontal="left" vertical="center" wrapText="1"/>
    </xf>
    <xf numFmtId="0" fontId="131" fillId="28" borderId="0" xfId="15" applyFont="1" applyFill="1" applyAlignment="1">
      <alignment horizontal="left" vertical="center" wrapText="1"/>
    </xf>
    <xf numFmtId="0" fontId="131" fillId="28" borderId="32" xfId="15" applyFont="1" applyFill="1" applyBorder="1" applyAlignment="1">
      <alignment horizontal="left" vertical="center" wrapText="1"/>
    </xf>
    <xf numFmtId="0" fontId="131" fillId="28" borderId="33" xfId="15" applyFont="1" applyFill="1" applyBorder="1" applyAlignment="1">
      <alignment horizontal="left" vertical="center" wrapText="1"/>
    </xf>
    <xf numFmtId="0" fontId="131" fillId="28" borderId="4" xfId="15" applyFont="1" applyFill="1" applyBorder="1" applyAlignment="1">
      <alignment horizontal="left" vertical="center" wrapText="1"/>
    </xf>
    <xf numFmtId="0" fontId="131" fillId="28" borderId="34" xfId="15" applyFont="1" applyFill="1" applyBorder="1" applyAlignment="1">
      <alignment horizontal="left" vertical="center" wrapText="1"/>
    </xf>
    <xf numFmtId="0" fontId="128" fillId="28" borderId="98" xfId="15" applyFont="1" applyFill="1" applyBorder="1" applyAlignment="1">
      <alignment horizontal="left" vertical="center" wrapText="1"/>
    </xf>
    <xf numFmtId="0" fontId="128" fillId="28" borderId="23" xfId="15" applyFont="1" applyFill="1" applyBorder="1" applyAlignment="1">
      <alignment horizontal="left" vertical="center" wrapText="1"/>
    </xf>
    <xf numFmtId="0" fontId="128" fillId="28" borderId="24" xfId="15" applyFont="1" applyFill="1" applyBorder="1" applyAlignment="1">
      <alignment horizontal="left"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29" xfId="0" applyFont="1" applyBorder="1" applyAlignment="1">
      <alignment horizontal="center" vertical="center"/>
    </xf>
    <xf numFmtId="0" fontId="5" fillId="0" borderId="3"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177" fontId="5" fillId="0" borderId="0" xfId="0" applyNumberFormat="1" applyFont="1" applyAlignment="1" applyProtection="1">
      <alignment horizontal="center" vertical="center" shrinkToFit="1"/>
      <protection locked="0"/>
    </xf>
    <xf numFmtId="0" fontId="6" fillId="0" borderId="0" xfId="0" applyFont="1" applyAlignment="1">
      <alignment horizontal="center" vertical="center"/>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177" fontId="5" fillId="0" borderId="3" xfId="0" applyNumberFormat="1" applyFont="1" applyBorder="1" applyAlignment="1" applyProtection="1">
      <alignment horizontal="center" vertical="center" shrinkToFit="1"/>
      <protection locked="0"/>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27" xfId="0" applyFont="1" applyBorder="1" applyAlignment="1">
      <alignment horizontal="left" vertical="center" shrinkToFit="1"/>
    </xf>
    <xf numFmtId="0" fontId="5" fillId="0" borderId="36" xfId="0" applyFont="1" applyBorder="1" applyAlignment="1">
      <alignment horizontal="left" vertical="center"/>
    </xf>
    <xf numFmtId="0" fontId="0" fillId="0" borderId="0" xfId="0" applyAlignment="1">
      <alignment horizontal="center" vertical="center"/>
    </xf>
    <xf numFmtId="0" fontId="8" fillId="2" borderId="24" xfId="1" applyFont="1" applyFill="1" applyBorder="1" applyAlignment="1">
      <alignment horizontal="center" vertical="center" textRotation="255" wrapText="1"/>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24" xfId="1" applyFont="1" applyFill="1" applyBorder="1" applyAlignment="1">
      <alignment horizontal="center" vertical="center" textRotation="255"/>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wrapText="1"/>
    </xf>
    <xf numFmtId="0" fontId="138" fillId="0" borderId="0" xfId="19" applyFont="1" applyAlignment="1" applyProtection="1">
      <alignment horizontal="center" vertical="top"/>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2" Type="http://schemas.openxmlformats.org/officeDocument/2006/relationships/hyperlink" Target="#&#38651;&#30003;&#30003;&#36796;&#26360;!E18"/><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7.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9.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40.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41.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42.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104773</xdr:rowOff>
    </xdr:from>
    <xdr:to>
      <xdr:col>38</xdr:col>
      <xdr:colOff>533400</xdr:colOff>
      <xdr:row>19</xdr:row>
      <xdr:rowOff>142875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247773"/>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19</xdr:row>
      <xdr:rowOff>180975</xdr:rowOff>
    </xdr:from>
    <xdr:to>
      <xdr:col>35</xdr:col>
      <xdr:colOff>533400</xdr:colOff>
      <xdr:row>27</xdr:row>
      <xdr:rowOff>85725</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00475"/>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38098</xdr:colOff>
      <xdr:row>2</xdr:row>
      <xdr:rowOff>38099</xdr:rowOff>
    </xdr:from>
    <xdr:to>
      <xdr:col>40</xdr:col>
      <xdr:colOff>0</xdr:colOff>
      <xdr:row>6</xdr:row>
      <xdr:rowOff>85725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27</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27</xdr:row>
      <xdr:rowOff>123824</xdr:rowOff>
    </xdr:from>
    <xdr:to>
      <xdr:col>35</xdr:col>
      <xdr:colOff>561975</xdr:colOff>
      <xdr:row>31</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276225</xdr:colOff>
      <xdr:row>1</xdr:row>
      <xdr:rowOff>85725</xdr:rowOff>
    </xdr:from>
    <xdr:to>
      <xdr:col>35</xdr:col>
      <xdr:colOff>285750</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810500"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266700</xdr:colOff>
      <xdr:row>7</xdr:row>
      <xdr:rowOff>57150</xdr:rowOff>
    </xdr:from>
    <xdr:to>
      <xdr:col>35</xdr:col>
      <xdr:colOff>276225</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800975"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257175</xdr:colOff>
      <xdr:row>18</xdr:row>
      <xdr:rowOff>47625</xdr:rowOff>
    </xdr:from>
    <xdr:to>
      <xdr:col>35</xdr:col>
      <xdr:colOff>266700</xdr:colOff>
      <xdr:row>33</xdr:row>
      <xdr:rowOff>190500</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7791450" y="3819525"/>
          <a:ext cx="2752725" cy="3286125"/>
        </a:xfrm>
        <a:prstGeom prst="wedgeRectCallout">
          <a:avLst>
            <a:gd name="adj1" fmla="val -88862"/>
            <a:gd name="adj2" fmla="val 3285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54</xdr:row>
      <xdr:rowOff>9526</xdr:rowOff>
    </xdr:from>
    <xdr:to>
      <xdr:col>35</xdr:col>
      <xdr:colOff>342900</xdr:colOff>
      <xdr:row>56</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１０．床面積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60</xdr:row>
      <xdr:rowOff>123826</xdr:rowOff>
    </xdr:from>
    <xdr:to>
      <xdr:col>35</xdr:col>
      <xdr:colOff>409575</xdr:colOff>
      <xdr:row>74</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１４．居室の床の高さ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74</xdr:row>
      <xdr:rowOff>190498</xdr:rowOff>
    </xdr:from>
    <xdr:to>
      <xdr:col>35</xdr:col>
      <xdr:colOff>400050</xdr:colOff>
      <xdr:row>77</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１５．便所の種類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304800</xdr:colOff>
      <xdr:row>39</xdr:row>
      <xdr:rowOff>28575</xdr:rowOff>
    </xdr:from>
    <xdr:to>
      <xdr:col>35</xdr:col>
      <xdr:colOff>314325</xdr:colOff>
      <xdr:row>43</xdr:row>
      <xdr:rowOff>47625</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7839075" y="8201025"/>
          <a:ext cx="2752725" cy="857250"/>
        </a:xfrm>
        <a:prstGeom prst="wedgeRectCallout">
          <a:avLst>
            <a:gd name="adj1" fmla="val -89208"/>
            <a:gd name="adj2" fmla="val 1315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323850</xdr:colOff>
      <xdr:row>44</xdr:row>
      <xdr:rowOff>38100</xdr:rowOff>
    </xdr:from>
    <xdr:to>
      <xdr:col>35</xdr:col>
      <xdr:colOff>333375</xdr:colOff>
      <xdr:row>51</xdr:row>
      <xdr:rowOff>28576</xdr:rowOff>
    </xdr:to>
    <xdr:sp macro="" textlink="">
      <xdr:nvSpPr>
        <xdr:cNvPr id="9" name="吹き出し: 四角形 8">
          <a:extLst>
            <a:ext uri="{FF2B5EF4-FFF2-40B4-BE49-F238E27FC236}">
              <a16:creationId xmlns:a16="http://schemas.microsoft.com/office/drawing/2014/main" id="{00000000-0008-0000-0B00-000009000000}"/>
            </a:ext>
          </a:extLst>
        </xdr:cNvPr>
        <xdr:cNvSpPr/>
      </xdr:nvSpPr>
      <xdr:spPr bwMode="auto">
        <a:xfrm>
          <a:off x="7858125" y="9258300"/>
          <a:ext cx="2752725" cy="1457326"/>
        </a:xfrm>
        <a:prstGeom prst="wedgeRectCallout">
          <a:avLst>
            <a:gd name="adj1" fmla="val -88516"/>
            <a:gd name="adj2" fmla="val -5950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ハ欄</a:t>
          </a:r>
          <a:r>
            <a:rPr kumimoji="1" lang="en-US" altLang="ja-JP" sz="1100" b="1"/>
            <a:t>】</a:t>
          </a:r>
        </a:p>
        <a:p>
          <a:pPr algn="l"/>
          <a:r>
            <a:rPr kumimoji="1" lang="ja-JP" altLang="en-US" sz="1100" b="1"/>
            <a:t>建築士の設計で法</a:t>
          </a:r>
          <a:r>
            <a:rPr kumimoji="1" lang="en-US" altLang="ja-JP" sz="1100" b="1"/>
            <a:t>6</a:t>
          </a:r>
          <a:r>
            <a:rPr kumimoji="1" lang="ja-JP" altLang="en-US" sz="1100" b="1"/>
            <a:t>条１項４号の建築物のうち</a:t>
          </a:r>
          <a:endParaRPr kumimoji="1" lang="en-US" altLang="ja-JP" sz="1100" b="1"/>
        </a:p>
        <a:p>
          <a:pPr algn="l"/>
          <a:endParaRPr kumimoji="1" lang="en-US" altLang="ja-JP" sz="1100" b="1"/>
        </a:p>
        <a:p>
          <a:pPr algn="l"/>
          <a:r>
            <a:rPr kumimoji="1" lang="ja-JP" altLang="en-US" sz="1100" b="1"/>
            <a:t>・防火、準防火地域以外の一戸建ての住宅か併用住宅で住宅以外の部分が延べ面積の１</a:t>
          </a:r>
          <a:r>
            <a:rPr kumimoji="1" lang="en-US" altLang="ja-JP" sz="1100" b="1"/>
            <a:t>/</a:t>
          </a:r>
          <a:r>
            <a:rPr kumimoji="1" lang="ja-JP" altLang="en-US" sz="1100" b="1"/>
            <a:t>２未満かつ５０㎡以下のもの　→　</a:t>
          </a:r>
          <a:r>
            <a:rPr kumimoji="1" lang="en-US" altLang="ja-JP" sz="1100" b="1">
              <a:solidFill>
                <a:srgbClr val="FF0000"/>
              </a:solidFill>
            </a:rPr>
            <a:t>3</a:t>
          </a:r>
          <a:r>
            <a:rPr kumimoji="1" lang="ja-JP" altLang="en-US" sz="1100" b="1">
              <a:solidFill>
                <a:srgbClr val="FF0000"/>
              </a:solidFill>
            </a:rPr>
            <a:t>号</a:t>
          </a:r>
          <a:endParaRPr kumimoji="1" lang="en-US" altLang="ja-JP" sz="1100" b="1">
            <a:solidFill>
              <a:srgbClr val="FF0000"/>
            </a:solidFill>
          </a:endParaRPr>
        </a:p>
        <a:p>
          <a:pPr algn="l"/>
          <a:endParaRPr kumimoji="1" lang="en-US" altLang="ja-JP" sz="1100" b="1"/>
        </a:p>
        <a:p>
          <a:pPr algn="l"/>
          <a:r>
            <a:rPr kumimoji="1" lang="ja-JP" altLang="en-US" sz="1100" b="1"/>
            <a:t>・その他　→　</a:t>
          </a:r>
          <a:r>
            <a:rPr kumimoji="1" lang="ja-JP" altLang="en-US" sz="1100" b="1">
              <a:solidFill>
                <a:srgbClr val="FF0000"/>
              </a:solidFill>
            </a:rPr>
            <a:t>４号　</a:t>
          </a:r>
          <a:endParaRPr kumimoji="1" lang="en-US" altLang="ja-JP" sz="1100" b="1">
            <a:solidFill>
              <a:srgbClr val="FF0000"/>
            </a:solidFill>
          </a:endParaRPr>
        </a:p>
      </xdr:txBody>
    </xdr:sp>
    <xdr:clientData/>
  </xdr:twoCellAnchor>
  <xdr:twoCellAnchor>
    <xdr:from>
      <xdr:col>31</xdr:col>
      <xdr:colOff>390525</xdr:colOff>
      <xdr:row>77</xdr:row>
      <xdr:rowOff>133350</xdr:rowOff>
    </xdr:from>
    <xdr:to>
      <xdr:col>35</xdr:col>
      <xdr:colOff>400050</xdr:colOff>
      <xdr:row>82</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276225</xdr:colOff>
      <xdr:row>1</xdr:row>
      <xdr:rowOff>85725</xdr:rowOff>
    </xdr:from>
    <xdr:to>
      <xdr:col>35</xdr:col>
      <xdr:colOff>285750</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810500"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266700</xdr:colOff>
      <xdr:row>7</xdr:row>
      <xdr:rowOff>57150</xdr:rowOff>
    </xdr:from>
    <xdr:to>
      <xdr:col>35</xdr:col>
      <xdr:colOff>276225</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800975"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257175</xdr:colOff>
      <xdr:row>18</xdr:row>
      <xdr:rowOff>47625</xdr:rowOff>
    </xdr:from>
    <xdr:to>
      <xdr:col>35</xdr:col>
      <xdr:colOff>266700</xdr:colOff>
      <xdr:row>33</xdr:row>
      <xdr:rowOff>190500</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7791450" y="3819525"/>
          <a:ext cx="2752725" cy="3286125"/>
        </a:xfrm>
        <a:prstGeom prst="wedgeRectCallout">
          <a:avLst>
            <a:gd name="adj1" fmla="val -88862"/>
            <a:gd name="adj2" fmla="val 3285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54</xdr:row>
      <xdr:rowOff>9526</xdr:rowOff>
    </xdr:from>
    <xdr:to>
      <xdr:col>35</xdr:col>
      <xdr:colOff>342900</xdr:colOff>
      <xdr:row>56</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１０．床面積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60</xdr:row>
      <xdr:rowOff>123826</xdr:rowOff>
    </xdr:from>
    <xdr:to>
      <xdr:col>35</xdr:col>
      <xdr:colOff>409575</xdr:colOff>
      <xdr:row>74</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１４．居室の床の高さ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74</xdr:row>
      <xdr:rowOff>190498</xdr:rowOff>
    </xdr:from>
    <xdr:to>
      <xdr:col>35</xdr:col>
      <xdr:colOff>400050</xdr:colOff>
      <xdr:row>77</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１５．便所の種類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304800</xdr:colOff>
      <xdr:row>39</xdr:row>
      <xdr:rowOff>28575</xdr:rowOff>
    </xdr:from>
    <xdr:to>
      <xdr:col>35</xdr:col>
      <xdr:colOff>314325</xdr:colOff>
      <xdr:row>43</xdr:row>
      <xdr:rowOff>47625</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7839075" y="8201025"/>
          <a:ext cx="2752725" cy="857250"/>
        </a:xfrm>
        <a:prstGeom prst="wedgeRectCallout">
          <a:avLst>
            <a:gd name="adj1" fmla="val -89208"/>
            <a:gd name="adj2" fmla="val 1315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323850</xdr:colOff>
      <xdr:row>44</xdr:row>
      <xdr:rowOff>38100</xdr:rowOff>
    </xdr:from>
    <xdr:to>
      <xdr:col>35</xdr:col>
      <xdr:colOff>333375</xdr:colOff>
      <xdr:row>51</xdr:row>
      <xdr:rowOff>28576</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858125" y="9258300"/>
          <a:ext cx="2752725" cy="1457326"/>
        </a:xfrm>
        <a:prstGeom prst="wedgeRectCallout">
          <a:avLst>
            <a:gd name="adj1" fmla="val -88516"/>
            <a:gd name="adj2" fmla="val -5950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ハ欄</a:t>
          </a:r>
          <a:r>
            <a:rPr kumimoji="1" lang="en-US" altLang="ja-JP" sz="1100" b="1"/>
            <a:t>】</a:t>
          </a:r>
        </a:p>
        <a:p>
          <a:pPr algn="l"/>
          <a:r>
            <a:rPr kumimoji="1" lang="ja-JP" altLang="en-US" sz="1100" b="1"/>
            <a:t>建築士の設計で法</a:t>
          </a:r>
          <a:r>
            <a:rPr kumimoji="1" lang="en-US" altLang="ja-JP" sz="1100" b="1"/>
            <a:t>6</a:t>
          </a:r>
          <a:r>
            <a:rPr kumimoji="1" lang="ja-JP" altLang="en-US" sz="1100" b="1"/>
            <a:t>条１項４号の建築物のうち</a:t>
          </a:r>
          <a:endParaRPr kumimoji="1" lang="en-US" altLang="ja-JP" sz="1100" b="1"/>
        </a:p>
        <a:p>
          <a:pPr algn="l"/>
          <a:endParaRPr kumimoji="1" lang="en-US" altLang="ja-JP" sz="1100" b="1"/>
        </a:p>
        <a:p>
          <a:pPr algn="l"/>
          <a:r>
            <a:rPr kumimoji="1" lang="ja-JP" altLang="en-US" sz="1100" b="1"/>
            <a:t>・防火、準防火地域以外の一戸建ての住宅か併用住宅で住宅以外の部分が延べ面積の１</a:t>
          </a:r>
          <a:r>
            <a:rPr kumimoji="1" lang="en-US" altLang="ja-JP" sz="1100" b="1"/>
            <a:t>/</a:t>
          </a:r>
          <a:r>
            <a:rPr kumimoji="1" lang="ja-JP" altLang="en-US" sz="1100" b="1"/>
            <a:t>２未満かつ５０㎡以下のもの　→　</a:t>
          </a:r>
          <a:r>
            <a:rPr kumimoji="1" lang="en-US" altLang="ja-JP" sz="1100" b="1">
              <a:solidFill>
                <a:srgbClr val="FF0000"/>
              </a:solidFill>
            </a:rPr>
            <a:t>3</a:t>
          </a:r>
          <a:r>
            <a:rPr kumimoji="1" lang="ja-JP" altLang="en-US" sz="1100" b="1">
              <a:solidFill>
                <a:srgbClr val="FF0000"/>
              </a:solidFill>
            </a:rPr>
            <a:t>号</a:t>
          </a:r>
          <a:endParaRPr kumimoji="1" lang="en-US" altLang="ja-JP" sz="1100" b="1">
            <a:solidFill>
              <a:srgbClr val="FF0000"/>
            </a:solidFill>
          </a:endParaRPr>
        </a:p>
        <a:p>
          <a:pPr algn="l"/>
          <a:endParaRPr kumimoji="1" lang="en-US" altLang="ja-JP" sz="1100" b="1"/>
        </a:p>
        <a:p>
          <a:pPr algn="l"/>
          <a:r>
            <a:rPr kumimoji="1" lang="ja-JP" altLang="en-US" sz="1100" b="1"/>
            <a:t>・その他　→　</a:t>
          </a:r>
          <a:r>
            <a:rPr kumimoji="1" lang="ja-JP" altLang="en-US" sz="1100" b="1">
              <a:solidFill>
                <a:srgbClr val="FF0000"/>
              </a:solidFill>
            </a:rPr>
            <a:t>４号　</a:t>
          </a:r>
          <a:endParaRPr kumimoji="1" lang="en-US" altLang="ja-JP" sz="1100" b="1">
            <a:solidFill>
              <a:srgbClr val="FF0000"/>
            </a:solidFill>
          </a:endParaRPr>
        </a:p>
      </xdr:txBody>
    </xdr:sp>
    <xdr:clientData/>
  </xdr:twoCellAnchor>
  <xdr:twoCellAnchor>
    <xdr:from>
      <xdr:col>31</xdr:col>
      <xdr:colOff>390525</xdr:colOff>
      <xdr:row>77</xdr:row>
      <xdr:rowOff>133350</xdr:rowOff>
    </xdr:from>
    <xdr:to>
      <xdr:col>35</xdr:col>
      <xdr:colOff>400050</xdr:colOff>
      <xdr:row>82</xdr:row>
      <xdr:rowOff>76200</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30</xdr:col>
      <xdr:colOff>47625</xdr:colOff>
      <xdr:row>34</xdr:row>
      <xdr:rowOff>171450</xdr:rowOff>
    </xdr:from>
    <xdr:ext cx="2371725" cy="6858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62825" y="7515225"/>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30</xdr:col>
      <xdr:colOff>0</xdr:colOff>
      <xdr:row>2</xdr:row>
      <xdr:rowOff>0</xdr:rowOff>
    </xdr:from>
    <xdr:ext cx="1971675" cy="561975"/>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89535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7315200" y="419100"/>
          <a:ext cx="2867025" cy="8953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床面積の合計が１０㎡を超える場合に提出します。</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oneCellAnchor>
    <xdr:from>
      <xdr:col>31</xdr:col>
      <xdr:colOff>133351</xdr:colOff>
      <xdr:row>16</xdr:row>
      <xdr:rowOff>200025</xdr:rowOff>
    </xdr:from>
    <xdr:ext cx="1943100" cy="857250"/>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8134351" y="3771900"/>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31</xdr:col>
      <xdr:colOff>133349</xdr:colOff>
      <xdr:row>11</xdr:row>
      <xdr:rowOff>161925</xdr:rowOff>
    </xdr:from>
    <xdr:ext cx="5553075" cy="1028700"/>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8134349" y="26860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twoCellAnchor>
    <xdr:from>
      <xdr:col>35</xdr:col>
      <xdr:colOff>0</xdr:colOff>
      <xdr:row>1</xdr:row>
      <xdr:rowOff>0</xdr:rowOff>
    </xdr:from>
    <xdr:to>
      <xdr:col>39</xdr:col>
      <xdr:colOff>295275</xdr:colOff>
      <xdr:row>8</xdr:row>
      <xdr:rowOff>19050</xdr:rowOff>
    </xdr:to>
    <xdr:sp macro="" textlink="">
      <xdr:nvSpPr>
        <xdr:cNvPr id="7" name="吹き出し: 四角形 6">
          <a:extLst>
            <a:ext uri="{FF2B5EF4-FFF2-40B4-BE49-F238E27FC236}">
              <a16:creationId xmlns:a16="http://schemas.microsoft.com/office/drawing/2014/main" id="{00000000-0008-0000-1C00-000007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30</xdr:col>
      <xdr:colOff>323851</xdr:colOff>
      <xdr:row>4</xdr:row>
      <xdr:rowOff>161925</xdr:rowOff>
    </xdr:from>
    <xdr:ext cx="2209800" cy="981075"/>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7639051" y="1000125"/>
          <a:ext cx="2209800" cy="9810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２．建築主</a:t>
          </a:r>
          <a:r>
            <a:rPr kumimoji="1" lang="en-US" altLang="ja-JP" sz="1100" b="1"/>
            <a:t>】</a:t>
          </a:r>
        </a:p>
        <a:p>
          <a:r>
            <a:rPr kumimoji="1" lang="en-US" altLang="ja-JP" sz="1100" b="1"/>
            <a:t>【</a:t>
          </a:r>
          <a:r>
            <a:rPr kumimoji="1" lang="ja-JP" altLang="en-US" sz="1100" b="1"/>
            <a:t>ロ．業種</a:t>
          </a:r>
          <a:r>
            <a:rPr kumimoji="1" lang="en-US" altLang="ja-JP" sz="1100" b="1"/>
            <a:t>】</a:t>
          </a:r>
          <a:r>
            <a:rPr kumimoji="1" lang="ja-JP" altLang="en-US" sz="1100" b="1"/>
            <a:t>欄は</a:t>
          </a:r>
          <a:r>
            <a:rPr kumimoji="1" lang="en-US" altLang="ja-JP" sz="1100" b="1"/>
            <a:t>【</a:t>
          </a:r>
          <a:r>
            <a:rPr kumimoji="1" lang="ja-JP" altLang="en-US" sz="1100" b="1"/>
            <a:t>イ．種別</a:t>
          </a:r>
          <a:r>
            <a:rPr kumimoji="1" lang="en-US" altLang="ja-JP" sz="1100" b="1"/>
            <a:t>】</a:t>
          </a:r>
          <a:r>
            <a:rPr kumimoji="1" lang="ja-JP" altLang="en-US" sz="1100" b="1"/>
            <a:t>欄が</a:t>
          </a:r>
          <a:r>
            <a:rPr kumimoji="1" lang="ja-JP" altLang="en-US" sz="1100" b="0"/>
            <a:t>「（４）会社」の場合のみ記入してください。</a:t>
          </a:r>
          <a:endParaRPr kumimoji="1" lang="en-US" altLang="ja-JP" sz="1100" b="0"/>
        </a:p>
        <a:p>
          <a:endParaRPr kumimoji="1" lang="ja-JP" altLang="en-US" sz="1100"/>
        </a:p>
      </xdr:txBody>
    </xdr:sp>
    <xdr:clientData/>
  </xdr:oneCellAnchor>
  <xdr:oneCellAnchor>
    <xdr:from>
      <xdr:col>30</xdr:col>
      <xdr:colOff>361951</xdr:colOff>
      <xdr:row>32</xdr:row>
      <xdr:rowOff>38100</xdr:rowOff>
    </xdr:from>
    <xdr:ext cx="2667000" cy="329565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7677151" y="6743700"/>
          <a:ext cx="2667000" cy="32956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ロ．用途</a:t>
          </a:r>
          <a:r>
            <a:rPr kumimoji="1" lang="en-US" altLang="ja-JP" sz="1100" b="1"/>
            <a:t>】</a:t>
          </a:r>
        </a:p>
        <a:p>
          <a:pPr>
            <a:lnSpc>
              <a:spcPts val="1300"/>
            </a:lnSpc>
          </a:pPr>
          <a:endParaRPr kumimoji="1" lang="en-US" altLang="ja-JP" sz="1100" b="1"/>
        </a:p>
        <a:p>
          <a:pPr>
            <a:lnSpc>
              <a:spcPts val="1300"/>
            </a:lnSpc>
          </a:pPr>
          <a:r>
            <a:rPr kumimoji="1" lang="ja-JP" altLang="en-US" sz="1100" b="1"/>
            <a:t>「事務所等」</a:t>
          </a:r>
          <a:r>
            <a:rPr kumimoji="1" lang="en-US" altLang="ja-JP" sz="1100" b="0"/>
            <a:t>…</a:t>
          </a:r>
          <a:r>
            <a:rPr kumimoji="1" lang="ja-JP" altLang="en-US" sz="1100" b="0"/>
            <a:t>事務所、地方公共団体の市庁舎もしくは支所、税務署、警察署、保健所、消防署、その他これらに類するものまたは銀行の支店、損害保険代理店、宅地建物取引業を営む店舗その他これらに類するサービス店舗</a:t>
          </a:r>
          <a:endParaRPr kumimoji="1" lang="en-US" altLang="ja-JP" sz="1100" b="0"/>
        </a:p>
        <a:p>
          <a:pPr>
            <a:lnSpc>
              <a:spcPts val="1300"/>
            </a:lnSpc>
          </a:pPr>
          <a:endParaRPr kumimoji="1" lang="en-US" altLang="ja-JP" sz="1100" b="1"/>
        </a:p>
        <a:p>
          <a:pPr>
            <a:lnSpc>
              <a:spcPts val="1300"/>
            </a:lnSpc>
          </a:pPr>
          <a:r>
            <a:rPr kumimoji="1" lang="ja-JP" altLang="en-US" sz="1100" b="1"/>
            <a:t>「物品販売業を営む店舗等」</a:t>
          </a:r>
          <a:r>
            <a:rPr kumimoji="1" lang="en-US" altLang="ja-JP" sz="1100" b="0"/>
            <a:t>…</a:t>
          </a:r>
          <a:r>
            <a:rPr kumimoji="1" lang="ja-JP" altLang="en-US" sz="1100" b="0"/>
            <a:t>物品販売業を営む店舗、飲食店、料理店またはキャバレー、カフェー、ナイトクラブもしくはバー</a:t>
          </a:r>
          <a:endParaRPr kumimoji="1" lang="en-US" altLang="ja-JP" sz="1100" b="0"/>
        </a:p>
        <a:p>
          <a:pPr>
            <a:lnSpc>
              <a:spcPts val="1300"/>
            </a:lnSpc>
          </a:pPr>
          <a:endParaRPr kumimoji="1" lang="en-US" altLang="ja-JP" sz="1100" b="1"/>
        </a:p>
        <a:p>
          <a:pPr>
            <a:lnSpc>
              <a:spcPts val="1300"/>
            </a:lnSpc>
          </a:pPr>
          <a:r>
            <a:rPr kumimoji="1" lang="ja-JP" altLang="en-US" sz="1100" b="1"/>
            <a:t>「学校」</a:t>
          </a:r>
          <a:r>
            <a:rPr kumimoji="1" lang="en-US" altLang="ja-JP" sz="1100" b="0"/>
            <a:t>…</a:t>
          </a:r>
          <a:r>
            <a:rPr kumimoji="1" lang="ja-JP" altLang="en-US" sz="1100" b="0"/>
            <a:t>学校の校舎、体育館その他これらに類するもの</a:t>
          </a:r>
          <a:endParaRPr kumimoji="1" lang="en-US" altLang="ja-JP" sz="1100" b="0"/>
        </a:p>
        <a:p>
          <a:pPr>
            <a:lnSpc>
              <a:spcPts val="1300"/>
            </a:lnSpc>
          </a:pPr>
          <a:endParaRPr kumimoji="1" lang="en-US" altLang="ja-JP" sz="1100" b="1"/>
        </a:p>
        <a:p>
          <a:pPr>
            <a:lnSpc>
              <a:spcPts val="1300"/>
            </a:lnSpc>
          </a:pPr>
          <a:r>
            <a:rPr kumimoji="1" lang="ja-JP" altLang="en-US" sz="1100" b="1"/>
            <a:t>「その他」</a:t>
          </a:r>
          <a:r>
            <a:rPr kumimoji="1" lang="en-US" altLang="ja-JP" sz="1100" b="0"/>
            <a:t>…</a:t>
          </a:r>
          <a:r>
            <a:rPr kumimoji="1" lang="ja-JP" altLang="en-US" sz="1100" b="0"/>
            <a:t>居住専用建築物または（１）から（６）までに該当しない建築物</a:t>
          </a:r>
          <a:endParaRPr kumimoji="1" lang="en-US" altLang="ja-JP" sz="1100" b="0"/>
        </a:p>
      </xdr:txBody>
    </xdr:sp>
    <xdr:clientData/>
  </xdr:oneCellAnchor>
  <xdr:oneCellAnchor>
    <xdr:from>
      <xdr:col>30</xdr:col>
      <xdr:colOff>333376</xdr:colOff>
      <xdr:row>20</xdr:row>
      <xdr:rowOff>171450</xdr:rowOff>
    </xdr:from>
    <xdr:ext cx="2667000" cy="2276475"/>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7648576" y="4362450"/>
          <a:ext cx="2667000" cy="2276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６．一の建築物ごとの内容</a:t>
          </a:r>
          <a:r>
            <a:rPr kumimoji="1" lang="en-US" altLang="ja-JP" sz="1100" b="1"/>
            <a:t>】</a:t>
          </a:r>
        </a:p>
        <a:p>
          <a:pPr>
            <a:lnSpc>
              <a:spcPts val="1300"/>
            </a:lnSpc>
          </a:pPr>
          <a:endParaRPr kumimoji="1" lang="en-US" altLang="ja-JP" sz="1100" b="1"/>
        </a:p>
        <a:p>
          <a:pPr>
            <a:lnSpc>
              <a:spcPts val="1300"/>
            </a:lnSpc>
          </a:pPr>
          <a:r>
            <a:rPr kumimoji="1" lang="en-US" altLang="ja-JP" sz="1100" b="1"/>
            <a:t>【</a:t>
          </a:r>
          <a:r>
            <a:rPr kumimoji="1" lang="ja-JP" altLang="en-US" sz="1100" b="1"/>
            <a:t>イ．番号</a:t>
          </a:r>
          <a:r>
            <a:rPr kumimoji="1" lang="en-US" altLang="ja-JP" sz="1100" b="1"/>
            <a:t>】</a:t>
          </a:r>
        </a:p>
        <a:p>
          <a:pPr>
            <a:lnSpc>
              <a:spcPts val="1300"/>
            </a:lnSpc>
          </a:pPr>
          <a:r>
            <a:rPr kumimoji="1" lang="ja-JP" altLang="en-US" sz="1100" b="0"/>
            <a:t>建築物の数が１の時は「１」と記入し、建築物の数が２以上のときは、一の建築物（１棟）ごとに通し番号を付し、その番号を記入。一の建築物中に、</a:t>
          </a:r>
          <a:r>
            <a:rPr kumimoji="1" lang="ja-JP" altLang="en-US" sz="1100" b="0">
              <a:solidFill>
                <a:srgbClr val="FF0000"/>
              </a:solidFill>
            </a:rPr>
            <a:t>２種類以上の用途</a:t>
          </a:r>
          <a:r>
            <a:rPr kumimoji="1" lang="ja-JP" altLang="en-US" sz="1100" b="0"/>
            <a:t>（既存部分があるときは、その用途を含む）</a:t>
          </a:r>
          <a:r>
            <a:rPr kumimoji="1" lang="ja-JP" altLang="en-US" sz="1100" b="0">
              <a:solidFill>
                <a:srgbClr val="FF0000"/>
              </a:solidFill>
            </a:rPr>
            <a:t>があるときは、「多用途」をチェックし</a:t>
          </a:r>
          <a:r>
            <a:rPr kumimoji="1" lang="ja-JP" altLang="en-US" sz="1100" b="0"/>
            <a:t>、一番大きい床面積の用途について記入。居住産業併用建築物は、産業の用に供する部分について該当するチェックボックスをチェックする。</a:t>
          </a:r>
        </a:p>
      </xdr:txBody>
    </xdr:sp>
    <xdr:clientData/>
  </xdr:oneCellAnchor>
  <xdr:oneCellAnchor>
    <xdr:from>
      <xdr:col>30</xdr:col>
      <xdr:colOff>333375</xdr:colOff>
      <xdr:row>12</xdr:row>
      <xdr:rowOff>142874</xdr:rowOff>
    </xdr:from>
    <xdr:ext cx="2667000" cy="1647825"/>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7648575" y="2657474"/>
          <a:ext cx="2667000" cy="16478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５．主要用途</a:t>
          </a:r>
          <a:r>
            <a:rPr kumimoji="1" lang="en-US" altLang="ja-JP" sz="1100" b="1"/>
            <a:t>】</a:t>
          </a:r>
        </a:p>
        <a:p>
          <a:pPr>
            <a:lnSpc>
              <a:spcPts val="1300"/>
            </a:lnSpc>
          </a:pPr>
          <a:endParaRPr kumimoji="1" lang="en-US" altLang="ja-JP" sz="1100" b="1"/>
        </a:p>
        <a:p>
          <a:pPr>
            <a:lnSpc>
              <a:spcPts val="1300"/>
            </a:lnSpc>
          </a:pPr>
          <a:r>
            <a:rPr kumimoji="1" lang="ja-JP" altLang="en-US" sz="1100" b="0"/>
            <a:t>「（２）居住産業併用建築物」および「（３）産業専用建築物」に該当する場合は、産業の用に供する部分について、</a:t>
          </a:r>
          <a:r>
            <a:rPr kumimoji="1" lang="ja-JP" altLang="en-US" sz="1100" b="0">
              <a:solidFill>
                <a:srgbClr val="00B0F0"/>
              </a:solidFill>
            </a:rPr>
            <a:t>別表</a:t>
          </a:r>
          <a:r>
            <a:rPr kumimoji="1" lang="ja-JP" altLang="en-US" sz="1100" b="0"/>
            <a:t>の記号のなかから該当するものを選んで（）内に記入。また、一敷地内に既存の建築物があるときは、その部分と新たに建築する部分と総合して判断して記入。</a:t>
          </a:r>
          <a:endParaRPr kumimoji="1" lang="en-US" altLang="ja-JP" sz="1100" b="0"/>
        </a:p>
      </xdr:txBody>
    </xdr:sp>
    <xdr:clientData/>
  </xdr:oneCellAnchor>
  <xdr:twoCellAnchor>
    <xdr:from>
      <xdr:col>35</xdr:col>
      <xdr:colOff>0</xdr:colOff>
      <xdr:row>4</xdr:row>
      <xdr:rowOff>0</xdr:rowOff>
    </xdr:from>
    <xdr:to>
      <xdr:col>39</xdr:col>
      <xdr:colOff>295275</xdr:colOff>
      <xdr:row>12</xdr:row>
      <xdr:rowOff>28575</xdr:rowOff>
    </xdr:to>
    <xdr:sp macro="" textlink="">
      <xdr:nvSpPr>
        <xdr:cNvPr id="6" name="吹き出し: 四角形 5">
          <a:extLst>
            <a:ext uri="{FF2B5EF4-FFF2-40B4-BE49-F238E27FC236}">
              <a16:creationId xmlns:a16="http://schemas.microsoft.com/office/drawing/2014/main" id="{00000000-0008-0000-1D00-000006000000}"/>
            </a:ext>
          </a:extLst>
        </xdr:cNvPr>
        <xdr:cNvSpPr/>
      </xdr:nvSpPr>
      <xdr:spPr bwMode="auto">
        <a:xfrm>
          <a:off x="10744200" y="8382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30</xdr:col>
      <xdr:colOff>676274</xdr:colOff>
      <xdr:row>2</xdr:row>
      <xdr:rowOff>190499</xdr:rowOff>
    </xdr:from>
    <xdr:ext cx="4867275" cy="685801"/>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7991474" y="609599"/>
          <a:ext cx="4867275" cy="6858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ロ．新設とその他の別</a:t>
          </a:r>
          <a:r>
            <a:rPr kumimoji="1" lang="en-US" altLang="ja-JP" sz="1100" b="1"/>
            <a:t>】</a:t>
          </a:r>
        </a:p>
        <a:p>
          <a:r>
            <a:rPr kumimoji="1" lang="ja-JP" altLang="en-US" sz="1100"/>
            <a:t>「新　設」　</a:t>
          </a:r>
          <a:r>
            <a:rPr kumimoji="1" lang="ja-JP" altLang="en-US" sz="1100" baseline="0"/>
            <a:t> </a:t>
          </a:r>
          <a:r>
            <a:rPr kumimoji="1" lang="ja-JP" altLang="en-US" sz="1100"/>
            <a:t>：家計を営む者が独立して居住できる住宅が新たに造られるもの。</a:t>
          </a:r>
          <a:endParaRPr kumimoji="1" lang="en-US" altLang="ja-JP" sz="1100"/>
        </a:p>
        <a:p>
          <a:r>
            <a:rPr kumimoji="1" lang="ja-JP" altLang="en-US" sz="1100"/>
            <a:t>「その他」　：新設に該当しないもの</a:t>
          </a:r>
          <a:endParaRPr kumimoji="1" lang="en-US" altLang="ja-JP" sz="1100"/>
        </a:p>
        <a:p>
          <a:endParaRPr kumimoji="1" lang="en-US" altLang="ja-JP" sz="1100"/>
        </a:p>
        <a:p>
          <a:endParaRPr kumimoji="1" lang="ja-JP" altLang="en-US" sz="1100"/>
        </a:p>
      </xdr:txBody>
    </xdr:sp>
    <xdr:clientData/>
  </xdr:oneCellAnchor>
  <xdr:oneCellAnchor>
    <xdr:from>
      <xdr:col>30</xdr:col>
      <xdr:colOff>685799</xdr:colOff>
      <xdr:row>6</xdr:row>
      <xdr:rowOff>66674</xdr:rowOff>
    </xdr:from>
    <xdr:ext cx="4867276" cy="476251"/>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000999" y="132397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ハ．新設住宅の資金</a:t>
          </a:r>
          <a:r>
            <a:rPr kumimoji="1" lang="en-US" altLang="ja-JP" sz="1100" b="1"/>
            <a:t>】</a:t>
          </a:r>
        </a:p>
        <a:p>
          <a:r>
            <a:rPr kumimoji="1" lang="en-US" altLang="ja-JP" sz="1100" b="0"/>
            <a:t>【</a:t>
          </a:r>
          <a:r>
            <a:rPr kumimoji="1" lang="ja-JP" altLang="en-US" sz="1100" b="0"/>
            <a:t>ロ．新設とその他の別</a:t>
          </a:r>
          <a:r>
            <a:rPr kumimoji="1" lang="en-US" altLang="ja-JP" sz="1100" b="0"/>
            <a:t>】</a:t>
          </a:r>
          <a:r>
            <a:rPr kumimoji="1" lang="ja-JP" altLang="en-US" sz="1100" b="0"/>
            <a:t>欄が「新設」の場合に記入します。</a:t>
          </a:r>
          <a:endParaRPr kumimoji="1" lang="en-US" altLang="ja-JP" sz="1100" b="0"/>
        </a:p>
        <a:p>
          <a:endParaRPr kumimoji="1" lang="ja-JP" altLang="en-US" sz="1100"/>
        </a:p>
      </xdr:txBody>
    </xdr:sp>
    <xdr:clientData/>
  </xdr:oneCellAnchor>
  <xdr:oneCellAnchor>
    <xdr:from>
      <xdr:col>30</xdr:col>
      <xdr:colOff>666749</xdr:colOff>
      <xdr:row>0</xdr:row>
      <xdr:rowOff>85724</xdr:rowOff>
    </xdr:from>
    <xdr:ext cx="4867276" cy="476251"/>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7981949" y="8572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イ．番号</a:t>
          </a:r>
          <a:r>
            <a:rPr kumimoji="1" lang="en-US" altLang="ja-JP" sz="1100" b="1"/>
            <a:t>】</a:t>
          </a:r>
        </a:p>
        <a:p>
          <a:r>
            <a:rPr kumimoji="1" lang="ja-JP" altLang="en-US" sz="1100" b="0"/>
            <a:t>第二面の</a:t>
          </a:r>
          <a:r>
            <a:rPr kumimoji="1" lang="en-US" altLang="ja-JP" sz="1100" b="0"/>
            <a:t>【</a:t>
          </a:r>
          <a:r>
            <a:rPr kumimoji="1" lang="ja-JP" altLang="en-US" sz="1100" b="0"/>
            <a:t>６</a:t>
          </a:r>
          <a:r>
            <a:rPr kumimoji="1" lang="en-US" altLang="ja-JP" sz="1100" b="0"/>
            <a:t>】</a:t>
          </a:r>
          <a:r>
            <a:rPr kumimoji="1" lang="ja-JP" altLang="en-US" sz="1100" b="0"/>
            <a:t>の</a:t>
          </a:r>
          <a:r>
            <a:rPr kumimoji="1" lang="en-US" altLang="ja-JP" sz="1100" b="0"/>
            <a:t>【</a:t>
          </a:r>
          <a:r>
            <a:rPr kumimoji="1" lang="ja-JP" altLang="en-US" sz="1100" b="0"/>
            <a:t>イ</a:t>
          </a:r>
          <a:r>
            <a:rPr kumimoji="1" lang="en-US" altLang="ja-JP" sz="1100" b="0"/>
            <a:t>】</a:t>
          </a:r>
          <a:r>
            <a:rPr kumimoji="1" lang="ja-JP" altLang="en-US" sz="1100" b="0"/>
            <a:t>欄に記入した番号と同じ番号を記入</a:t>
          </a:r>
          <a:endParaRPr kumimoji="1" lang="en-US" altLang="ja-JP" sz="1100" b="0"/>
        </a:p>
        <a:p>
          <a:endParaRPr kumimoji="1" lang="ja-JP" altLang="en-US" sz="1100"/>
        </a:p>
      </xdr:txBody>
    </xdr:sp>
    <xdr:clientData/>
  </xdr:oneCellAnchor>
  <xdr:oneCellAnchor>
    <xdr:from>
      <xdr:col>2</xdr:col>
      <xdr:colOff>228599</xdr:colOff>
      <xdr:row>14</xdr:row>
      <xdr:rowOff>190499</xdr:rowOff>
    </xdr:from>
    <xdr:ext cx="5934076" cy="1419225"/>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685799" y="3124199"/>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31</xdr:col>
      <xdr:colOff>9524</xdr:colOff>
      <xdr:row>8</xdr:row>
      <xdr:rowOff>152400</xdr:rowOff>
    </xdr:from>
    <xdr:ext cx="4867276" cy="1800226"/>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8010524" y="1828800"/>
          <a:ext cx="4867276" cy="180022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ニ．住宅の建築工法</a:t>
          </a:r>
          <a:r>
            <a:rPr kumimoji="1" lang="en-US" altLang="ja-JP" sz="1100" b="1"/>
            <a:t>】</a:t>
          </a:r>
        </a:p>
        <a:p>
          <a:endParaRPr kumimoji="1" lang="en-US" altLang="ja-JP" sz="1100" b="0"/>
        </a:p>
        <a:p>
          <a:r>
            <a:rPr kumimoji="1" lang="ja-JP" altLang="en-US" sz="1100" b="0"/>
            <a:t>「在来工法」</a:t>
          </a:r>
          <a:r>
            <a:rPr kumimoji="1" lang="en-US" altLang="ja-JP" sz="1100" b="0"/>
            <a:t>…</a:t>
          </a:r>
          <a:r>
            <a:rPr kumimoji="1" lang="ja-JP" altLang="en-US" sz="1100" b="0"/>
            <a:t>プレハブ工法・枠組壁工法以外の工法</a:t>
          </a:r>
          <a:endParaRPr kumimoji="1" lang="en-US" altLang="ja-JP" sz="1100" b="0"/>
        </a:p>
        <a:p>
          <a:endParaRPr kumimoji="1" lang="en-US" altLang="ja-JP" sz="1100" b="0"/>
        </a:p>
        <a:p>
          <a:r>
            <a:rPr kumimoji="1" lang="ja-JP" altLang="en-US" sz="1100" b="0"/>
            <a:t>「プレハブ工法」</a:t>
          </a:r>
          <a:r>
            <a:rPr kumimoji="1" lang="en-US" altLang="ja-JP" sz="1100" b="0"/>
            <a:t>…</a:t>
          </a:r>
          <a:r>
            <a:rPr kumimoji="1" lang="ja-JP" altLang="en-US" sz="1100" b="0"/>
            <a:t>住宅の壁、柱、床、はり、屋根又は階段等の主要構造部材を工場で生産し、現場で組立建築する工法</a:t>
          </a:r>
          <a:endParaRPr kumimoji="1" lang="en-US" altLang="ja-JP" sz="1100" b="0"/>
        </a:p>
        <a:p>
          <a:endParaRPr kumimoji="1" lang="en-US" altLang="ja-JP" sz="1100" b="0"/>
        </a:p>
        <a:p>
          <a:r>
            <a:rPr kumimoji="1" lang="ja-JP" altLang="en-US" sz="1100" b="0"/>
            <a:t>「枠組壁工法」</a:t>
          </a:r>
          <a:r>
            <a:rPr kumimoji="1" lang="en-US" altLang="ja-JP" sz="1100" b="0"/>
            <a:t>…</a:t>
          </a:r>
          <a:r>
            <a:rPr kumimoji="1" lang="ja-JP" altLang="en-US" sz="1100" b="0"/>
            <a:t>木材で組まれた枠組に構造用合板その他これらに類するものを打ち付けた床及び壁により建築物を建築する工法（ツーバイフォー工法）</a:t>
          </a:r>
          <a:endParaRPr kumimoji="1" lang="en-US" altLang="ja-JP" sz="1100" b="0"/>
        </a:p>
        <a:p>
          <a:endParaRPr kumimoji="1" lang="ja-JP" altLang="en-US" sz="1100"/>
        </a:p>
      </xdr:txBody>
    </xdr:sp>
    <xdr:clientData/>
  </xdr:oneCellAnchor>
  <xdr:oneCellAnchor>
    <xdr:from>
      <xdr:col>30</xdr:col>
      <xdr:colOff>685799</xdr:colOff>
      <xdr:row>18</xdr:row>
      <xdr:rowOff>85725</xdr:rowOff>
    </xdr:from>
    <xdr:ext cx="4867276" cy="1905000"/>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8000999" y="3667125"/>
          <a:ext cx="4867276" cy="19050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ホ．住宅の種類</a:t>
          </a:r>
          <a:r>
            <a:rPr kumimoji="1" lang="en-US" altLang="ja-JP" sz="1100" b="1"/>
            <a:t>】</a:t>
          </a:r>
        </a:p>
        <a:p>
          <a:endParaRPr kumimoji="1" lang="en-US" altLang="ja-JP" sz="1100" b="0"/>
        </a:p>
        <a:p>
          <a:r>
            <a:rPr kumimoji="1" lang="ja-JP" altLang="en-US" sz="1100" b="0"/>
            <a:t>「専用住宅」</a:t>
          </a:r>
          <a:r>
            <a:rPr kumimoji="1" lang="en-US" altLang="ja-JP" sz="1100" b="0"/>
            <a:t>…</a:t>
          </a:r>
          <a:r>
            <a:rPr kumimoji="1" lang="ja-JP" altLang="en-US" sz="1100" b="0"/>
            <a:t>専ら居住の目的だけのもの</a:t>
          </a:r>
          <a:endParaRPr kumimoji="1" lang="en-US" altLang="ja-JP" sz="1100" b="0"/>
        </a:p>
        <a:p>
          <a:endParaRPr kumimoji="1" lang="en-US" altLang="ja-JP" sz="1100" b="0"/>
        </a:p>
        <a:p>
          <a:r>
            <a:rPr kumimoji="1" lang="ja-JP" altLang="en-US" sz="1100" b="0"/>
            <a:t>「併用住宅」</a:t>
          </a:r>
          <a:r>
            <a:rPr kumimoji="1" lang="en-US" altLang="ja-JP" sz="1100" b="0"/>
            <a:t>…</a:t>
          </a:r>
          <a:r>
            <a:rPr kumimoji="1" lang="ja-JP" altLang="en-US" sz="1100" b="0"/>
            <a:t>住宅の中に店舗、事務所等の用に供する部分があるもの</a:t>
          </a:r>
          <a:endParaRPr kumimoji="1" lang="en-US" altLang="ja-JP" sz="1100" b="0"/>
        </a:p>
        <a:p>
          <a:endParaRPr kumimoji="1" lang="en-US" altLang="ja-JP" sz="1100" b="0"/>
        </a:p>
        <a:p>
          <a:r>
            <a:rPr kumimoji="1" lang="ja-JP" altLang="en-US" sz="1100" b="0"/>
            <a:t>「その他の住宅」</a:t>
          </a:r>
          <a:r>
            <a:rPr kumimoji="1" lang="en-US" altLang="ja-JP" sz="1100" b="0"/>
            <a:t>…</a:t>
          </a:r>
          <a:r>
            <a:rPr kumimoji="1" lang="ja-JP" altLang="en-US" sz="1100" b="0"/>
            <a:t>店舗、事務所等の中に居住の用に供する部分があるもの</a:t>
          </a:r>
          <a:endParaRPr kumimoji="1" lang="en-US" altLang="ja-JP" sz="1100" b="0"/>
        </a:p>
        <a:p>
          <a:endParaRPr kumimoji="1" lang="en-US" altLang="ja-JP" sz="1100" b="0"/>
        </a:p>
        <a:p>
          <a:r>
            <a:rPr kumimoji="1" lang="en-US" altLang="ja-JP" sz="1100" b="0"/>
            <a:t>※</a:t>
          </a:r>
          <a:r>
            <a:rPr kumimoji="1" lang="ja-JP" altLang="en-US" sz="1100" b="0"/>
            <a:t>　判断基準　居住部分の床面積が延べ面積の１</a:t>
          </a:r>
          <a:r>
            <a:rPr kumimoji="1" lang="en-US" altLang="ja-JP" sz="1100" b="0"/>
            <a:t>/</a:t>
          </a:r>
          <a:r>
            <a:rPr kumimoji="1" lang="ja-JP" altLang="en-US" sz="1100" b="0"/>
            <a:t>５以上　→　「併用住宅」</a:t>
          </a:r>
          <a:endParaRPr kumimoji="1" lang="en-US" altLang="ja-JP" sz="1100" b="0"/>
        </a:p>
        <a:p>
          <a:r>
            <a:rPr kumimoji="1" lang="ja-JP" altLang="en-US" sz="1100" b="0"/>
            <a:t>　　　　　　　　　　　　　　　　　　　　　　　　　　　　</a:t>
          </a:r>
          <a:r>
            <a:rPr kumimoji="1" lang="ja-JP" altLang="en-US" sz="1100" b="0" baseline="0"/>
            <a:t>  </a:t>
          </a:r>
          <a:r>
            <a:rPr kumimoji="1" lang="ja-JP" altLang="en-US" sz="1100" b="0"/>
            <a:t>　　１</a:t>
          </a:r>
          <a:r>
            <a:rPr kumimoji="1" lang="en-US" altLang="ja-JP" sz="1100" b="0"/>
            <a:t>/</a:t>
          </a:r>
          <a:r>
            <a:rPr kumimoji="1" lang="ja-JP" altLang="en-US" sz="1100" b="0"/>
            <a:t>５以上　→　「その他の住宅」</a:t>
          </a:r>
          <a:endParaRPr kumimoji="1" lang="ja-JP" altLang="en-US" sz="1100"/>
        </a:p>
      </xdr:txBody>
    </xdr:sp>
    <xdr:clientData/>
  </xdr:oneCellAnchor>
  <xdr:oneCellAnchor>
    <xdr:from>
      <xdr:col>30</xdr:col>
      <xdr:colOff>676274</xdr:colOff>
      <xdr:row>38</xdr:row>
      <xdr:rowOff>142875</xdr:rowOff>
    </xdr:from>
    <xdr:ext cx="6219826" cy="714375"/>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7991474" y="6772275"/>
          <a:ext cx="6219826" cy="7143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ト．利用関係</a:t>
          </a:r>
          <a:r>
            <a:rPr kumimoji="1" lang="en-US" altLang="ja-JP" sz="1100" b="1"/>
            <a:t>】</a:t>
          </a:r>
          <a:r>
            <a:rPr kumimoji="1" lang="ja-JP" altLang="en-US" sz="1100" b="1"/>
            <a:t>　</a:t>
          </a:r>
          <a:r>
            <a:rPr kumimoji="1" lang="en-US" altLang="ja-JP" sz="1100" b="1"/>
            <a:t>【</a:t>
          </a:r>
          <a:r>
            <a:rPr kumimoji="1" lang="ja-JP" altLang="en-US" sz="1100" b="1"/>
            <a:t>チ．住宅の戸数</a:t>
          </a:r>
          <a:r>
            <a:rPr kumimoji="1" lang="en-US" altLang="ja-JP" sz="1100" b="1"/>
            <a:t>】</a:t>
          </a:r>
          <a:r>
            <a:rPr kumimoji="1" lang="ja-JP" altLang="en-US" sz="1100" b="1"/>
            <a:t>　</a:t>
          </a:r>
          <a:r>
            <a:rPr kumimoji="1" lang="en-US" altLang="ja-JP" sz="1100" b="1"/>
            <a:t>【</a:t>
          </a:r>
          <a:r>
            <a:rPr kumimoji="1" lang="ja-JP" altLang="en-US" sz="1100" b="1"/>
            <a:t>リ．工事部分の床面積の合計</a:t>
          </a:r>
          <a:r>
            <a:rPr kumimoji="1" lang="en-US" altLang="ja-JP" sz="1100" b="1"/>
            <a:t>】</a:t>
          </a:r>
        </a:p>
        <a:p>
          <a:pPr>
            <a:lnSpc>
              <a:spcPts val="1300"/>
            </a:lnSpc>
          </a:pPr>
          <a:r>
            <a:rPr kumimoji="1" lang="ja-JP" altLang="en-US" sz="1100"/>
            <a:t>住宅の利用関係が複数ある場合は、利用関係の種類ごとに記入してください。建築主が「（４）会社」の場合は「持家」を取得できないので利用形態を確認してください。</a:t>
          </a:r>
        </a:p>
      </xdr:txBody>
    </xdr:sp>
    <xdr:clientData/>
  </xdr:oneCellAnchor>
  <xdr:oneCellAnchor>
    <xdr:from>
      <xdr:col>30</xdr:col>
      <xdr:colOff>676274</xdr:colOff>
      <xdr:row>31</xdr:row>
      <xdr:rowOff>38099</xdr:rowOff>
    </xdr:from>
    <xdr:ext cx="6200775" cy="1133475"/>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7991474" y="5600699"/>
          <a:ext cx="6200775" cy="1133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へ．住宅の建て方</a:t>
          </a:r>
          <a:r>
            <a:rPr kumimoji="1" lang="en-US" altLang="ja-JP" sz="1100" b="1"/>
            <a:t>】</a:t>
          </a:r>
        </a:p>
        <a:p>
          <a:r>
            <a:rPr kumimoji="1" lang="ja-JP" altLang="en-US" sz="1100" b="0"/>
            <a:t>「長屋建住宅」</a:t>
          </a:r>
          <a:r>
            <a:rPr kumimoji="1" lang="en-US" altLang="ja-JP" sz="1100" b="0"/>
            <a:t>…</a:t>
          </a:r>
          <a:r>
            <a:rPr kumimoji="1" lang="ja-JP" altLang="en-US" sz="1100" b="0"/>
            <a:t>廊下、階段等を共用しない２戸以上の住宅を連続する建て方の住宅（連続建）</a:t>
          </a:r>
          <a:endParaRPr kumimoji="1" lang="en-US" altLang="ja-JP" sz="1100" b="0"/>
        </a:p>
        <a:p>
          <a:r>
            <a:rPr kumimoji="1" lang="ja-JP" altLang="en-US" sz="1100" b="0"/>
            <a:t>                           </a:t>
          </a:r>
          <a:r>
            <a:rPr kumimoji="1" lang="en-US" altLang="ja-JP" sz="1100" b="0"/>
            <a:t>…</a:t>
          </a:r>
          <a:r>
            <a:rPr kumimoji="1" lang="ja-JP" altLang="en-US" sz="1100" b="0"/>
            <a:t> 廊下、階段等を共用しないで２戸以上の住宅を重ねたもの（重ね建）</a:t>
          </a:r>
          <a:endParaRPr kumimoji="1" lang="en-US" altLang="ja-JP" sz="1100" b="0"/>
        </a:p>
        <a:p>
          <a:r>
            <a:rPr kumimoji="1" lang="ja-JP" altLang="en-US" sz="1100" b="0"/>
            <a:t>「共同住宅」</a:t>
          </a:r>
          <a:r>
            <a:rPr kumimoji="1" lang="ja-JP" altLang="en-US" sz="1100" b="0" baseline="0"/>
            <a:t> </a:t>
          </a:r>
          <a:r>
            <a:rPr kumimoji="1" lang="ja-JP" altLang="en-US" sz="1100" b="0"/>
            <a:t>　 </a:t>
          </a:r>
          <a:r>
            <a:rPr kumimoji="1" lang="en-US" altLang="ja-JP" sz="1100" b="0"/>
            <a:t>…</a:t>
          </a:r>
          <a:r>
            <a:rPr kumimoji="1" lang="ja-JP" altLang="en-US" sz="1100" b="0"/>
            <a:t>長屋建住宅以外の住宅で、一の建築物内に２戸以上の住宅があるものをいい、</a:t>
          </a:r>
          <a:endParaRPr kumimoji="1" lang="en-US" altLang="ja-JP" sz="1100" b="0"/>
        </a:p>
        <a:p>
          <a:r>
            <a:rPr kumimoji="1" lang="en-US" altLang="ja-JP" sz="1100" b="0"/>
            <a:t>                                 </a:t>
          </a:r>
          <a:r>
            <a:rPr kumimoji="1" lang="ja-JP" altLang="en-US" sz="1100" b="0"/>
            <a:t>一般的には、アパート又はマンションといわれるものです。</a:t>
          </a:r>
          <a:endParaRPr kumimoji="1" lang="en-US" altLang="ja-JP" sz="1100" b="0"/>
        </a:p>
      </xdr:txBody>
    </xdr:sp>
    <xdr:clientData/>
  </xdr:oneCellAnchor>
  <xdr:twoCellAnchor>
    <xdr:from>
      <xdr:col>5</xdr:col>
      <xdr:colOff>0</xdr:colOff>
      <xdr:row>26</xdr:row>
      <xdr:rowOff>0</xdr:rowOff>
    </xdr:from>
    <xdr:to>
      <xdr:col>16</xdr:col>
      <xdr:colOff>209550</xdr:colOff>
      <xdr:row>37</xdr:row>
      <xdr:rowOff>28575</xdr:rowOff>
    </xdr:to>
    <xdr:sp macro="" textlink="">
      <xdr:nvSpPr>
        <xdr:cNvPr id="10" name="吹き出し: 四角形 9">
          <a:extLst>
            <a:ext uri="{FF2B5EF4-FFF2-40B4-BE49-F238E27FC236}">
              <a16:creationId xmlns:a16="http://schemas.microsoft.com/office/drawing/2014/main" id="{00000000-0008-0000-1E00-00000A000000}"/>
            </a:ext>
          </a:extLst>
        </xdr:cNvPr>
        <xdr:cNvSpPr/>
      </xdr:nvSpPr>
      <xdr:spPr bwMode="auto">
        <a:xfrm>
          <a:off x="1143000" y="4800600"/>
          <a:ext cx="2724150"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190500</xdr:colOff>
      <xdr:row>11</xdr:row>
      <xdr:rowOff>123825</xdr:rowOff>
    </xdr:from>
    <xdr:ext cx="4419600" cy="1171576"/>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190500" y="2428875"/>
          <a:ext cx="4419600" cy="117157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除却を伴う場合に記入してください。</a:t>
          </a:r>
          <a:endParaRPr kumimoji="1" lang="en-US" altLang="ja-JP" sz="2000" b="1">
            <a:solidFill>
              <a:srgbClr val="FF0000"/>
            </a:solidFill>
          </a:endParaRPr>
        </a:p>
        <a:p>
          <a:r>
            <a:rPr kumimoji="1" lang="ja-JP" altLang="en-US" sz="2000" b="1">
              <a:solidFill>
                <a:srgbClr val="FF0000"/>
              </a:solidFill>
            </a:rPr>
            <a:t>二面</a:t>
          </a:r>
          <a:r>
            <a:rPr kumimoji="1" lang="en-US" altLang="ja-JP" sz="2000" b="1">
              <a:solidFill>
                <a:srgbClr val="FF0000"/>
              </a:solidFill>
            </a:rPr>
            <a:t>【</a:t>
          </a:r>
          <a:r>
            <a:rPr kumimoji="1" lang="ja-JP" altLang="en-US" sz="2000" b="1">
              <a:solidFill>
                <a:srgbClr val="FF0000"/>
              </a:solidFill>
            </a:rPr>
            <a:t>４．工事種別</a:t>
          </a:r>
          <a:r>
            <a:rPr kumimoji="1" lang="en-US" altLang="ja-JP" sz="2000" b="1">
              <a:solidFill>
                <a:srgbClr val="FF0000"/>
              </a:solidFill>
            </a:rPr>
            <a:t>】</a:t>
          </a:r>
          <a:r>
            <a:rPr kumimoji="1" lang="ja-JP" altLang="en-US" sz="2000" b="1">
              <a:solidFill>
                <a:srgbClr val="FF0000"/>
              </a:solidFill>
            </a:rPr>
            <a:t>が改築の場合は必ず記入してください。</a:t>
          </a:r>
          <a:endParaRPr kumimoji="1" lang="en-US" altLang="ja-JP" sz="2000" b="1">
            <a:solidFill>
              <a:srgbClr val="FF0000"/>
            </a:solidFill>
          </a:endParaRPr>
        </a:p>
        <a:p>
          <a:endParaRPr kumimoji="1" lang="en-US" altLang="ja-JP" sz="2000" b="1">
            <a:solidFill>
              <a:srgbClr val="FF0000"/>
            </a:solidFill>
          </a:endParaRPr>
        </a:p>
        <a:p>
          <a:pPr>
            <a:lnSpc>
              <a:spcPts val="2300"/>
            </a:lnSpc>
          </a:pPr>
          <a:endParaRPr kumimoji="1" lang="ja-JP" altLang="en-US" sz="2000"/>
        </a:p>
      </xdr:txBody>
    </xdr:sp>
    <xdr:clientData/>
  </xdr:oneCellAnchor>
  <xdr:twoCellAnchor>
    <xdr:from>
      <xdr:col>30</xdr:col>
      <xdr:colOff>0</xdr:colOff>
      <xdr:row>1</xdr:row>
      <xdr:rowOff>0</xdr:rowOff>
    </xdr:from>
    <xdr:to>
      <xdr:col>34</xdr:col>
      <xdr:colOff>295275</xdr:colOff>
      <xdr:row>9</xdr:row>
      <xdr:rowOff>28575</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70104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30</xdr:col>
      <xdr:colOff>0</xdr:colOff>
      <xdr:row>2</xdr:row>
      <xdr:rowOff>0</xdr:rowOff>
    </xdr:from>
    <xdr:ext cx="1971675" cy="561975"/>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1314450"/>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7315200" y="419100"/>
          <a:ext cx="2867025" cy="13144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建築主が４名以上、または第一面に収まらない場合に使用してください。</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twoCellAnchor>
    <xdr:from>
      <xdr:col>35</xdr:col>
      <xdr:colOff>0</xdr:colOff>
      <xdr:row>1</xdr:row>
      <xdr:rowOff>0</xdr:rowOff>
    </xdr:from>
    <xdr:to>
      <xdr:col>39</xdr:col>
      <xdr:colOff>295275</xdr:colOff>
      <xdr:row>9</xdr:row>
      <xdr:rowOff>28575</xdr:rowOff>
    </xdr:to>
    <xdr:sp macro="" textlink="">
      <xdr:nvSpPr>
        <xdr:cNvPr id="4" name="吹き出し: 四角形 3">
          <a:extLst>
            <a:ext uri="{FF2B5EF4-FFF2-40B4-BE49-F238E27FC236}">
              <a16:creationId xmlns:a16="http://schemas.microsoft.com/office/drawing/2014/main" id="{00000000-0008-0000-2000-000004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23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23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23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23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23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23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78</xdr:row>
          <xdr:rowOff>0</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2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78</xdr:row>
          <xdr:rowOff>0</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2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78</xdr:row>
          <xdr:rowOff>0</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23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23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23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23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23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23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23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23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23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23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23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23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23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23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23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23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102</xdr:row>
          <xdr:rowOff>0</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23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102</xdr:row>
          <xdr:rowOff>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23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102</xdr:row>
          <xdr:rowOff>0</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23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23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23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23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23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23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23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23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23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87</xdr:row>
          <xdr:rowOff>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23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23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23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23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23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23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23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23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23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23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23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23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23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23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23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23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23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23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23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23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23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23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23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23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23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23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23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23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23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23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23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23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23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23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23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23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23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23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23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23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23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23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23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23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23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23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23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23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23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23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23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23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117</xdr:row>
          <xdr:rowOff>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23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117</xdr:row>
          <xdr:rowOff>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23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23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23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23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23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25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26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26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26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26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26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26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26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9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9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9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A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A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B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B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C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C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C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C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C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C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C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C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C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C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C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E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E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E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E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F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F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F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F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30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30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30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4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44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4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4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4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4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4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4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4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4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4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4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4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4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4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4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4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4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4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4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4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44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44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44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4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4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4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4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4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4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44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44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44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4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4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4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4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4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4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4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4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44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4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4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4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4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4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4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4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4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4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4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4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4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44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4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4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4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4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44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4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4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4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4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4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4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44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4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4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4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4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4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4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4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4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4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4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44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44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44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44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44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44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44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44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44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44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44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44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44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44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44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44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44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44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44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44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44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44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44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44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44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44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44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44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44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44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44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44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44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44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44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44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44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44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44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44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44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44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44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44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44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44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44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44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44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44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44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44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44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44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44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44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44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44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44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44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44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44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44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44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44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44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44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44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44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44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44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44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44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44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44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44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44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44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44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44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44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44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44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44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44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44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44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44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44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44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44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44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44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44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44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44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44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44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44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44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44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44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44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44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44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44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44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44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44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44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44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44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44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44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44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44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44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44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44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44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44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44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44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44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44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44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44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44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44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44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44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44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44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4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44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44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44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44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44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44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44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44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44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44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44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44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44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44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44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44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44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44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44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44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44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4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4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4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44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44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44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44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44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44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44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44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44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44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44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44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44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44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44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44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44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44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44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44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44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44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44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44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44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44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44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44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44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44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44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44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44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44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44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44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44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44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44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44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44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44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44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44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44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44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44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44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44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44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44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44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44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44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44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44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44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44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44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44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44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44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44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44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44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44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44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44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44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44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44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44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44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152400</xdr:colOff>
      <xdr:row>19</xdr:row>
      <xdr:rowOff>142876</xdr:rowOff>
    </xdr:from>
    <xdr:to>
      <xdr:col>43</xdr:col>
      <xdr:colOff>161925</xdr:colOff>
      <xdr:row>28</xdr:row>
      <xdr:rowOff>66676</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811000" y="4343401"/>
          <a:ext cx="2752725" cy="1504950"/>
        </a:xfrm>
        <a:prstGeom prst="wedgeRectCallout">
          <a:avLst>
            <a:gd name="adj1" fmla="val -200972"/>
            <a:gd name="adj2" fmla="val -50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37</xdr:col>
      <xdr:colOff>47625</xdr:colOff>
      <xdr:row>24</xdr:row>
      <xdr:rowOff>57150</xdr:rowOff>
    </xdr:from>
    <xdr:to>
      <xdr:col>38</xdr:col>
      <xdr:colOff>647700</xdr:colOff>
      <xdr:row>33</xdr:row>
      <xdr:rowOff>200025</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0334625" y="5000625"/>
          <a:ext cx="1285875" cy="1838325"/>
        </a:xfrm>
        <a:prstGeom prst="borderCallout1">
          <a:avLst>
            <a:gd name="adj1" fmla="val 21628"/>
            <a:gd name="adj2" fmla="val -1491"/>
            <a:gd name="adj3" fmla="val 58509"/>
            <a:gd name="adj4" fmla="val -51152"/>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37</xdr:col>
      <xdr:colOff>38100</xdr:colOff>
      <xdr:row>34</xdr:row>
      <xdr:rowOff>76200</xdr:rowOff>
    </xdr:from>
    <xdr:to>
      <xdr:col>41</xdr:col>
      <xdr:colOff>47625</xdr:colOff>
      <xdr:row>37</xdr:row>
      <xdr:rowOff>142875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0325100" y="6924675"/>
          <a:ext cx="2752725" cy="695325"/>
        </a:xfrm>
        <a:prstGeom prst="wedgeRectCallout">
          <a:avLst>
            <a:gd name="adj1" fmla="val -125885"/>
            <a:gd name="adj2" fmla="val -13221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238125</xdr:colOff>
      <xdr:row>28</xdr:row>
      <xdr:rowOff>1</xdr:rowOff>
    </xdr:from>
    <xdr:to>
      <xdr:col>33</xdr:col>
      <xdr:colOff>647700</xdr:colOff>
      <xdr:row>32</xdr:row>
      <xdr:rowOff>28575</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781925" y="5781676"/>
          <a:ext cx="409575" cy="676274"/>
        </a:xfrm>
        <a:prstGeom prst="rightBrace">
          <a:avLst>
            <a:gd name="adj1" fmla="val 17635"/>
            <a:gd name="adj2" fmla="val 7959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6369"/>
            <a:gd name="adj2" fmla="val -25429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352425</xdr:colOff>
      <xdr:row>46</xdr:row>
      <xdr:rowOff>85725</xdr:rowOff>
    </xdr:from>
    <xdr:to>
      <xdr:col>35</xdr:col>
      <xdr:colOff>361950</xdr:colOff>
      <xdr:row>51</xdr:row>
      <xdr:rowOff>190500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8029575" y="8848725"/>
          <a:ext cx="2828925" cy="1057275"/>
        </a:xfrm>
        <a:prstGeom prst="wedgeRectCallout">
          <a:avLst>
            <a:gd name="adj1" fmla="val -93014"/>
            <a:gd name="adj2" fmla="val 41663"/>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4.xml"/><Relationship Id="rId1" Type="http://schemas.openxmlformats.org/officeDocument/2006/relationships/printerSettings" Target="../printerSettings/printerSettings38.bin"/><Relationship Id="rId4"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5.xml"/><Relationship Id="rId1" Type="http://schemas.openxmlformats.org/officeDocument/2006/relationships/printerSettings" Target="../printerSettings/printerSettings39.bin"/><Relationship Id="rId4"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6.xml"/><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8.xml"/><Relationship Id="rId1" Type="http://schemas.openxmlformats.org/officeDocument/2006/relationships/printerSettings" Target="../printerSettings/printerSettings42.bin"/><Relationship Id="rId4"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1.xml"/><Relationship Id="rId1" Type="http://schemas.openxmlformats.org/officeDocument/2006/relationships/printerSettings" Target="../printerSettings/printerSettings45.bin"/><Relationship Id="rId4" Type="http://schemas.openxmlformats.org/officeDocument/2006/relationships/comments" Target="../comments16.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2.xml"/><Relationship Id="rId1" Type="http://schemas.openxmlformats.org/officeDocument/2006/relationships/printerSettings" Target="../printerSettings/printerSettings46.bin"/><Relationship Id="rId4" Type="http://schemas.openxmlformats.org/officeDocument/2006/relationships/comments" Target="../comments1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3.xml"/><Relationship Id="rId1" Type="http://schemas.openxmlformats.org/officeDocument/2006/relationships/printerSettings" Target="../printerSettings/printerSettings47.bin"/><Relationship Id="rId4"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4.xml"/><Relationship Id="rId1" Type="http://schemas.openxmlformats.org/officeDocument/2006/relationships/printerSettings" Target="../printerSettings/printerSettings48.bin"/><Relationship Id="rId4"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68.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6.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0.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0.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E1" s="269" t="s">
        <v>2497</v>
      </c>
    </row>
    <row r="2" spans="1:39" ht="15" customHeight="1" thickBot="1">
      <c r="AC2" s="270" t="s">
        <v>2498</v>
      </c>
      <c r="AD2" s="270"/>
      <c r="AE2" s="1075"/>
      <c r="AF2" s="1076"/>
      <c r="AG2" s="1077"/>
    </row>
    <row r="3" spans="1:39" ht="15" customHeight="1">
      <c r="A3" s="1078" t="s">
        <v>2499</v>
      </c>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D3" s="269" t="s">
        <v>2500</v>
      </c>
    </row>
    <row r="4" spans="1:39" ht="15" customHeight="1">
      <c r="A4" s="1078"/>
      <c r="B4" s="1078"/>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row>
    <row r="5" spans="1:39" ht="15" customHeight="1">
      <c r="A5" s="1078"/>
      <c r="B5" s="1078"/>
      <c r="C5" s="1078"/>
      <c r="D5" s="1078"/>
      <c r="E5" s="1078"/>
      <c r="F5" s="1078"/>
      <c r="G5" s="1078"/>
      <c r="H5" s="1078"/>
      <c r="I5" s="1078"/>
      <c r="J5" s="1078"/>
      <c r="K5" s="1078"/>
      <c r="L5" s="1078"/>
      <c r="M5" s="1078"/>
      <c r="N5" s="1078"/>
      <c r="O5" s="1078"/>
      <c r="P5" s="1078"/>
      <c r="Q5" s="1078"/>
      <c r="R5" s="1078"/>
      <c r="S5" s="1078"/>
      <c r="T5" s="1078"/>
      <c r="U5" s="1078"/>
      <c r="V5" s="1078"/>
      <c r="W5" s="1078"/>
      <c r="X5" s="1078"/>
      <c r="Y5" s="1078"/>
      <c r="Z5" s="1078"/>
      <c r="AA5" s="1078"/>
    </row>
    <row r="6" spans="1:39" ht="15" customHeight="1">
      <c r="A6" s="1078"/>
      <c r="B6" s="1078"/>
      <c r="C6" s="1078"/>
      <c r="D6" s="1078"/>
      <c r="E6" s="1078"/>
      <c r="F6" s="1078"/>
      <c r="G6" s="1078"/>
      <c r="H6" s="1078"/>
      <c r="I6" s="1078"/>
      <c r="J6" s="1078"/>
      <c r="K6" s="1078"/>
      <c r="L6" s="1078"/>
      <c r="M6" s="1078"/>
      <c r="N6" s="1078"/>
      <c r="O6" s="1078"/>
      <c r="P6" s="1078"/>
      <c r="Q6" s="1078"/>
      <c r="R6" s="1078"/>
      <c r="S6" s="1078"/>
      <c r="T6" s="1078"/>
      <c r="U6" s="1078"/>
      <c r="V6" s="1078"/>
      <c r="W6" s="1078"/>
      <c r="X6" s="1078"/>
      <c r="Y6" s="1078"/>
      <c r="Z6" s="1078"/>
      <c r="AA6" s="1078"/>
    </row>
    <row r="7" spans="1:39" ht="15" customHeight="1">
      <c r="A7" s="271"/>
      <c r="B7" s="271"/>
      <c r="C7" s="271"/>
      <c r="D7" s="271"/>
      <c r="E7" s="271"/>
      <c r="F7" s="271"/>
      <c r="G7" s="271"/>
      <c r="H7" s="271"/>
      <c r="I7" s="271"/>
      <c r="J7" s="1079" t="s">
        <v>4518</v>
      </c>
      <c r="K7" s="1079"/>
      <c r="L7" s="1079"/>
      <c r="M7" s="1079"/>
      <c r="N7" s="1079"/>
      <c r="O7" s="1079"/>
      <c r="P7" s="1079"/>
      <c r="Q7" s="1079"/>
      <c r="R7" s="1079"/>
      <c r="S7" s="271"/>
      <c r="T7" s="271"/>
      <c r="U7" s="271"/>
      <c r="V7" s="271"/>
      <c r="W7" s="271"/>
      <c r="X7" s="271"/>
      <c r="Y7" s="271"/>
      <c r="Z7" s="271"/>
      <c r="AA7" s="271"/>
    </row>
    <row r="8" spans="1:39" ht="15" customHeight="1"/>
    <row r="9" spans="1:39" ht="15" customHeight="1">
      <c r="A9" s="1080" t="s">
        <v>2501</v>
      </c>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row>
    <row r="10" spans="1:39" ht="15" customHeight="1">
      <c r="A10" s="1080"/>
      <c r="B10" s="1080"/>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row>
    <row r="11" spans="1:39" ht="15" customHeight="1">
      <c r="A11" s="1080"/>
      <c r="B11" s="1080"/>
      <c r="C11" s="1080"/>
      <c r="D11" s="1080"/>
      <c r="E11" s="1080"/>
      <c r="F11" s="1080"/>
      <c r="G11" s="1080"/>
      <c r="H11" s="1080"/>
      <c r="I11" s="1080"/>
      <c r="J11" s="1080"/>
      <c r="K11" s="1080"/>
      <c r="L11" s="1080"/>
      <c r="M11" s="1080"/>
      <c r="N11" s="1080"/>
      <c r="O11" s="1080"/>
      <c r="P11" s="1080"/>
      <c r="Q11" s="1080"/>
      <c r="R11" s="1080"/>
      <c r="S11" s="1080"/>
      <c r="T11" s="1080"/>
      <c r="U11" s="1080"/>
      <c r="V11" s="1080"/>
      <c r="W11" s="1080"/>
      <c r="X11" s="1080"/>
      <c r="Y11" s="1080"/>
      <c r="Z11" s="1080"/>
      <c r="AA11" s="1080"/>
    </row>
    <row r="12" spans="1:39" ht="15" customHeigh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row>
    <row r="13" spans="1:39" ht="15" customHeight="1">
      <c r="A13" s="1080"/>
      <c r="B13" s="1080"/>
      <c r="C13" s="1080"/>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row>
    <row r="14" spans="1:39" ht="15" customHeigh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1080"/>
    </row>
    <row r="15" spans="1:39" ht="15" customHeight="1">
      <c r="A15" s="1080"/>
      <c r="B15" s="1080"/>
      <c r="C15" s="1080"/>
      <c r="D15" s="1080"/>
      <c r="E15" s="1080"/>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row>
    <row r="16" spans="1:39" ht="15" customHeight="1">
      <c r="A16" s="1080"/>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C16" s="273"/>
      <c r="AD16" s="273"/>
      <c r="AE16" s="273"/>
      <c r="AF16" s="273"/>
      <c r="AG16" s="273"/>
      <c r="AH16" s="273"/>
      <c r="AI16" s="273"/>
      <c r="AJ16" s="273"/>
      <c r="AK16" s="273"/>
      <c r="AL16" s="273"/>
      <c r="AM16" s="273"/>
    </row>
    <row r="17" spans="1:39" ht="15" customHeight="1">
      <c r="A17" s="1080"/>
      <c r="B17" s="1080"/>
      <c r="C17" s="1080"/>
      <c r="D17" s="1080"/>
      <c r="E17" s="1080"/>
      <c r="F17" s="108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C17" s="273"/>
      <c r="AD17" s="273"/>
      <c r="AE17" s="273"/>
      <c r="AF17" s="273"/>
      <c r="AG17" s="273"/>
      <c r="AH17" s="273"/>
      <c r="AI17" s="273"/>
      <c r="AJ17" s="273"/>
      <c r="AK17" s="273"/>
      <c r="AL17" s="273"/>
      <c r="AM17" s="273"/>
    </row>
    <row r="18" spans="1:39" ht="15" customHeight="1">
      <c r="A18" s="1080"/>
      <c r="B18" s="1080"/>
      <c r="C18" s="1080"/>
      <c r="D18" s="1080"/>
      <c r="E18" s="1080"/>
      <c r="F18" s="1080"/>
      <c r="G18" s="1080"/>
      <c r="H18" s="1080"/>
      <c r="I18" s="1080"/>
      <c r="J18" s="1080"/>
      <c r="K18" s="1080"/>
      <c r="L18" s="1080"/>
      <c r="M18" s="1080"/>
      <c r="N18" s="1080"/>
      <c r="O18" s="1080"/>
      <c r="P18" s="1080"/>
      <c r="Q18" s="1080"/>
      <c r="R18" s="1080"/>
      <c r="S18" s="1080"/>
      <c r="T18" s="1080"/>
      <c r="U18" s="1080"/>
      <c r="V18" s="1080"/>
      <c r="W18" s="1080"/>
      <c r="X18" s="1080"/>
      <c r="Y18" s="1080"/>
      <c r="Z18" s="1080"/>
      <c r="AA18" s="1080"/>
      <c r="AC18" s="273"/>
      <c r="AD18" s="273"/>
      <c r="AE18" s="273"/>
      <c r="AF18" s="273"/>
      <c r="AG18" s="273"/>
      <c r="AH18" s="273"/>
      <c r="AI18" s="273"/>
      <c r="AJ18" s="273"/>
      <c r="AK18" s="273"/>
      <c r="AL18" s="273"/>
      <c r="AM18" s="273"/>
    </row>
    <row r="19" spans="1:39" ht="15" customHeight="1">
      <c r="A19" s="1080"/>
      <c r="B19" s="1080"/>
      <c r="C19" s="1080"/>
      <c r="D19" s="1080"/>
      <c r="E19" s="1080"/>
      <c r="F19" s="1080"/>
      <c r="G19" s="1080"/>
      <c r="H19" s="1080"/>
      <c r="I19" s="1080"/>
      <c r="J19" s="1080"/>
      <c r="K19" s="1080"/>
      <c r="L19" s="1080"/>
      <c r="M19" s="1080"/>
      <c r="N19" s="1080"/>
      <c r="O19" s="1080"/>
      <c r="P19" s="1080"/>
      <c r="Q19" s="1080"/>
      <c r="R19" s="1080"/>
      <c r="S19" s="1080"/>
      <c r="T19" s="1080"/>
      <c r="U19" s="1080"/>
      <c r="V19" s="1080"/>
      <c r="W19" s="1080"/>
      <c r="X19" s="1080"/>
      <c r="Y19" s="1080"/>
      <c r="Z19" s="1080"/>
      <c r="AA19" s="1080"/>
      <c r="AC19" s="273"/>
      <c r="AD19" s="273"/>
      <c r="AE19" s="273"/>
      <c r="AF19" s="273"/>
      <c r="AG19" s="273"/>
      <c r="AH19" s="273"/>
      <c r="AI19" s="273"/>
      <c r="AJ19" s="273"/>
      <c r="AK19" s="273"/>
      <c r="AL19" s="273"/>
      <c r="AM19" s="273"/>
    </row>
    <row r="20" spans="1:39" ht="15" customHeight="1">
      <c r="A20" s="1080"/>
      <c r="B20" s="1080"/>
      <c r="C20" s="1080"/>
      <c r="D20" s="1080"/>
      <c r="E20" s="1080"/>
      <c r="F20" s="1080"/>
      <c r="G20" s="1080"/>
      <c r="H20" s="1080"/>
      <c r="I20" s="1080"/>
      <c r="J20" s="1080"/>
      <c r="K20" s="1080"/>
      <c r="L20" s="1080"/>
      <c r="M20" s="1080"/>
      <c r="N20" s="1080"/>
      <c r="O20" s="1080"/>
      <c r="P20" s="1080"/>
      <c r="Q20" s="1080"/>
      <c r="R20" s="1080"/>
      <c r="S20" s="1080"/>
      <c r="T20" s="1080"/>
      <c r="U20" s="1080"/>
      <c r="V20" s="1080"/>
      <c r="W20" s="1080"/>
      <c r="X20" s="1080"/>
      <c r="Y20" s="1080"/>
      <c r="Z20" s="1080"/>
      <c r="AA20" s="1080"/>
      <c r="AC20" s="273"/>
      <c r="AD20" s="273"/>
      <c r="AE20" s="273"/>
      <c r="AF20" s="273"/>
      <c r="AG20" s="273"/>
      <c r="AH20" s="273"/>
      <c r="AI20" s="273"/>
      <c r="AJ20" s="273"/>
      <c r="AK20" s="273"/>
      <c r="AL20" s="273"/>
      <c r="AM20" s="273"/>
    </row>
    <row r="21" spans="1:39" ht="15" customHeight="1">
      <c r="A21" s="1080"/>
      <c r="B21" s="1080"/>
      <c r="C21" s="1080"/>
      <c r="D21" s="1080"/>
      <c r="E21" s="1080"/>
      <c r="F21" s="1080"/>
      <c r="G21" s="1080"/>
      <c r="H21" s="1080"/>
      <c r="I21" s="1080"/>
      <c r="J21" s="1080"/>
      <c r="K21" s="1080"/>
      <c r="L21" s="1080"/>
      <c r="M21" s="1080"/>
      <c r="N21" s="1080"/>
      <c r="O21" s="1080"/>
      <c r="P21" s="1080"/>
      <c r="Q21" s="1080"/>
      <c r="R21" s="1080"/>
      <c r="S21" s="1080"/>
      <c r="T21" s="1080"/>
      <c r="U21" s="1080"/>
      <c r="V21" s="1080"/>
      <c r="W21" s="1080"/>
      <c r="X21" s="1080"/>
      <c r="Y21" s="1080"/>
      <c r="Z21" s="1080"/>
      <c r="AA21" s="1080"/>
      <c r="AC21" s="273"/>
      <c r="AD21" s="273"/>
      <c r="AE21" s="273"/>
      <c r="AF21" s="273"/>
      <c r="AG21" s="273"/>
      <c r="AH21" s="273"/>
      <c r="AI21" s="273"/>
      <c r="AJ21" s="273"/>
      <c r="AK21" s="273"/>
      <c r="AL21" s="273"/>
      <c r="AM21" s="273"/>
    </row>
    <row r="22" spans="1:39" ht="15" customHeight="1">
      <c r="A22" s="1080"/>
      <c r="B22" s="1080"/>
      <c r="C22" s="1080"/>
      <c r="D22" s="1080"/>
      <c r="E22" s="1080"/>
      <c r="F22" s="1080"/>
      <c r="G22" s="1080"/>
      <c r="H22" s="1080"/>
      <c r="I22" s="1080"/>
      <c r="J22" s="1080"/>
      <c r="K22" s="1080"/>
      <c r="L22" s="1080"/>
      <c r="M22" s="1080"/>
      <c r="N22" s="1080"/>
      <c r="O22" s="1080"/>
      <c r="P22" s="1080"/>
      <c r="Q22" s="1080"/>
      <c r="R22" s="1080"/>
      <c r="S22" s="1080"/>
      <c r="T22" s="1080"/>
      <c r="U22" s="1080"/>
      <c r="V22" s="1080"/>
      <c r="W22" s="1080"/>
      <c r="X22" s="1080"/>
      <c r="Y22" s="1080"/>
      <c r="Z22" s="1080"/>
      <c r="AA22" s="1080"/>
      <c r="AC22" s="273"/>
      <c r="AD22" s="273"/>
      <c r="AE22" s="273"/>
      <c r="AF22" s="273"/>
      <c r="AG22" s="273"/>
      <c r="AH22" s="273"/>
      <c r="AI22" s="273"/>
      <c r="AJ22" s="273"/>
      <c r="AK22" s="273"/>
      <c r="AL22" s="273"/>
      <c r="AM22" s="273"/>
    </row>
    <row r="23" spans="1:39" ht="15" customHeight="1">
      <c r="A23" s="1080"/>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C23" s="273"/>
      <c r="AD23" s="273"/>
      <c r="AE23" s="273"/>
      <c r="AF23" s="273"/>
      <c r="AG23" s="273"/>
      <c r="AH23" s="273"/>
      <c r="AI23" s="273"/>
      <c r="AJ23" s="273"/>
      <c r="AK23" s="273"/>
      <c r="AL23" s="273"/>
      <c r="AM23" s="273"/>
    </row>
    <row r="24" spans="1:39" ht="15" customHeight="1">
      <c r="A24" s="1080"/>
      <c r="B24" s="1080"/>
      <c r="C24" s="1080"/>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80"/>
      <c r="Z24" s="1080"/>
      <c r="AA24" s="1080"/>
      <c r="AC24" s="273"/>
      <c r="AD24" s="273"/>
      <c r="AE24" s="273"/>
      <c r="AF24" s="273"/>
      <c r="AG24" s="273"/>
      <c r="AH24" s="273"/>
      <c r="AI24" s="273"/>
      <c r="AJ24" s="273"/>
      <c r="AK24" s="273"/>
      <c r="AL24" s="273"/>
      <c r="AM24" s="273"/>
    </row>
    <row r="25" spans="1:39" ht="15" customHeight="1">
      <c r="A25" s="1080"/>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C25" s="273"/>
      <c r="AD25" s="273"/>
      <c r="AE25" s="273"/>
      <c r="AF25" s="273"/>
      <c r="AG25" s="273"/>
      <c r="AH25" s="273"/>
      <c r="AI25" s="273"/>
      <c r="AJ25" s="273"/>
      <c r="AK25" s="273"/>
      <c r="AL25" s="273"/>
      <c r="AM25" s="273"/>
    </row>
    <row r="26" spans="1:39" ht="15" customHeight="1">
      <c r="A26" s="1080"/>
      <c r="B26" s="1080"/>
      <c r="C26" s="1080"/>
      <c r="D26" s="1080"/>
      <c r="E26" s="1080"/>
      <c r="F26" s="1080"/>
      <c r="G26" s="1080"/>
      <c r="H26" s="1080"/>
      <c r="I26" s="1080"/>
      <c r="J26" s="1080"/>
      <c r="K26" s="1080"/>
      <c r="L26" s="1080"/>
      <c r="M26" s="1080"/>
      <c r="N26" s="1080"/>
      <c r="O26" s="1080"/>
      <c r="P26" s="1080"/>
      <c r="Q26" s="1080"/>
      <c r="R26" s="1080"/>
      <c r="S26" s="1080"/>
      <c r="T26" s="1080"/>
      <c r="U26" s="1080"/>
      <c r="V26" s="1080"/>
      <c r="W26" s="1080"/>
      <c r="X26" s="1080"/>
      <c r="Y26" s="1080"/>
      <c r="Z26" s="1080"/>
      <c r="AA26" s="1080"/>
    </row>
    <row r="27" spans="1:39" ht="15" customHeight="1">
      <c r="A27" s="1080"/>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row>
    <row r="28" spans="1:39" ht="15" customHeight="1">
      <c r="A28" s="1080"/>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1080"/>
    </row>
    <row r="29" spans="1:39" ht="15" customHeight="1">
      <c r="A29" s="1080"/>
      <c r="B29" s="1080"/>
      <c r="C29" s="1080"/>
      <c r="D29" s="1080"/>
      <c r="E29" s="1080"/>
      <c r="F29" s="1080"/>
      <c r="G29" s="1080"/>
      <c r="H29" s="1080"/>
      <c r="I29" s="1080"/>
      <c r="J29" s="1080"/>
      <c r="K29" s="1080"/>
      <c r="L29" s="1080"/>
      <c r="M29" s="1080"/>
      <c r="N29" s="1080"/>
      <c r="O29" s="1080"/>
      <c r="P29" s="1080"/>
      <c r="Q29" s="1080"/>
      <c r="R29" s="1080"/>
      <c r="S29" s="1080"/>
      <c r="T29" s="1080"/>
      <c r="U29" s="1080"/>
      <c r="V29" s="1080"/>
      <c r="W29" s="1080"/>
      <c r="X29" s="1080"/>
      <c r="Y29" s="1080"/>
      <c r="Z29" s="1080"/>
      <c r="AA29" s="1080"/>
      <c r="AC29" s="274" t="s">
        <v>2502</v>
      </c>
    </row>
    <row r="30" spans="1:39" ht="15" customHeight="1">
      <c r="A30" s="1080"/>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C30" s="1081" t="s">
        <v>2503</v>
      </c>
      <c r="AD30" s="1082"/>
      <c r="AE30" s="1082"/>
      <c r="AF30" s="1082"/>
      <c r="AG30" s="1082"/>
      <c r="AH30" s="1082"/>
      <c r="AI30" s="1082"/>
      <c r="AJ30" s="1082"/>
    </row>
    <row r="31" spans="1:39" ht="15" customHeight="1">
      <c r="A31" s="1080"/>
      <c r="B31" s="1080"/>
      <c r="C31" s="1080"/>
      <c r="D31" s="1080"/>
      <c r="E31" s="1080"/>
      <c r="F31" s="1080"/>
      <c r="G31" s="1080"/>
      <c r="H31" s="1080"/>
      <c r="I31" s="1080"/>
      <c r="J31" s="1080"/>
      <c r="K31" s="1080"/>
      <c r="L31" s="1080"/>
      <c r="M31" s="1080"/>
      <c r="N31" s="1080"/>
      <c r="O31" s="1080"/>
      <c r="P31" s="1080"/>
      <c r="Q31" s="1080"/>
      <c r="R31" s="1080"/>
      <c r="S31" s="1080"/>
      <c r="T31" s="1080"/>
      <c r="U31" s="1080"/>
      <c r="V31" s="1080"/>
      <c r="W31" s="1080"/>
      <c r="X31" s="1080"/>
      <c r="Y31" s="1080"/>
      <c r="Z31" s="1080"/>
      <c r="AA31" s="1080"/>
    </row>
    <row r="32" spans="1:39" ht="15" customHeight="1">
      <c r="A32" s="1080"/>
      <c r="B32" s="1080"/>
      <c r="C32" s="1080"/>
      <c r="D32" s="1080"/>
      <c r="E32" s="1080"/>
      <c r="F32" s="1080"/>
      <c r="G32" s="1080"/>
      <c r="H32" s="1080"/>
      <c r="I32" s="1080"/>
      <c r="J32" s="1080"/>
      <c r="K32" s="1080"/>
      <c r="L32" s="1080"/>
      <c r="M32" s="1080"/>
      <c r="N32" s="1080"/>
      <c r="O32" s="1080"/>
      <c r="P32" s="1080"/>
      <c r="Q32" s="1080"/>
      <c r="R32" s="1080"/>
      <c r="S32" s="1080"/>
      <c r="T32" s="1080"/>
      <c r="U32" s="1080"/>
      <c r="V32" s="1080"/>
      <c r="W32" s="1080"/>
      <c r="X32" s="1080"/>
      <c r="Y32" s="1080"/>
      <c r="Z32" s="1080"/>
      <c r="AA32" s="1080"/>
    </row>
    <row r="33" spans="1:27" ht="15" customHeight="1">
      <c r="A33" s="1080"/>
      <c r="B33" s="1080"/>
      <c r="C33" s="1080"/>
      <c r="D33" s="1080"/>
      <c r="E33" s="1080"/>
      <c r="F33" s="1080"/>
      <c r="G33" s="1080"/>
      <c r="H33" s="1080"/>
      <c r="I33" s="1080"/>
      <c r="J33" s="1080"/>
      <c r="K33" s="1080"/>
      <c r="L33" s="1080"/>
      <c r="M33" s="1080"/>
      <c r="N33" s="1080"/>
      <c r="O33" s="1080"/>
      <c r="P33" s="1080"/>
      <c r="Q33" s="1080"/>
      <c r="R33" s="1080"/>
      <c r="S33" s="1080"/>
      <c r="T33" s="1080"/>
      <c r="U33" s="1080"/>
      <c r="V33" s="1080"/>
      <c r="W33" s="1080"/>
      <c r="X33" s="1080"/>
      <c r="Y33" s="1080"/>
      <c r="Z33" s="1080"/>
      <c r="AA33" s="1080"/>
    </row>
    <row r="34" spans="1:27" ht="15" customHeight="1">
      <c r="A34" s="1080"/>
      <c r="B34" s="1080"/>
      <c r="C34" s="1080"/>
      <c r="D34" s="1080"/>
      <c r="E34" s="1080"/>
      <c r="F34" s="1080"/>
      <c r="G34" s="1080"/>
      <c r="H34" s="1080"/>
      <c r="I34" s="1080"/>
      <c r="J34" s="1080"/>
      <c r="K34" s="1080"/>
      <c r="L34" s="1080"/>
      <c r="M34" s="1080"/>
      <c r="N34" s="1080"/>
      <c r="O34" s="1080"/>
      <c r="P34" s="1080"/>
      <c r="Q34" s="1080"/>
      <c r="R34" s="1080"/>
      <c r="S34" s="1080"/>
      <c r="T34" s="1080"/>
      <c r="U34" s="1080"/>
      <c r="V34" s="1080"/>
      <c r="W34" s="1080"/>
      <c r="X34" s="1080"/>
      <c r="Y34" s="1080"/>
      <c r="Z34" s="1080"/>
      <c r="AA34" s="1080"/>
    </row>
    <row r="35" spans="1:27" ht="20.25" customHeight="1">
      <c r="A35" s="1073" t="s">
        <v>2504</v>
      </c>
      <c r="B35" s="1073"/>
      <c r="C35" s="1073"/>
      <c r="D35" s="1073"/>
      <c r="E35" s="1073"/>
      <c r="F35" s="1073"/>
      <c r="G35" s="1073"/>
      <c r="H35" s="1073"/>
      <c r="I35" s="1073"/>
      <c r="J35" s="1073"/>
      <c r="K35" s="1073"/>
      <c r="L35" s="1073"/>
      <c r="M35" s="1074" t="s">
        <v>2505</v>
      </c>
      <c r="N35" s="1074"/>
      <c r="O35" s="1074"/>
      <c r="P35" s="1074"/>
      <c r="Q35" s="1074"/>
      <c r="R35" s="1074"/>
      <c r="S35" s="1074"/>
      <c r="T35" s="1074"/>
      <c r="U35" s="1074"/>
      <c r="V35" s="1074"/>
      <c r="W35" s="1074"/>
      <c r="X35" s="1074"/>
      <c r="Y35" s="1074"/>
      <c r="Z35" s="1074"/>
      <c r="AA35" s="1074"/>
    </row>
    <row r="36" spans="1:27" ht="20.25" customHeight="1">
      <c r="A36" s="1083" t="s">
        <v>2506</v>
      </c>
      <c r="B36" s="1083"/>
      <c r="C36" s="1083"/>
      <c r="D36" s="1083"/>
      <c r="E36" s="1083"/>
      <c r="F36" s="1083"/>
      <c r="G36" s="1083"/>
      <c r="H36" s="1083"/>
      <c r="I36" s="1083"/>
      <c r="J36" s="1083"/>
      <c r="K36" s="1083"/>
      <c r="L36" s="1083"/>
      <c r="M36" s="1083"/>
      <c r="N36" s="1083"/>
      <c r="O36" s="1083"/>
      <c r="P36" s="1083"/>
      <c r="Q36" s="1083"/>
      <c r="R36" s="1083"/>
      <c r="S36" s="1083"/>
      <c r="T36" s="1083"/>
      <c r="U36" s="1083"/>
      <c r="V36" s="1083"/>
      <c r="W36" s="1083"/>
      <c r="X36" s="1083"/>
      <c r="Y36" s="1083"/>
      <c r="Z36" s="1083"/>
      <c r="AA36" s="1083"/>
    </row>
    <row r="37" spans="1:27" ht="15" customHeight="1"/>
    <row r="38" spans="1:27" ht="18.75">
      <c r="A38" s="1084" t="s">
        <v>2507</v>
      </c>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085" t="s">
        <v>2508</v>
      </c>
      <c r="C41" s="1085"/>
      <c r="D41" s="1085"/>
      <c r="E41" s="1085"/>
      <c r="F41" s="275"/>
      <c r="H41" s="1085" t="s">
        <v>2509</v>
      </c>
      <c r="I41" s="1085"/>
      <c r="J41" s="1085"/>
      <c r="K41" s="275"/>
      <c r="P41" s="2321" t="s">
        <v>2510</v>
      </c>
      <c r="Q41" s="2321"/>
      <c r="R41" s="2321"/>
      <c r="V41" s="1085" t="s">
        <v>2511</v>
      </c>
      <c r="W41" s="1085"/>
      <c r="X41" s="1085"/>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085" t="s">
        <v>2512</v>
      </c>
      <c r="C43" s="1085"/>
      <c r="D43" s="1085"/>
      <c r="E43" s="1085"/>
      <c r="F43" s="1085"/>
      <c r="G43" s="1085"/>
      <c r="H43" s="1085"/>
      <c r="I43" s="1085"/>
      <c r="J43" s="1085"/>
      <c r="K43" s="1085"/>
      <c r="L43" s="276"/>
      <c r="Q43" s="1085" t="s">
        <v>2513</v>
      </c>
      <c r="R43" s="1085"/>
      <c r="S43" s="1085"/>
      <c r="T43" s="1085"/>
      <c r="U43" s="1085"/>
      <c r="V43" s="1085"/>
      <c r="W43" s="1085"/>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085" t="s">
        <v>2514</v>
      </c>
      <c r="C45" s="1085"/>
      <c r="D45" s="1085"/>
      <c r="E45" s="1085"/>
      <c r="F45" s="1085"/>
      <c r="G45" s="1085"/>
      <c r="H45" s="1085"/>
      <c r="I45" s="1085"/>
      <c r="J45" s="1085"/>
      <c r="K45" s="1085"/>
      <c r="L45" s="1085"/>
      <c r="M45" s="1085"/>
      <c r="N45" s="1085"/>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086" t="s">
        <v>2515</v>
      </c>
      <c r="B49" s="1087"/>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8"/>
    </row>
    <row r="50" spans="1:27" ht="15" customHeight="1">
      <c r="A50" s="1089"/>
      <c r="B50" s="1090"/>
      <c r="C50" s="1090"/>
      <c r="D50" s="1090"/>
      <c r="E50" s="1090"/>
      <c r="F50" s="1090"/>
      <c r="G50" s="1090"/>
      <c r="H50" s="1090"/>
      <c r="I50" s="1090"/>
      <c r="J50" s="1090"/>
      <c r="K50" s="1090"/>
      <c r="L50" s="1090"/>
      <c r="M50" s="1090"/>
      <c r="N50" s="1090"/>
      <c r="O50" s="1090"/>
      <c r="P50" s="1090"/>
      <c r="Q50" s="1090"/>
      <c r="R50" s="1090"/>
      <c r="S50" s="1090"/>
      <c r="T50" s="1090"/>
      <c r="U50" s="1090"/>
      <c r="V50" s="1090"/>
      <c r="W50" s="1090"/>
      <c r="X50" s="1090"/>
      <c r="Y50" s="1090"/>
      <c r="Z50" s="1090"/>
      <c r="AA50" s="1091"/>
    </row>
    <row r="51" spans="1:27" ht="15" customHeight="1">
      <c r="A51" s="1089"/>
      <c r="B51" s="1090"/>
      <c r="C51" s="1090"/>
      <c r="D51" s="1090"/>
      <c r="E51" s="1090"/>
      <c r="F51" s="1090"/>
      <c r="G51" s="1090"/>
      <c r="H51" s="1090"/>
      <c r="I51" s="1090"/>
      <c r="J51" s="1090"/>
      <c r="K51" s="1090"/>
      <c r="L51" s="1090"/>
      <c r="M51" s="1090"/>
      <c r="N51" s="1090"/>
      <c r="O51" s="1090"/>
      <c r="P51" s="1090"/>
      <c r="Q51" s="1090"/>
      <c r="R51" s="1090"/>
      <c r="S51" s="1090"/>
      <c r="T51" s="1090"/>
      <c r="U51" s="1090"/>
      <c r="V51" s="1090"/>
      <c r="W51" s="1090"/>
      <c r="X51" s="1090"/>
      <c r="Y51" s="1090"/>
      <c r="Z51" s="1090"/>
      <c r="AA51" s="1091"/>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92" t="s">
        <v>2504</v>
      </c>
      <c r="B53" s="1093"/>
      <c r="C53" s="1093"/>
      <c r="D53" s="1093"/>
      <c r="E53" s="1093"/>
      <c r="F53" s="1093"/>
      <c r="G53" s="1093"/>
      <c r="H53" s="1093"/>
      <c r="I53" s="1093"/>
      <c r="J53" s="1093"/>
      <c r="K53" s="1093"/>
      <c r="L53" s="1093"/>
      <c r="M53" s="1094" t="s">
        <v>2505</v>
      </c>
      <c r="N53" s="1094"/>
      <c r="O53" s="1094"/>
      <c r="P53" s="1094"/>
      <c r="Q53" s="1094"/>
      <c r="R53" s="1094"/>
      <c r="S53" s="1094"/>
      <c r="T53" s="1094"/>
      <c r="U53" s="1094"/>
      <c r="V53" s="1094"/>
      <c r="W53" s="1094"/>
      <c r="X53" s="1094"/>
      <c r="Y53" s="1094"/>
      <c r="Z53" s="1094"/>
      <c r="AA53" s="1095"/>
    </row>
    <row r="54" spans="1:27" ht="15" customHeight="1"/>
    <row r="55" spans="1:27" ht="15" customHeight="1"/>
    <row r="56" spans="1:27" ht="15" customHeight="1"/>
    <row r="57" spans="1:27" ht="21">
      <c r="C57" s="1085" t="s">
        <v>2516</v>
      </c>
      <c r="D57" s="1085"/>
      <c r="E57" s="1085"/>
      <c r="F57" s="1085"/>
      <c r="G57" s="1085"/>
      <c r="H57" s="1085"/>
    </row>
    <row r="58" spans="1:27" ht="15" customHeight="1"/>
  </sheetData>
  <mergeCells count="20">
    <mergeCell ref="C57:H57"/>
    <mergeCell ref="B43:K43"/>
    <mergeCell ref="Q43:W43"/>
    <mergeCell ref="B45:N45"/>
    <mergeCell ref="A49:AA51"/>
    <mergeCell ref="A53:L53"/>
    <mergeCell ref="M53:AA53"/>
    <mergeCell ref="A36:AA36"/>
    <mergeCell ref="A38:AA38"/>
    <mergeCell ref="B41:E41"/>
    <mergeCell ref="H41:J41"/>
    <mergeCell ref="P41:R41"/>
    <mergeCell ref="V41:X41"/>
    <mergeCell ref="A35:L35"/>
    <mergeCell ref="M35:AA35"/>
    <mergeCell ref="AE2:AG2"/>
    <mergeCell ref="A3:AA6"/>
    <mergeCell ref="J7:R7"/>
    <mergeCell ref="A9:AA34"/>
    <mergeCell ref="AC30:AJ30"/>
  </mergeCells>
  <phoneticPr fontId="1"/>
  <dataValidations count="2">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32D38787-C46D-4380-ADB6-FA8D4A0E0BA4}">
      <formula1>"ダイレクトクラウドボックス,ファイル送信サービス,紙面"</formula1>
    </dataValidation>
    <dataValidation type="list" allowBlank="1" showInputMessage="1" showErrorMessage="1" sqref="AD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WWL983042" xr:uid="{ED0F8482-4BAE-45A3-BC98-14632FB34DDC}">
      <formula1>"有"</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C5D26ACD-2A2C-49AA-B9B5-DFC5DEC5C708}"/>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11" customWidth="1"/>
    <col min="30" max="256" width="9" style="411"/>
    <col min="257" max="285" width="3" style="411" customWidth="1"/>
    <col min="286" max="512" width="9" style="411"/>
    <col min="513" max="541" width="3" style="411" customWidth="1"/>
    <col min="542" max="768" width="9" style="411"/>
    <col min="769" max="797" width="3" style="411" customWidth="1"/>
    <col min="798" max="1024" width="9" style="411"/>
    <col min="1025" max="1053" width="3" style="411" customWidth="1"/>
    <col min="1054" max="1280" width="9" style="411"/>
    <col min="1281" max="1309" width="3" style="411" customWidth="1"/>
    <col min="1310" max="1536" width="9" style="411"/>
    <col min="1537" max="1565" width="3" style="411" customWidth="1"/>
    <col min="1566" max="1792" width="9" style="411"/>
    <col min="1793" max="1821" width="3" style="411" customWidth="1"/>
    <col min="1822" max="2048" width="9" style="411"/>
    <col min="2049" max="2077" width="3" style="411" customWidth="1"/>
    <col min="2078" max="2304" width="9" style="411"/>
    <col min="2305" max="2333" width="3" style="411" customWidth="1"/>
    <col min="2334" max="2560" width="9" style="411"/>
    <col min="2561" max="2589" width="3" style="411" customWidth="1"/>
    <col min="2590" max="2816" width="9" style="411"/>
    <col min="2817" max="2845" width="3" style="411" customWidth="1"/>
    <col min="2846" max="3072" width="9" style="411"/>
    <col min="3073" max="3101" width="3" style="411" customWidth="1"/>
    <col min="3102" max="3328" width="9" style="411"/>
    <col min="3329" max="3357" width="3" style="411" customWidth="1"/>
    <col min="3358" max="3584" width="9" style="411"/>
    <col min="3585" max="3613" width="3" style="411" customWidth="1"/>
    <col min="3614" max="3840" width="9" style="411"/>
    <col min="3841" max="3869" width="3" style="411" customWidth="1"/>
    <col min="3870" max="4096" width="9" style="411"/>
    <col min="4097" max="4125" width="3" style="411" customWidth="1"/>
    <col min="4126" max="4352" width="9" style="411"/>
    <col min="4353" max="4381" width="3" style="411" customWidth="1"/>
    <col min="4382" max="4608" width="9" style="411"/>
    <col min="4609" max="4637" width="3" style="411" customWidth="1"/>
    <col min="4638" max="4864" width="9" style="411"/>
    <col min="4865" max="4893" width="3" style="411" customWidth="1"/>
    <col min="4894" max="5120" width="9" style="411"/>
    <col min="5121" max="5149" width="3" style="411" customWidth="1"/>
    <col min="5150" max="5376" width="9" style="411"/>
    <col min="5377" max="5405" width="3" style="411" customWidth="1"/>
    <col min="5406" max="5632" width="9" style="411"/>
    <col min="5633" max="5661" width="3" style="411" customWidth="1"/>
    <col min="5662" max="5888" width="9" style="411"/>
    <col min="5889" max="5917" width="3" style="411" customWidth="1"/>
    <col min="5918" max="6144" width="9" style="411"/>
    <col min="6145" max="6173" width="3" style="411" customWidth="1"/>
    <col min="6174" max="6400" width="9" style="411"/>
    <col min="6401" max="6429" width="3" style="411" customWidth="1"/>
    <col min="6430" max="6656" width="9" style="411"/>
    <col min="6657" max="6685" width="3" style="411" customWidth="1"/>
    <col min="6686" max="6912" width="9" style="411"/>
    <col min="6913" max="6941" width="3" style="411" customWidth="1"/>
    <col min="6942" max="7168" width="9" style="411"/>
    <col min="7169" max="7197" width="3" style="411" customWidth="1"/>
    <col min="7198" max="7424" width="9" style="411"/>
    <col min="7425" max="7453" width="3" style="411" customWidth="1"/>
    <col min="7454" max="7680" width="9" style="411"/>
    <col min="7681" max="7709" width="3" style="411" customWidth="1"/>
    <col min="7710" max="7936" width="9" style="411"/>
    <col min="7937" max="7965" width="3" style="411" customWidth="1"/>
    <col min="7966" max="8192" width="9" style="411"/>
    <col min="8193" max="8221" width="3" style="411" customWidth="1"/>
    <col min="8222" max="8448" width="9" style="411"/>
    <col min="8449" max="8477" width="3" style="411" customWidth="1"/>
    <col min="8478" max="8704" width="9" style="411"/>
    <col min="8705" max="8733" width="3" style="411" customWidth="1"/>
    <col min="8734" max="8960" width="9" style="411"/>
    <col min="8961" max="8989" width="3" style="411" customWidth="1"/>
    <col min="8990" max="9216" width="9" style="411"/>
    <col min="9217" max="9245" width="3" style="411" customWidth="1"/>
    <col min="9246" max="9472" width="9" style="411"/>
    <col min="9473" max="9501" width="3" style="411" customWidth="1"/>
    <col min="9502" max="9728" width="9" style="411"/>
    <col min="9729" max="9757" width="3" style="411" customWidth="1"/>
    <col min="9758" max="9984" width="9" style="411"/>
    <col min="9985" max="10013" width="3" style="411" customWidth="1"/>
    <col min="10014" max="10240" width="9" style="411"/>
    <col min="10241" max="10269" width="3" style="411" customWidth="1"/>
    <col min="10270" max="10496" width="9" style="411"/>
    <col min="10497" max="10525" width="3" style="411" customWidth="1"/>
    <col min="10526" max="10752" width="9" style="411"/>
    <col min="10753" max="10781" width="3" style="411" customWidth="1"/>
    <col min="10782" max="11008" width="9" style="411"/>
    <col min="11009" max="11037" width="3" style="411" customWidth="1"/>
    <col min="11038" max="11264" width="9" style="411"/>
    <col min="11265" max="11293" width="3" style="411" customWidth="1"/>
    <col min="11294" max="11520" width="9" style="411"/>
    <col min="11521" max="11549" width="3" style="411" customWidth="1"/>
    <col min="11550" max="11776" width="9" style="411"/>
    <col min="11777" max="11805" width="3" style="411" customWidth="1"/>
    <col min="11806" max="12032" width="9" style="411"/>
    <col min="12033" max="12061" width="3" style="411" customWidth="1"/>
    <col min="12062" max="12288" width="9" style="411"/>
    <col min="12289" max="12317" width="3" style="411" customWidth="1"/>
    <col min="12318" max="12544" width="9" style="411"/>
    <col min="12545" max="12573" width="3" style="411" customWidth="1"/>
    <col min="12574" max="12800" width="9" style="411"/>
    <col min="12801" max="12829" width="3" style="411" customWidth="1"/>
    <col min="12830" max="13056" width="9" style="411"/>
    <col min="13057" max="13085" width="3" style="411" customWidth="1"/>
    <col min="13086" max="13312" width="9" style="411"/>
    <col min="13313" max="13341" width="3" style="411" customWidth="1"/>
    <col min="13342" max="13568" width="9" style="411"/>
    <col min="13569" max="13597" width="3" style="411" customWidth="1"/>
    <col min="13598" max="13824" width="9" style="411"/>
    <col min="13825" max="13853" width="3" style="411" customWidth="1"/>
    <col min="13854" max="14080" width="9" style="411"/>
    <col min="14081" max="14109" width="3" style="411" customWidth="1"/>
    <col min="14110" max="14336" width="9" style="411"/>
    <col min="14337" max="14365" width="3" style="411" customWidth="1"/>
    <col min="14366" max="14592" width="9" style="411"/>
    <col min="14593" max="14621" width="3" style="411" customWidth="1"/>
    <col min="14622" max="14848" width="9" style="411"/>
    <col min="14849" max="14877" width="3" style="411" customWidth="1"/>
    <col min="14878" max="15104" width="9" style="411"/>
    <col min="15105" max="15133" width="3" style="411" customWidth="1"/>
    <col min="15134" max="15360" width="9" style="411"/>
    <col min="15361" max="15389" width="3" style="411" customWidth="1"/>
    <col min="15390" max="15616" width="9" style="411"/>
    <col min="15617" max="15645" width="3" style="411" customWidth="1"/>
    <col min="15646" max="15872" width="9" style="411"/>
    <col min="15873" max="15901" width="3" style="411" customWidth="1"/>
    <col min="15902" max="16128" width="9" style="411"/>
    <col min="16129" max="16157" width="3" style="411" customWidth="1"/>
    <col min="16158" max="16384" width="9" style="411"/>
  </cols>
  <sheetData>
    <row r="1" spans="1:29" ht="17.100000000000001" customHeight="1">
      <c r="A1" s="411" t="s">
        <v>2822</v>
      </c>
    </row>
    <row r="2" spans="1:29" ht="17.100000000000001" customHeight="1">
      <c r="A2" s="1317" t="s">
        <v>2823</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row>
    <row r="3" spans="1:29" ht="17.100000000000001" customHeight="1">
      <c r="A3" s="411" t="s">
        <v>2824</v>
      </c>
    </row>
    <row r="4" spans="1:29" ht="17.100000000000001" customHeight="1">
      <c r="A4" s="413" t="s">
        <v>2825</v>
      </c>
      <c r="B4" s="413"/>
      <c r="C4" s="413"/>
      <c r="D4" s="413"/>
      <c r="E4" s="413"/>
      <c r="F4" s="1318"/>
      <c r="G4" s="1318"/>
      <c r="H4" s="1318"/>
      <c r="I4" s="1318"/>
      <c r="J4" s="1318"/>
      <c r="K4" s="1318"/>
      <c r="L4" s="1318"/>
      <c r="M4" s="1318"/>
      <c r="N4" s="1318"/>
      <c r="O4" s="1318"/>
      <c r="P4" s="1318"/>
      <c r="Q4" s="1318"/>
      <c r="R4" s="1318"/>
      <c r="S4" s="1318"/>
      <c r="T4" s="1318"/>
      <c r="U4" s="1318"/>
      <c r="V4" s="1318"/>
      <c r="W4" s="1318"/>
      <c r="X4" s="1318"/>
      <c r="Y4" s="1318"/>
      <c r="Z4" s="1318"/>
      <c r="AA4" s="1318"/>
      <c r="AB4" s="1318"/>
      <c r="AC4" s="1318"/>
    </row>
    <row r="5" spans="1:29" ht="17.100000000000001" customHeight="1">
      <c r="A5" s="413" t="s">
        <v>2826</v>
      </c>
      <c r="B5" s="413"/>
      <c r="C5" s="413"/>
      <c r="D5" s="413"/>
      <c r="E5" s="413"/>
      <c r="F5" s="1318"/>
      <c r="G5" s="1318"/>
      <c r="H5" s="1318"/>
      <c r="I5" s="1318"/>
      <c r="J5" s="1318"/>
      <c r="K5" s="1318"/>
      <c r="L5" s="1318"/>
      <c r="M5" s="1318"/>
      <c r="N5" s="1318"/>
      <c r="O5" s="1318"/>
      <c r="P5" s="1318"/>
      <c r="Q5" s="1318"/>
      <c r="R5" s="1318"/>
      <c r="S5" s="1318"/>
      <c r="T5" s="1318"/>
      <c r="U5" s="1318"/>
      <c r="V5" s="1318"/>
      <c r="W5" s="1318"/>
      <c r="X5" s="1318"/>
      <c r="Y5" s="1318"/>
      <c r="Z5" s="1318"/>
      <c r="AA5" s="1318"/>
      <c r="AB5" s="1318"/>
      <c r="AC5" s="1318"/>
    </row>
    <row r="6" spans="1:29" ht="17.100000000000001" customHeight="1">
      <c r="A6" s="413" t="s">
        <v>2827</v>
      </c>
      <c r="B6" s="413"/>
      <c r="C6" s="413"/>
      <c r="D6" s="413"/>
      <c r="E6" s="413"/>
    </row>
    <row r="7" spans="1:29" ht="17.100000000000001" customHeight="1">
      <c r="D7" s="414" t="s">
        <v>2828</v>
      </c>
      <c r="E7" s="411" t="s">
        <v>2829</v>
      </c>
      <c r="I7" s="415"/>
      <c r="J7" s="415" t="s">
        <v>2571</v>
      </c>
      <c r="K7" s="414" t="s">
        <v>2828</v>
      </c>
      <c r="L7" s="411" t="s">
        <v>2830</v>
      </c>
      <c r="P7" s="414" t="s">
        <v>2828</v>
      </c>
      <c r="Q7" s="411" t="s">
        <v>2831</v>
      </c>
      <c r="V7" s="414" t="s">
        <v>2828</v>
      </c>
      <c r="W7" s="411" t="s">
        <v>2832</v>
      </c>
    </row>
    <row r="8" spans="1:29" ht="17.100000000000001" customHeight="1">
      <c r="D8" s="394" t="s">
        <v>2828</v>
      </c>
      <c r="E8" s="1319" t="s">
        <v>2833</v>
      </c>
      <c r="F8" s="1319"/>
      <c r="G8" s="1319"/>
      <c r="H8" s="1319"/>
      <c r="I8" s="1319"/>
      <c r="K8" s="416" t="s">
        <v>2828</v>
      </c>
      <c r="L8" s="411" t="s">
        <v>2834</v>
      </c>
    </row>
    <row r="9" spans="1:29" ht="17.100000000000001" customHeight="1">
      <c r="A9" s="413" t="s">
        <v>2835</v>
      </c>
      <c r="B9" s="413"/>
      <c r="C9" s="413"/>
      <c r="D9" s="413"/>
      <c r="E9" s="413"/>
      <c r="F9" s="413"/>
      <c r="J9" s="413"/>
      <c r="K9" s="417" t="s">
        <v>2828</v>
      </c>
      <c r="L9" s="413" t="s">
        <v>2836</v>
      </c>
      <c r="M9" s="413"/>
      <c r="N9" s="413"/>
      <c r="O9" s="413"/>
      <c r="P9" s="417" t="s">
        <v>2828</v>
      </c>
      <c r="Q9" s="413" t="s">
        <v>2837</v>
      </c>
      <c r="R9" s="413"/>
      <c r="S9" s="413"/>
      <c r="T9" s="413"/>
      <c r="U9" s="413"/>
      <c r="V9" s="417" t="s">
        <v>2828</v>
      </c>
      <c r="W9" s="413" t="s">
        <v>2838</v>
      </c>
      <c r="X9" s="413"/>
      <c r="Y9" s="413"/>
      <c r="Z9" s="413"/>
      <c r="AA9" s="413"/>
      <c r="AB9" s="413"/>
      <c r="AC9" s="413"/>
    </row>
    <row r="10" spans="1:29" ht="17.100000000000001" customHeight="1">
      <c r="A10" s="413" t="s">
        <v>2839</v>
      </c>
      <c r="B10" s="413"/>
      <c r="C10" s="413"/>
      <c r="D10" s="413"/>
      <c r="E10" s="413"/>
      <c r="F10" s="413"/>
      <c r="G10" s="413"/>
      <c r="H10" s="413"/>
      <c r="I10" s="413"/>
      <c r="J10" s="413"/>
      <c r="K10" s="413"/>
      <c r="L10" s="413"/>
      <c r="M10" s="1320"/>
      <c r="N10" s="1320"/>
      <c r="O10" s="1320"/>
      <c r="P10" s="1320"/>
      <c r="Q10" s="1320"/>
      <c r="R10" s="1320"/>
      <c r="S10" s="1320"/>
      <c r="T10" s="1320"/>
      <c r="U10" s="1320"/>
      <c r="V10" s="1320"/>
      <c r="W10" s="1320"/>
      <c r="X10" s="1320"/>
      <c r="Y10" s="1320"/>
      <c r="Z10" s="1320"/>
      <c r="AA10" s="1320"/>
      <c r="AB10" s="1320"/>
      <c r="AC10" s="1320"/>
    </row>
    <row r="11" spans="1:29" ht="17.100000000000001" customHeight="1">
      <c r="A11" s="1321"/>
      <c r="B11" s="1321"/>
      <c r="C11" s="1321"/>
      <c r="D11" s="1321"/>
      <c r="E11" s="1321"/>
      <c r="F11" s="1321"/>
      <c r="G11" s="1321"/>
      <c r="H11" s="1321"/>
      <c r="I11" s="1321"/>
      <c r="J11" s="1321"/>
      <c r="K11" s="1321"/>
      <c r="L11" s="1321"/>
      <c r="M11" s="1321"/>
      <c r="N11" s="1321"/>
      <c r="O11" s="1321"/>
      <c r="P11" s="1321"/>
      <c r="Q11" s="1321"/>
      <c r="R11" s="1321"/>
      <c r="S11" s="1321"/>
      <c r="T11" s="1321"/>
      <c r="U11" s="1321"/>
      <c r="V11" s="1321"/>
      <c r="W11" s="1321"/>
      <c r="X11" s="1321"/>
      <c r="Y11" s="1321"/>
      <c r="Z11" s="1321"/>
      <c r="AA11" s="1321"/>
      <c r="AB11" s="1321"/>
      <c r="AC11" s="1321"/>
    </row>
    <row r="12" spans="1:29" ht="17.100000000000001" customHeight="1">
      <c r="A12" s="411" t="s">
        <v>2840</v>
      </c>
    </row>
    <row r="13" spans="1:29" ht="17.100000000000001" customHeight="1">
      <c r="A13" s="411" t="s">
        <v>2841</v>
      </c>
      <c r="F13" s="418"/>
      <c r="G13" s="418"/>
      <c r="H13" s="418"/>
      <c r="I13" s="418"/>
      <c r="J13" s="418"/>
      <c r="L13" s="367"/>
      <c r="M13" s="367"/>
      <c r="N13" s="1322"/>
      <c r="O13" s="1322"/>
      <c r="P13" s="1322"/>
      <c r="Q13" s="1322"/>
      <c r="R13" s="1322"/>
      <c r="S13" s="367" t="s">
        <v>2842</v>
      </c>
      <c r="T13" s="367"/>
      <c r="U13" s="367"/>
      <c r="V13" s="367"/>
      <c r="W13" s="367"/>
      <c r="X13" s="367"/>
      <c r="Y13" s="367"/>
      <c r="Z13" s="367"/>
      <c r="AA13" s="367"/>
    </row>
    <row r="14" spans="1:29" ht="17.100000000000001" customHeight="1">
      <c r="A14" s="411" t="s">
        <v>2843</v>
      </c>
      <c r="F14" s="367"/>
      <c r="G14" s="367"/>
      <c r="H14" s="367"/>
      <c r="I14" s="367"/>
      <c r="J14" s="367"/>
      <c r="K14" s="367"/>
      <c r="L14" s="367"/>
      <c r="M14" s="367"/>
      <c r="N14" s="1322"/>
      <c r="O14" s="1322"/>
      <c r="P14" s="1322"/>
      <c r="Q14" s="1322"/>
      <c r="R14" s="1322"/>
      <c r="S14" s="367" t="s">
        <v>2842</v>
      </c>
      <c r="T14" s="419"/>
      <c r="U14" s="419"/>
      <c r="V14" s="419"/>
      <c r="W14" s="419"/>
      <c r="X14" s="419"/>
      <c r="Y14" s="419"/>
      <c r="Z14" s="419"/>
      <c r="AA14" s="419"/>
      <c r="AB14" s="420"/>
      <c r="AC14" s="420"/>
    </row>
    <row r="15" spans="1:29" ht="17.100000000000001" customHeight="1">
      <c r="A15" s="413" t="s">
        <v>2844</v>
      </c>
      <c r="B15" s="413"/>
      <c r="C15" s="413"/>
      <c r="D15" s="413"/>
      <c r="E15" s="413"/>
      <c r="F15" s="413"/>
      <c r="G15" s="413"/>
      <c r="H15" s="413"/>
      <c r="I15" s="413"/>
      <c r="J15" s="413"/>
      <c r="K15" s="413"/>
      <c r="L15" s="413"/>
      <c r="M15" s="413"/>
      <c r="N15" s="413"/>
      <c r="O15" s="413"/>
      <c r="P15" s="413"/>
      <c r="Q15" s="413"/>
      <c r="R15" s="413"/>
      <c r="S15" s="413"/>
      <c r="T15" s="413"/>
      <c r="U15" s="413"/>
      <c r="V15" s="413"/>
      <c r="W15" s="413"/>
      <c r="X15" s="413"/>
      <c r="Y15" s="413"/>
      <c r="Z15" s="413"/>
      <c r="AA15" s="413"/>
    </row>
    <row r="16" spans="1:29" ht="17.100000000000001" customHeight="1">
      <c r="A16" s="411" t="s">
        <v>2845</v>
      </c>
      <c r="G16" s="411" t="s">
        <v>2846</v>
      </c>
      <c r="H16" s="412"/>
      <c r="I16" s="415" t="s">
        <v>2811</v>
      </c>
      <c r="J16" s="1323"/>
      <c r="K16" s="1323"/>
      <c r="L16" s="1323"/>
      <c r="M16" s="421" t="str">
        <f>IF(J16="","","㎡")</f>
        <v/>
      </c>
      <c r="N16" s="422" t="s">
        <v>2847</v>
      </c>
      <c r="O16" s="1323"/>
      <c r="P16" s="1323"/>
      <c r="Q16" s="1323"/>
      <c r="R16" s="421" t="str">
        <f>IF(O16="","","㎡")</f>
        <v/>
      </c>
      <c r="S16" s="422" t="s">
        <v>2847</v>
      </c>
      <c r="T16" s="1323"/>
      <c r="U16" s="1323"/>
      <c r="V16" s="1323"/>
      <c r="W16" s="421" t="str">
        <f>IF(T16="","","㎡")</f>
        <v/>
      </c>
      <c r="X16" s="422" t="s">
        <v>2847</v>
      </c>
      <c r="Y16" s="1316"/>
      <c r="Z16" s="1316"/>
      <c r="AA16" s="1316"/>
      <c r="AB16" s="421" t="str">
        <f>IF(Y16="","","㎡")</f>
        <v/>
      </c>
      <c r="AC16" s="367" t="s">
        <v>2812</v>
      </c>
    </row>
    <row r="17" spans="1:30" ht="17.100000000000001" customHeight="1">
      <c r="G17" s="411" t="s">
        <v>2848</v>
      </c>
      <c r="I17" s="415" t="s">
        <v>2811</v>
      </c>
      <c r="J17" s="1323"/>
      <c r="K17" s="1323"/>
      <c r="L17" s="1323"/>
      <c r="M17" s="421" t="str">
        <f>IF(J17="","","㎡")</f>
        <v/>
      </c>
      <c r="N17" s="422" t="s">
        <v>2847</v>
      </c>
      <c r="O17" s="1323"/>
      <c r="P17" s="1323"/>
      <c r="Q17" s="1323"/>
      <c r="R17" s="421" t="str">
        <f>IF(O17="","","㎡")</f>
        <v/>
      </c>
      <c r="S17" s="422" t="s">
        <v>2847</v>
      </c>
      <c r="T17" s="1323"/>
      <c r="U17" s="1323"/>
      <c r="V17" s="1323"/>
      <c r="W17" s="421" t="str">
        <f>IF(T17="","","㎡")</f>
        <v/>
      </c>
      <c r="X17" s="422" t="s">
        <v>2849</v>
      </c>
      <c r="Y17" s="1316"/>
      <c r="Z17" s="1316"/>
      <c r="AA17" s="1316"/>
      <c r="AB17" s="421" t="str">
        <f>IF(Y17="","","㎡")</f>
        <v/>
      </c>
      <c r="AC17" s="367" t="s">
        <v>2812</v>
      </c>
    </row>
    <row r="18" spans="1:30" ht="17.100000000000001" customHeight="1">
      <c r="A18" s="411" t="s">
        <v>2850</v>
      </c>
      <c r="I18" s="415" t="s">
        <v>2811</v>
      </c>
      <c r="J18" s="1193"/>
      <c r="K18" s="1193"/>
      <c r="L18" s="1193"/>
      <c r="M18" s="1193"/>
      <c r="N18" s="422" t="s">
        <v>2847</v>
      </c>
      <c r="O18" s="1193"/>
      <c r="P18" s="1193"/>
      <c r="Q18" s="1193"/>
      <c r="R18" s="1193"/>
      <c r="S18" s="422" t="s">
        <v>2847</v>
      </c>
      <c r="T18" s="1193"/>
      <c r="U18" s="1193"/>
      <c r="V18" s="1193"/>
      <c r="W18" s="1193"/>
      <c r="X18" s="422" t="s">
        <v>2847</v>
      </c>
      <c r="Y18" s="1193"/>
      <c r="Z18" s="1193"/>
      <c r="AA18" s="1193"/>
      <c r="AB18" s="1193"/>
      <c r="AC18" s="411" t="s">
        <v>2812</v>
      </c>
      <c r="AD18" s="367"/>
    </row>
    <row r="19" spans="1:30" ht="17.100000000000001" customHeight="1">
      <c r="A19" s="411" t="s">
        <v>2851</v>
      </c>
      <c r="P19" s="412"/>
    </row>
    <row r="20" spans="1:30" ht="17.100000000000001" customHeight="1">
      <c r="I20" s="415" t="s">
        <v>2811</v>
      </c>
      <c r="J20" s="1326"/>
      <c r="K20" s="1326"/>
      <c r="L20" s="1326"/>
      <c r="M20" s="423" t="str">
        <f>IF(J20="","","%")</f>
        <v/>
      </c>
      <c r="N20" s="422" t="s">
        <v>2847</v>
      </c>
      <c r="O20" s="1316"/>
      <c r="P20" s="1316"/>
      <c r="Q20" s="1316"/>
      <c r="R20" s="423" t="str">
        <f>IF(O20="","","%")</f>
        <v/>
      </c>
      <c r="S20" s="422" t="s">
        <v>2847</v>
      </c>
      <c r="T20" s="1316"/>
      <c r="U20" s="1316"/>
      <c r="V20" s="1316"/>
      <c r="W20" s="423" t="str">
        <f>IF(T20="","","%")</f>
        <v/>
      </c>
      <c r="X20" s="422" t="s">
        <v>2847</v>
      </c>
      <c r="Y20" s="1316"/>
      <c r="Z20" s="1316"/>
      <c r="AA20" s="1316"/>
      <c r="AB20" s="423" t="str">
        <f>IF(Y20="","","%")</f>
        <v/>
      </c>
      <c r="AC20" s="367" t="s">
        <v>2812</v>
      </c>
    </row>
    <row r="21" spans="1:30" ht="17.100000000000001" customHeight="1">
      <c r="A21" s="411" t="s">
        <v>2852</v>
      </c>
    </row>
    <row r="22" spans="1:30" ht="17.100000000000001" customHeight="1">
      <c r="I22" s="415" t="s">
        <v>2811</v>
      </c>
      <c r="J22" s="1326"/>
      <c r="K22" s="1326"/>
      <c r="L22" s="1326"/>
      <c r="M22" s="423" t="str">
        <f>IF(J22="","","%")</f>
        <v/>
      </c>
      <c r="N22" s="422" t="s">
        <v>2847</v>
      </c>
      <c r="O22" s="1316"/>
      <c r="P22" s="1316"/>
      <c r="Q22" s="1316"/>
      <c r="R22" s="423" t="str">
        <f>IF(O22="","","%")</f>
        <v/>
      </c>
      <c r="S22" s="422" t="s">
        <v>2847</v>
      </c>
      <c r="T22" s="1316"/>
      <c r="U22" s="1316"/>
      <c r="V22" s="1316"/>
      <c r="W22" s="423" t="str">
        <f>IF(T22="","","%")</f>
        <v/>
      </c>
      <c r="X22" s="422" t="s">
        <v>2847</v>
      </c>
      <c r="Y22" s="1316"/>
      <c r="Z22" s="1316"/>
      <c r="AA22" s="1316"/>
      <c r="AB22" s="423" t="str">
        <f>IF(Y22="","","%")</f>
        <v/>
      </c>
      <c r="AC22" s="367" t="s">
        <v>2812</v>
      </c>
    </row>
    <row r="23" spans="1:30" ht="17.100000000000001" customHeight="1">
      <c r="A23" s="411" t="s">
        <v>2853</v>
      </c>
      <c r="H23" s="412" t="s">
        <v>2854</v>
      </c>
      <c r="J23" s="1327">
        <f>SUM(J16,O16,T16,Y16)</f>
        <v>0</v>
      </c>
      <c r="K23" s="1327"/>
      <c r="L23" s="1327"/>
      <c r="M23" s="358" t="str">
        <f>IF(J23="","","㎡")</f>
        <v>㎡</v>
      </c>
      <c r="N23" s="412"/>
      <c r="O23" s="412"/>
      <c r="P23" s="412"/>
      <c r="Q23" s="412"/>
      <c r="R23" s="367"/>
      <c r="S23" s="367"/>
      <c r="T23" s="367"/>
      <c r="U23" s="367"/>
      <c r="V23" s="367"/>
      <c r="W23" s="367"/>
      <c r="X23" s="367"/>
      <c r="Y23" s="367"/>
      <c r="Z23" s="367"/>
      <c r="AA23" s="367"/>
      <c r="AB23" s="367"/>
      <c r="AC23" s="367"/>
    </row>
    <row r="24" spans="1:30" ht="17.100000000000001" customHeight="1">
      <c r="H24" s="412" t="s">
        <v>2855</v>
      </c>
      <c r="J24" s="1327" t="str">
        <f>IF(SUM(J17,O17,T17,Y17)=0,"",SUM(J17,O17,T17,Y17))</f>
        <v/>
      </c>
      <c r="K24" s="1327"/>
      <c r="L24" s="1327"/>
      <c r="M24" s="358" t="str">
        <f>IF(J24="","","㎡")</f>
        <v/>
      </c>
      <c r="N24" s="412"/>
      <c r="O24" s="412"/>
      <c r="P24" s="412"/>
      <c r="Q24" s="412"/>
      <c r="R24" s="367"/>
      <c r="S24" s="367"/>
      <c r="T24" s="367"/>
      <c r="U24" s="367"/>
      <c r="V24" s="367"/>
      <c r="W24" s="367"/>
      <c r="X24" s="367"/>
      <c r="Y24" s="367"/>
      <c r="Z24" s="367"/>
      <c r="AA24" s="367"/>
      <c r="AB24" s="367"/>
      <c r="AC24" s="367"/>
    </row>
    <row r="25" spans="1:30" ht="17.100000000000001" customHeight="1">
      <c r="A25" s="411" t="s">
        <v>2856</v>
      </c>
      <c r="S25" s="1323"/>
      <c r="T25" s="1323"/>
      <c r="U25" s="1323"/>
      <c r="V25" s="367" t="s">
        <v>2857</v>
      </c>
      <c r="W25" s="412"/>
      <c r="X25" s="367"/>
      <c r="Y25" s="367"/>
      <c r="Z25" s="367"/>
      <c r="AA25" s="367"/>
      <c r="AB25" s="367"/>
      <c r="AC25" s="367"/>
    </row>
    <row r="26" spans="1:30" ht="17.100000000000001" customHeight="1">
      <c r="A26" s="411" t="s">
        <v>2858</v>
      </c>
      <c r="S26" s="1323"/>
      <c r="T26" s="1323"/>
      <c r="U26" s="1323"/>
      <c r="V26" s="367" t="s">
        <v>2857</v>
      </c>
      <c r="W26" s="412"/>
      <c r="X26" s="367"/>
      <c r="Y26" s="367"/>
      <c r="Z26" s="367"/>
      <c r="AA26" s="367"/>
      <c r="AB26" s="367"/>
      <c r="AC26" s="367"/>
    </row>
    <row r="27" spans="1:30" ht="17.100000000000001" customHeight="1">
      <c r="A27" s="411" t="s">
        <v>2859</v>
      </c>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row>
    <row r="28" spans="1:30" ht="17.100000000000001" customHeight="1">
      <c r="A28" s="424" t="s">
        <v>2860</v>
      </c>
      <c r="B28" s="424"/>
      <c r="C28" s="424"/>
      <c r="D28" s="424"/>
      <c r="E28" s="424"/>
      <c r="F28" s="424" t="s">
        <v>2861</v>
      </c>
      <c r="G28" s="424"/>
      <c r="H28" s="1324"/>
      <c r="I28" s="1324"/>
      <c r="J28" s="1324"/>
      <c r="K28" s="1324"/>
      <c r="L28" s="1324"/>
      <c r="M28" s="413" t="s">
        <v>2812</v>
      </c>
      <c r="N28" s="1325"/>
      <c r="O28" s="1325"/>
      <c r="P28" s="1325"/>
      <c r="Q28" s="1325"/>
      <c r="R28" s="1325"/>
      <c r="S28" s="1325"/>
      <c r="T28" s="1325"/>
      <c r="U28" s="1325"/>
      <c r="V28" s="1325"/>
      <c r="W28" s="1325"/>
      <c r="X28" s="1325"/>
      <c r="Y28" s="1325"/>
      <c r="Z28" s="1325"/>
      <c r="AA28" s="1325"/>
      <c r="AB28" s="1325"/>
      <c r="AC28" s="1325"/>
    </row>
    <row r="29" spans="1:30" ht="17.100000000000001" customHeight="1">
      <c r="A29" s="413" t="s">
        <v>2862</v>
      </c>
      <c r="B29" s="413"/>
      <c r="C29" s="413"/>
      <c r="D29" s="413"/>
      <c r="E29" s="413"/>
      <c r="F29" s="413"/>
      <c r="G29" s="413"/>
      <c r="H29" s="413"/>
      <c r="I29" s="413"/>
      <c r="J29" s="413"/>
      <c r="K29" s="413"/>
      <c r="L29" s="413"/>
      <c r="M29" s="413"/>
      <c r="N29" s="413"/>
      <c r="O29" s="413"/>
      <c r="P29" s="413"/>
      <c r="Q29" s="413"/>
      <c r="R29" s="413"/>
      <c r="S29" s="413"/>
      <c r="T29" s="413"/>
      <c r="U29" s="413"/>
      <c r="V29" s="413"/>
      <c r="W29" s="413"/>
      <c r="X29" s="413"/>
      <c r="Y29" s="413"/>
      <c r="Z29" s="413"/>
      <c r="AA29" s="413"/>
    </row>
    <row r="30" spans="1:30" ht="17.100000000000001" customHeight="1">
      <c r="A30" s="420"/>
      <c r="B30" s="420"/>
      <c r="C30" s="414" t="s">
        <v>2828</v>
      </c>
      <c r="D30" s="411" t="s">
        <v>2863</v>
      </c>
      <c r="E30" s="420"/>
      <c r="F30" s="414" t="s">
        <v>2828</v>
      </c>
      <c r="G30" s="420" t="s">
        <v>2864</v>
      </c>
      <c r="H30" s="420"/>
      <c r="I30" s="414" t="s">
        <v>2828</v>
      </c>
      <c r="J30" s="420" t="s">
        <v>2865</v>
      </c>
      <c r="K30" s="420"/>
      <c r="L30" s="414" t="s">
        <v>2828</v>
      </c>
      <c r="M30" s="420" t="s">
        <v>2866</v>
      </c>
      <c r="N30" s="420"/>
      <c r="O30" s="416" t="s">
        <v>2828</v>
      </c>
      <c r="P30" s="420" t="s">
        <v>2867</v>
      </c>
      <c r="Q30" s="420"/>
      <c r="R30" s="420"/>
      <c r="S30" s="416" t="s">
        <v>2828</v>
      </c>
      <c r="T30" s="420" t="s">
        <v>2868</v>
      </c>
      <c r="U30" s="420"/>
      <c r="V30" s="420"/>
      <c r="W30" s="420"/>
      <c r="X30" s="414" t="s">
        <v>2828</v>
      </c>
      <c r="Y30" s="420" t="s">
        <v>2869</v>
      </c>
      <c r="Z30" s="420"/>
      <c r="AA30" s="420"/>
      <c r="AB30" s="420"/>
      <c r="AC30" s="420"/>
    </row>
    <row r="31" spans="1:30" ht="17.100000000000001" customHeight="1">
      <c r="A31" s="413" t="s">
        <v>2870</v>
      </c>
      <c r="B31" s="413"/>
      <c r="C31" s="413"/>
      <c r="D31" s="413"/>
      <c r="E31" s="413"/>
      <c r="F31" s="413"/>
      <c r="G31" s="413"/>
      <c r="H31" s="413"/>
      <c r="I31" s="425" t="s">
        <v>2811</v>
      </c>
      <c r="J31" s="413" t="s">
        <v>2871</v>
      </c>
      <c r="K31" s="413"/>
      <c r="L31" s="413"/>
      <c r="M31" s="412"/>
      <c r="N31" s="413"/>
      <c r="O31" s="412" t="s">
        <v>2847</v>
      </c>
      <c r="P31" s="413" t="s">
        <v>2872</v>
      </c>
      <c r="Q31" s="425"/>
      <c r="R31" s="412"/>
      <c r="S31" s="412"/>
      <c r="T31" s="413"/>
      <c r="U31" s="412" t="s">
        <v>2847</v>
      </c>
      <c r="V31" s="413" t="s">
        <v>2873</v>
      </c>
      <c r="W31" s="413"/>
      <c r="X31" s="413"/>
      <c r="Y31" s="413"/>
      <c r="AA31" s="411" t="s">
        <v>2874</v>
      </c>
      <c r="AB31" s="412"/>
    </row>
    <row r="32" spans="1:30" ht="17.100000000000001" customHeight="1">
      <c r="A32" s="411" t="s">
        <v>2875</v>
      </c>
      <c r="I32" s="412" t="s">
        <v>2811</v>
      </c>
      <c r="J32" s="1323"/>
      <c r="K32" s="1323"/>
      <c r="L32" s="1323"/>
      <c r="M32" s="1323"/>
      <c r="N32" s="426" t="str">
        <f>IF(J32="","","㎡")</f>
        <v/>
      </c>
      <c r="O32" s="412" t="s">
        <v>2847</v>
      </c>
      <c r="P32" s="1323"/>
      <c r="Q32" s="1323"/>
      <c r="R32" s="1323"/>
      <c r="S32" s="1323"/>
      <c r="T32" s="426" t="str">
        <f>IF(P32="","","㎡")</f>
        <v/>
      </c>
      <c r="U32" s="412" t="s">
        <v>2847</v>
      </c>
      <c r="V32" s="1329">
        <f>J32+P32</f>
        <v>0</v>
      </c>
      <c r="W32" s="1329"/>
      <c r="X32" s="1329"/>
      <c r="Y32" s="1329"/>
      <c r="Z32" s="1329"/>
      <c r="AA32" s="411" t="s">
        <v>2876</v>
      </c>
      <c r="AB32" s="412"/>
    </row>
    <row r="33" spans="1:32" ht="17.100000000000001" customHeight="1">
      <c r="A33" s="411" t="s">
        <v>2877</v>
      </c>
      <c r="I33" s="428"/>
      <c r="J33" s="426"/>
      <c r="K33" s="426"/>
      <c r="L33" s="426"/>
      <c r="M33" s="426"/>
      <c r="N33" s="426"/>
      <c r="O33" s="428"/>
      <c r="P33" s="426"/>
      <c r="Q33" s="426"/>
      <c r="R33" s="426"/>
      <c r="S33" s="426"/>
      <c r="T33" s="426"/>
      <c r="U33" s="412"/>
      <c r="V33" s="427"/>
      <c r="W33" s="427"/>
      <c r="X33" s="427"/>
      <c r="Y33" s="427"/>
      <c r="Z33" s="427"/>
      <c r="AB33" s="412"/>
    </row>
    <row r="34" spans="1:32" ht="17.100000000000001" customHeight="1" thickBot="1">
      <c r="D34" s="411" t="s">
        <v>2878</v>
      </c>
      <c r="I34" s="412" t="s">
        <v>2811</v>
      </c>
      <c r="J34" s="1323"/>
      <c r="K34" s="1323"/>
      <c r="L34" s="1323"/>
      <c r="M34" s="1323"/>
      <c r="N34" s="426" t="str">
        <f>IF(J34="","","㎡")</f>
        <v/>
      </c>
      <c r="O34" s="412" t="s">
        <v>2847</v>
      </c>
      <c r="P34" s="1323"/>
      <c r="Q34" s="1323"/>
      <c r="R34" s="1323"/>
      <c r="S34" s="1323"/>
      <c r="T34" s="426" t="str">
        <f>IF(P34="","","㎡")</f>
        <v/>
      </c>
      <c r="U34" s="412" t="s">
        <v>2847</v>
      </c>
      <c r="V34" s="1329">
        <f>J34+P34</f>
        <v>0</v>
      </c>
      <c r="W34" s="1329"/>
      <c r="X34" s="1329"/>
      <c r="Y34" s="1329"/>
      <c r="Z34" s="1329"/>
      <c r="AA34" s="411" t="s">
        <v>2876</v>
      </c>
      <c r="AB34" s="412"/>
    </row>
    <row r="35" spans="1:32" ht="17.100000000000001" customHeight="1" thickBot="1">
      <c r="A35" s="411" t="s">
        <v>2879</v>
      </c>
      <c r="I35" s="419"/>
      <c r="J35" s="1330" t="str">
        <f>IFERROR(IF(AE35="切上",ROUNDUP(V32/SUM(J23,J24)*100,2),IF(AE35="切捨",ROUNDDOWN(V32/SUM(J23,J24)*100,2),IF(AE35="四捨五入",ROUND(V32/SUM(J23,J24)*100,2)))),"")</f>
        <v/>
      </c>
      <c r="K35" s="1330"/>
      <c r="L35" s="1330"/>
      <c r="M35" s="1330"/>
      <c r="N35" s="1330"/>
      <c r="O35" s="419" t="s">
        <v>2857</v>
      </c>
      <c r="P35" s="419"/>
      <c r="Q35" s="419"/>
      <c r="R35" s="419"/>
      <c r="S35" s="419"/>
      <c r="T35" s="419"/>
      <c r="U35" s="419"/>
      <c r="V35" s="419"/>
      <c r="W35" s="419"/>
      <c r="X35" s="419"/>
      <c r="Y35" s="419"/>
      <c r="Z35" s="419"/>
      <c r="AA35" s="419"/>
      <c r="AB35" s="419"/>
      <c r="AC35" s="419"/>
      <c r="AE35" s="429" t="s">
        <v>2880</v>
      </c>
      <c r="AF35" s="320"/>
    </row>
    <row r="36" spans="1:32" ht="17.100000000000001" customHeight="1">
      <c r="A36" s="413" t="s">
        <v>2881</v>
      </c>
      <c r="B36" s="413"/>
      <c r="C36" s="413"/>
      <c r="D36" s="413"/>
      <c r="E36" s="413"/>
      <c r="F36" s="413"/>
      <c r="G36" s="413"/>
      <c r="H36" s="413"/>
      <c r="I36" s="425" t="s">
        <v>2811</v>
      </c>
      <c r="J36" s="413" t="s">
        <v>2871</v>
      </c>
      <c r="K36" s="413"/>
      <c r="L36" s="413"/>
      <c r="M36" s="412"/>
      <c r="N36" s="413"/>
      <c r="O36" s="412" t="s">
        <v>2847</v>
      </c>
      <c r="P36" s="413" t="s">
        <v>2872</v>
      </c>
      <c r="Q36" s="425"/>
      <c r="R36" s="412"/>
      <c r="S36" s="412"/>
      <c r="T36" s="413"/>
      <c r="U36" s="412" t="s">
        <v>2847</v>
      </c>
      <c r="V36" s="413" t="s">
        <v>2873</v>
      </c>
      <c r="W36" s="413"/>
      <c r="X36" s="413"/>
      <c r="Y36" s="413"/>
      <c r="AA36" s="411" t="s">
        <v>2874</v>
      </c>
      <c r="AB36" s="412"/>
    </row>
    <row r="37" spans="1:32" ht="17.100000000000001" customHeight="1">
      <c r="A37" s="411" t="s">
        <v>2882</v>
      </c>
      <c r="I37" s="412" t="s">
        <v>2811</v>
      </c>
      <c r="J37" s="1323"/>
      <c r="K37" s="1323"/>
      <c r="L37" s="1323"/>
      <c r="M37" s="1323"/>
      <c r="N37" s="426" t="str">
        <f>IF(J37="","","㎡")</f>
        <v/>
      </c>
      <c r="O37" s="412" t="s">
        <v>2847</v>
      </c>
      <c r="P37" s="1323"/>
      <c r="Q37" s="1323"/>
      <c r="R37" s="1323"/>
      <c r="S37" s="1323"/>
      <c r="T37" s="426" t="str">
        <f>IF(P37="","","㎡")</f>
        <v/>
      </c>
      <c r="U37" s="412" t="s">
        <v>2847</v>
      </c>
      <c r="V37" s="1329">
        <f>J37+P37</f>
        <v>0</v>
      </c>
      <c r="W37" s="1329"/>
      <c r="X37" s="1329"/>
      <c r="Y37" s="1329"/>
      <c r="Z37" s="1329"/>
      <c r="AA37" s="411" t="s">
        <v>2876</v>
      </c>
      <c r="AB37" s="412"/>
    </row>
    <row r="38" spans="1:32" ht="17.100000000000001" customHeight="1">
      <c r="A38" s="411" t="s">
        <v>2883</v>
      </c>
      <c r="I38" s="412"/>
      <c r="J38" s="430"/>
      <c r="K38" s="430"/>
      <c r="L38" s="430"/>
      <c r="M38" s="430"/>
      <c r="N38" s="430"/>
      <c r="O38" s="412"/>
      <c r="P38" s="430"/>
      <c r="Q38" s="430"/>
      <c r="R38" s="430"/>
      <c r="S38" s="430"/>
      <c r="T38" s="430"/>
      <c r="U38" s="412"/>
      <c r="V38" s="427"/>
      <c r="W38" s="427"/>
      <c r="X38" s="427"/>
      <c r="Y38" s="427"/>
      <c r="Z38" s="427"/>
      <c r="AB38" s="412"/>
    </row>
    <row r="39" spans="1:32" ht="17.100000000000001" customHeight="1">
      <c r="I39" s="412" t="s">
        <v>2811</v>
      </c>
      <c r="J39" s="1323"/>
      <c r="K39" s="1323"/>
      <c r="L39" s="1323"/>
      <c r="M39" s="1323"/>
      <c r="N39" s="426" t="str">
        <f>IF(J39="","","㎡")</f>
        <v/>
      </c>
      <c r="O39" s="412" t="s">
        <v>2847</v>
      </c>
      <c r="P39" s="1323"/>
      <c r="Q39" s="1323"/>
      <c r="R39" s="1323"/>
      <c r="S39" s="1323"/>
      <c r="T39" s="426" t="str">
        <f>IF(P39="","","㎡")</f>
        <v/>
      </c>
      <c r="U39" s="412" t="s">
        <v>2847</v>
      </c>
      <c r="V39" s="1329" t="str">
        <f>IF(J39="","",J39+P39)</f>
        <v/>
      </c>
      <c r="W39" s="1329"/>
      <c r="X39" s="1329"/>
      <c r="Y39" s="1329"/>
      <c r="Z39" s="1329"/>
      <c r="AA39" s="320" t="str">
        <f>IF(V39="","　）","㎡）")</f>
        <v>　）</v>
      </c>
      <c r="AB39" s="412"/>
    </row>
    <row r="40" spans="1:32" ht="17.100000000000001" customHeight="1">
      <c r="A40" s="411" t="s">
        <v>2884</v>
      </c>
    </row>
    <row r="41" spans="1:32" ht="17.100000000000001" customHeight="1">
      <c r="A41" s="411" t="s">
        <v>2885</v>
      </c>
      <c r="I41" s="412" t="s">
        <v>2811</v>
      </c>
      <c r="J41" s="1323"/>
      <c r="K41" s="1323"/>
      <c r="L41" s="1323"/>
      <c r="M41" s="1323"/>
      <c r="N41" s="426" t="str">
        <f>IF(J41="","","㎡")</f>
        <v/>
      </c>
      <c r="O41" s="412" t="s">
        <v>2847</v>
      </c>
      <c r="P41" s="1323"/>
      <c r="Q41" s="1323"/>
      <c r="R41" s="1323"/>
      <c r="S41" s="1323"/>
      <c r="T41" s="426" t="str">
        <f>IF(P41="","","㎡")</f>
        <v/>
      </c>
      <c r="U41" s="412" t="s">
        <v>2847</v>
      </c>
      <c r="V41" s="1329" t="str">
        <f>IF(J41="","",J41+P41)</f>
        <v/>
      </c>
      <c r="W41" s="1329"/>
      <c r="X41" s="1329"/>
      <c r="Y41" s="1329"/>
      <c r="Z41" s="1329"/>
      <c r="AA41" s="320" t="str">
        <f>IF(V41="","　）","㎡）")</f>
        <v>　）</v>
      </c>
      <c r="AB41" s="412"/>
    </row>
    <row r="42" spans="1:32" ht="17.100000000000001" customHeight="1">
      <c r="A42" s="411" t="s">
        <v>2886</v>
      </c>
      <c r="B42" s="431"/>
      <c r="C42" s="431"/>
      <c r="D42" s="431"/>
      <c r="E42" s="431"/>
      <c r="F42" s="431"/>
      <c r="G42" s="431"/>
      <c r="H42" s="431"/>
      <c r="Z42" s="431"/>
      <c r="AA42" s="431"/>
      <c r="AB42" s="431"/>
      <c r="AC42" s="431"/>
      <c r="AD42" s="431"/>
      <c r="AE42" s="431"/>
      <c r="AF42" s="431"/>
    </row>
    <row r="43" spans="1:32" ht="17.100000000000001" customHeight="1">
      <c r="A43" s="411" t="s">
        <v>2885</v>
      </c>
      <c r="B43" s="431"/>
      <c r="C43" s="431"/>
      <c r="D43" s="431"/>
      <c r="E43" s="431"/>
      <c r="F43" s="431"/>
      <c r="G43" s="431"/>
      <c r="H43" s="431"/>
      <c r="I43" s="412" t="s">
        <v>2811</v>
      </c>
      <c r="J43" s="1323"/>
      <c r="K43" s="1323"/>
      <c r="L43" s="1323"/>
      <c r="M43" s="1323"/>
      <c r="N43" s="426" t="str">
        <f t="shared" ref="N43:N50" si="0">IF(J43="","","㎡")</f>
        <v/>
      </c>
      <c r="O43" s="412" t="s">
        <v>2847</v>
      </c>
      <c r="P43" s="1323"/>
      <c r="Q43" s="1323"/>
      <c r="R43" s="1323"/>
      <c r="S43" s="1323"/>
      <c r="T43" s="426" t="str">
        <f t="shared" ref="T43:T50" si="1">IF(P43="","","㎡")</f>
        <v/>
      </c>
      <c r="U43" s="412" t="s">
        <v>2847</v>
      </c>
      <c r="V43" s="1331" t="str">
        <f t="shared" ref="V43:V51" si="2">IF(J43="","",J43+P43)</f>
        <v/>
      </c>
      <c r="W43" s="1331"/>
      <c r="X43" s="1331"/>
      <c r="Y43" s="1331"/>
      <c r="Z43" s="1332"/>
      <c r="AA43" s="395" t="str">
        <f t="shared" ref="AA43:AA50" si="3">IF(V43="","　）","㎡）")</f>
        <v>　）</v>
      </c>
      <c r="AB43" s="432"/>
      <c r="AC43" s="431"/>
      <c r="AD43" s="431"/>
      <c r="AE43" s="431"/>
      <c r="AF43" s="431"/>
    </row>
    <row r="44" spans="1:32" ht="17.100000000000001" customHeight="1">
      <c r="A44" s="411" t="s">
        <v>2887</v>
      </c>
      <c r="B44" s="431"/>
      <c r="C44" s="431"/>
      <c r="D44" s="431"/>
      <c r="E44" s="431"/>
      <c r="F44" s="431"/>
      <c r="G44" s="431"/>
      <c r="H44" s="431"/>
      <c r="I44" s="412" t="s">
        <v>2811</v>
      </c>
      <c r="J44" s="1323"/>
      <c r="K44" s="1323"/>
      <c r="L44" s="1323"/>
      <c r="M44" s="1323"/>
      <c r="N44" s="426" t="str">
        <f>IF(J44="","","㎡")</f>
        <v/>
      </c>
      <c r="O44" s="412" t="s">
        <v>2847</v>
      </c>
      <c r="P44" s="1323"/>
      <c r="Q44" s="1323"/>
      <c r="R44" s="1323"/>
      <c r="S44" s="1323"/>
      <c r="T44" s="426" t="str">
        <f>IF(P44="","","㎡")</f>
        <v/>
      </c>
      <c r="U44" s="412" t="s">
        <v>2847</v>
      </c>
      <c r="V44" s="1331" t="str">
        <f t="shared" si="2"/>
        <v/>
      </c>
      <c r="W44" s="1331"/>
      <c r="X44" s="1331"/>
      <c r="Y44" s="1331"/>
      <c r="Z44" s="1332"/>
      <c r="AA44" s="395" t="str">
        <f>IF(V44="","　）","㎡）")</f>
        <v>　）</v>
      </c>
      <c r="AB44" s="432"/>
      <c r="AC44" s="431"/>
      <c r="AD44" s="431"/>
      <c r="AE44" s="431"/>
      <c r="AF44" s="431"/>
    </row>
    <row r="45" spans="1:32" ht="17.100000000000001" customHeight="1">
      <c r="A45" s="411" t="s">
        <v>2888</v>
      </c>
      <c r="I45" s="412" t="s">
        <v>2811</v>
      </c>
      <c r="J45" s="1323"/>
      <c r="K45" s="1323"/>
      <c r="L45" s="1323"/>
      <c r="M45" s="1323"/>
      <c r="N45" s="426" t="str">
        <f t="shared" si="0"/>
        <v/>
      </c>
      <c r="O45" s="412" t="s">
        <v>2847</v>
      </c>
      <c r="P45" s="1323"/>
      <c r="Q45" s="1323"/>
      <c r="R45" s="1323"/>
      <c r="S45" s="1323"/>
      <c r="T45" s="426" t="str">
        <f t="shared" si="1"/>
        <v/>
      </c>
      <c r="U45" s="412" t="s">
        <v>2847</v>
      </c>
      <c r="V45" s="1331" t="str">
        <f t="shared" si="2"/>
        <v/>
      </c>
      <c r="W45" s="1331"/>
      <c r="X45" s="1331"/>
      <c r="Y45" s="1331"/>
      <c r="Z45" s="1331"/>
      <c r="AA45" s="320" t="str">
        <f t="shared" si="3"/>
        <v>　）</v>
      </c>
      <c r="AB45" s="412"/>
    </row>
    <row r="46" spans="1:32" ht="17.100000000000001" customHeight="1">
      <c r="A46" s="411" t="s">
        <v>2889</v>
      </c>
      <c r="B46" s="367"/>
      <c r="I46" s="412" t="s">
        <v>2811</v>
      </c>
      <c r="J46" s="1323"/>
      <c r="K46" s="1323"/>
      <c r="L46" s="1323"/>
      <c r="M46" s="1323"/>
      <c r="N46" s="426" t="str">
        <f t="shared" si="0"/>
        <v/>
      </c>
      <c r="O46" s="412" t="s">
        <v>2847</v>
      </c>
      <c r="P46" s="1323"/>
      <c r="Q46" s="1323"/>
      <c r="R46" s="1323"/>
      <c r="S46" s="1323"/>
      <c r="T46" s="426" t="str">
        <f t="shared" si="1"/>
        <v/>
      </c>
      <c r="U46" s="412" t="s">
        <v>2847</v>
      </c>
      <c r="V46" s="1331" t="str">
        <f t="shared" si="2"/>
        <v/>
      </c>
      <c r="W46" s="1331"/>
      <c r="X46" s="1331"/>
      <c r="Y46" s="1331"/>
      <c r="Z46" s="1331"/>
      <c r="AA46" s="320" t="str">
        <f t="shared" si="3"/>
        <v>　）</v>
      </c>
      <c r="AB46" s="412"/>
    </row>
    <row r="47" spans="1:32" ht="17.100000000000001" customHeight="1">
      <c r="A47" s="411" t="s">
        <v>2890</v>
      </c>
      <c r="I47" s="412" t="s">
        <v>2811</v>
      </c>
      <c r="J47" s="1323"/>
      <c r="K47" s="1323"/>
      <c r="L47" s="1323"/>
      <c r="M47" s="1323"/>
      <c r="N47" s="426" t="str">
        <f t="shared" si="0"/>
        <v/>
      </c>
      <c r="O47" s="412" t="s">
        <v>2847</v>
      </c>
      <c r="P47" s="1323"/>
      <c r="Q47" s="1323"/>
      <c r="R47" s="1323"/>
      <c r="S47" s="1323"/>
      <c r="T47" s="426" t="str">
        <f t="shared" si="1"/>
        <v/>
      </c>
      <c r="U47" s="412" t="s">
        <v>2847</v>
      </c>
      <c r="V47" s="1331" t="str">
        <f t="shared" si="2"/>
        <v/>
      </c>
      <c r="W47" s="1331"/>
      <c r="X47" s="1331"/>
      <c r="Y47" s="1331"/>
      <c r="Z47" s="1331"/>
      <c r="AA47" s="320" t="str">
        <f t="shared" si="3"/>
        <v>　）</v>
      </c>
      <c r="AB47" s="412"/>
    </row>
    <row r="48" spans="1:32" ht="17.100000000000001" customHeight="1">
      <c r="A48" s="411" t="s">
        <v>2891</v>
      </c>
      <c r="I48" s="412" t="s">
        <v>2811</v>
      </c>
      <c r="J48" s="1323"/>
      <c r="K48" s="1323"/>
      <c r="L48" s="1323"/>
      <c r="M48" s="1323"/>
      <c r="N48" s="426" t="str">
        <f>IF(J48="","","㎡")</f>
        <v/>
      </c>
      <c r="O48" s="412" t="s">
        <v>2847</v>
      </c>
      <c r="P48" s="1323"/>
      <c r="Q48" s="1323"/>
      <c r="R48" s="1323"/>
      <c r="S48" s="1323"/>
      <c r="T48" s="426" t="str">
        <f t="shared" si="1"/>
        <v/>
      </c>
      <c r="U48" s="412" t="s">
        <v>2847</v>
      </c>
      <c r="V48" s="1331" t="str">
        <f t="shared" si="2"/>
        <v/>
      </c>
      <c r="W48" s="1331"/>
      <c r="X48" s="1331"/>
      <c r="Y48" s="1331"/>
      <c r="Z48" s="1331"/>
      <c r="AA48" s="320" t="str">
        <f t="shared" si="3"/>
        <v>　）</v>
      </c>
      <c r="AB48" s="412"/>
    </row>
    <row r="49" spans="1:28" ht="17.100000000000001" customHeight="1">
      <c r="A49" s="411" t="s">
        <v>2892</v>
      </c>
      <c r="I49" s="412" t="s">
        <v>2811</v>
      </c>
      <c r="J49" s="1323"/>
      <c r="K49" s="1323"/>
      <c r="L49" s="1323"/>
      <c r="M49" s="1323"/>
      <c r="N49" s="426" t="str">
        <f>IF(J49="","","㎡")</f>
        <v/>
      </c>
      <c r="O49" s="412" t="s">
        <v>2847</v>
      </c>
      <c r="P49" s="1323"/>
      <c r="Q49" s="1323"/>
      <c r="R49" s="1323"/>
      <c r="S49" s="1323"/>
      <c r="T49" s="426" t="str">
        <f t="shared" si="1"/>
        <v/>
      </c>
      <c r="U49" s="412" t="s">
        <v>2847</v>
      </c>
      <c r="V49" s="1331" t="str">
        <f t="shared" si="2"/>
        <v/>
      </c>
      <c r="W49" s="1331"/>
      <c r="X49" s="1331"/>
      <c r="Y49" s="1331"/>
      <c r="Z49" s="1331"/>
      <c r="AA49" s="320" t="str">
        <f t="shared" si="3"/>
        <v>　）</v>
      </c>
      <c r="AB49" s="412"/>
    </row>
    <row r="50" spans="1:28" ht="17.100000000000001" customHeight="1">
      <c r="A50" s="411" t="s">
        <v>2893</v>
      </c>
      <c r="I50" s="412" t="s">
        <v>2811</v>
      </c>
      <c r="J50" s="1323"/>
      <c r="K50" s="1323"/>
      <c r="L50" s="1323"/>
      <c r="M50" s="1323"/>
      <c r="N50" s="426" t="str">
        <f t="shared" si="0"/>
        <v/>
      </c>
      <c r="O50" s="412" t="s">
        <v>2847</v>
      </c>
      <c r="P50" s="1323"/>
      <c r="Q50" s="1323"/>
      <c r="R50" s="1323"/>
      <c r="S50" s="1323"/>
      <c r="T50" s="426" t="str">
        <f t="shared" si="1"/>
        <v/>
      </c>
      <c r="U50" s="412" t="s">
        <v>2847</v>
      </c>
      <c r="V50" s="1331" t="str">
        <f t="shared" si="2"/>
        <v/>
      </c>
      <c r="W50" s="1331"/>
      <c r="X50" s="1331"/>
      <c r="Y50" s="1331"/>
      <c r="Z50" s="1331"/>
      <c r="AA50" s="320" t="str">
        <f t="shared" si="3"/>
        <v>　）</v>
      </c>
      <c r="AB50" s="412"/>
    </row>
    <row r="51" spans="1:28" ht="17.100000000000001" customHeight="1">
      <c r="A51" s="411" t="s">
        <v>2894</v>
      </c>
      <c r="I51" s="412" t="s">
        <v>2811</v>
      </c>
      <c r="J51" s="1323"/>
      <c r="K51" s="1323"/>
      <c r="L51" s="1323"/>
      <c r="M51" s="1323"/>
      <c r="N51" s="426" t="str">
        <f>IF(J51="","","㎡")</f>
        <v/>
      </c>
      <c r="O51" s="412" t="s">
        <v>2847</v>
      </c>
      <c r="P51" s="1323"/>
      <c r="Q51" s="1323"/>
      <c r="R51" s="1323"/>
      <c r="S51" s="1323"/>
      <c r="T51" s="426" t="str">
        <f>IF(P51="","","㎡")</f>
        <v/>
      </c>
      <c r="U51" s="412" t="s">
        <v>2847</v>
      </c>
      <c r="V51" s="1331" t="str">
        <f t="shared" si="2"/>
        <v/>
      </c>
      <c r="W51" s="1331"/>
      <c r="X51" s="1331"/>
      <c r="Y51" s="1331"/>
      <c r="Z51" s="1331"/>
      <c r="AA51" s="320" t="str">
        <f>IF(V51="","　）","㎡）")</f>
        <v>　）</v>
      </c>
      <c r="AB51" s="412"/>
    </row>
    <row r="52" spans="1:28" ht="17.100000000000001" customHeight="1"/>
    <row r="53" spans="1:28" ht="17.100000000000001" customHeight="1"/>
    <row r="54" spans="1:28" ht="17.100000000000001" customHeight="1"/>
    <row r="101" spans="1:10" ht="20.100000000000001" customHeight="1">
      <c r="A101" s="367" t="s">
        <v>2895</v>
      </c>
      <c r="J101" s="411" t="s">
        <v>2896</v>
      </c>
    </row>
    <row r="102" spans="1:10" ht="20.100000000000001" customHeight="1">
      <c r="A102" s="367" t="s">
        <v>2897</v>
      </c>
      <c r="J102" s="411" t="s">
        <v>2898</v>
      </c>
    </row>
    <row r="103" spans="1:10" ht="20.100000000000001" customHeight="1">
      <c r="A103" s="367" t="s">
        <v>2899</v>
      </c>
      <c r="J103" s="411" t="s">
        <v>2900</v>
      </c>
    </row>
    <row r="104" spans="1:10" ht="20.100000000000001" customHeight="1">
      <c r="A104" s="367" t="s">
        <v>2901</v>
      </c>
      <c r="J104" s="411" t="s">
        <v>2902</v>
      </c>
    </row>
    <row r="105" spans="1:10" ht="20.100000000000001" customHeight="1">
      <c r="A105" s="411" t="s">
        <v>2903</v>
      </c>
      <c r="J105" s="411" t="s">
        <v>2904</v>
      </c>
    </row>
    <row r="106" spans="1:10" ht="20.100000000000001" customHeight="1">
      <c r="A106" s="411" t="s">
        <v>2905</v>
      </c>
      <c r="J106" s="411" t="s">
        <v>2906</v>
      </c>
    </row>
    <row r="107" spans="1:10" ht="20.100000000000001" customHeight="1">
      <c r="A107" s="411" t="s">
        <v>2907</v>
      </c>
      <c r="J107" s="411" t="s">
        <v>2908</v>
      </c>
    </row>
    <row r="108" spans="1:10" ht="20.100000000000001" customHeight="1">
      <c r="A108" s="411" t="s">
        <v>2909</v>
      </c>
      <c r="J108" s="411" t="s">
        <v>2910</v>
      </c>
    </row>
    <row r="109" spans="1:10" ht="20.100000000000001" customHeight="1">
      <c r="A109" s="411" t="s">
        <v>2911</v>
      </c>
      <c r="J109" s="411" t="s">
        <v>2912</v>
      </c>
    </row>
    <row r="110" spans="1:10" ht="20.100000000000001" customHeight="1">
      <c r="A110" s="411" t="s">
        <v>2913</v>
      </c>
      <c r="J110" s="411" t="s">
        <v>2914</v>
      </c>
    </row>
    <row r="111" spans="1:10" ht="20.100000000000001" customHeight="1">
      <c r="A111" s="411" t="s">
        <v>2915</v>
      </c>
      <c r="J111" s="411" t="s">
        <v>2916</v>
      </c>
    </row>
    <row r="112" spans="1:10" ht="20.100000000000001" customHeight="1">
      <c r="A112" s="411" t="s">
        <v>2917</v>
      </c>
      <c r="J112" s="411" t="s">
        <v>2918</v>
      </c>
    </row>
    <row r="113" spans="1:10" ht="20.100000000000001" customHeight="1">
      <c r="A113" s="411" t="s">
        <v>2919</v>
      </c>
      <c r="J113" s="411" t="s">
        <v>2920</v>
      </c>
    </row>
    <row r="114" spans="1:10" ht="20.100000000000001" customHeight="1">
      <c r="A114" s="411" t="s">
        <v>2921</v>
      </c>
      <c r="J114" s="411" t="s">
        <v>2922</v>
      </c>
    </row>
    <row r="115" spans="1:10" ht="20.100000000000001" customHeight="1">
      <c r="A115" s="367" t="s">
        <v>2923</v>
      </c>
      <c r="J115" s="411" t="s">
        <v>2896</v>
      </c>
    </row>
    <row r="116" spans="1:10" ht="20.100000000000001" customHeight="1">
      <c r="A116" s="367" t="s">
        <v>2924</v>
      </c>
      <c r="J116" s="411" t="s">
        <v>2898</v>
      </c>
    </row>
    <row r="117" spans="1:10" ht="20.100000000000001" customHeight="1">
      <c r="A117" s="367" t="s">
        <v>2925</v>
      </c>
      <c r="J117" s="411" t="s">
        <v>2900</v>
      </c>
    </row>
    <row r="118" spans="1:10" ht="20.100000000000001" customHeight="1">
      <c r="A118" s="367" t="s">
        <v>2926</v>
      </c>
      <c r="J118" s="411" t="s">
        <v>2902</v>
      </c>
    </row>
    <row r="119" spans="1:10" ht="20.100000000000001" customHeight="1">
      <c r="A119" s="411" t="s">
        <v>2927</v>
      </c>
      <c r="J119" s="411" t="s">
        <v>2904</v>
      </c>
    </row>
    <row r="120" spans="1:10" ht="20.100000000000001" customHeight="1">
      <c r="A120" s="411" t="s">
        <v>2928</v>
      </c>
      <c r="J120" s="411" t="s">
        <v>2906</v>
      </c>
    </row>
  </sheetData>
  <mergeCells count="78">
    <mergeCell ref="J50:M50"/>
    <mergeCell ref="P50:S50"/>
    <mergeCell ref="V50:Z50"/>
    <mergeCell ref="J51:M51"/>
    <mergeCell ref="P51:S51"/>
    <mergeCell ref="V51:Z51"/>
    <mergeCell ref="J48:M48"/>
    <mergeCell ref="P48:S48"/>
    <mergeCell ref="V48:Z48"/>
    <mergeCell ref="J49:M49"/>
    <mergeCell ref="P49:S49"/>
    <mergeCell ref="V49:Z49"/>
    <mergeCell ref="J46:M46"/>
    <mergeCell ref="P46:S46"/>
    <mergeCell ref="V46:Z46"/>
    <mergeCell ref="J47:M47"/>
    <mergeCell ref="P47:S47"/>
    <mergeCell ref="V47:Z47"/>
    <mergeCell ref="J44:M44"/>
    <mergeCell ref="P44:S44"/>
    <mergeCell ref="V44:Z44"/>
    <mergeCell ref="J45:M45"/>
    <mergeCell ref="P45:S45"/>
    <mergeCell ref="V45:Z45"/>
    <mergeCell ref="J41:M41"/>
    <mergeCell ref="P41:S41"/>
    <mergeCell ref="V41:Z41"/>
    <mergeCell ref="J43:M43"/>
    <mergeCell ref="P43:S43"/>
    <mergeCell ref="V43:Z43"/>
    <mergeCell ref="J35:N35"/>
    <mergeCell ref="J37:M37"/>
    <mergeCell ref="P37:S37"/>
    <mergeCell ref="V37:Z37"/>
    <mergeCell ref="J39:M39"/>
    <mergeCell ref="P39:S39"/>
    <mergeCell ref="V39:Z39"/>
    <mergeCell ref="J32:M32"/>
    <mergeCell ref="P32:S32"/>
    <mergeCell ref="V32:Z32"/>
    <mergeCell ref="J34:M34"/>
    <mergeCell ref="P34:S34"/>
    <mergeCell ref="V34:Z34"/>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17:L17"/>
    <mergeCell ref="O17:Q17"/>
    <mergeCell ref="T17:V17"/>
    <mergeCell ref="Y17:AA17"/>
    <mergeCell ref="J18:M18"/>
    <mergeCell ref="O18:R18"/>
    <mergeCell ref="T18:W18"/>
    <mergeCell ref="Y18:AB18"/>
    <mergeCell ref="Y16:AA16"/>
    <mergeCell ref="A2:AC2"/>
    <mergeCell ref="F4:AC4"/>
    <mergeCell ref="F5:AC5"/>
    <mergeCell ref="E8:I8"/>
    <mergeCell ref="M10:AC10"/>
    <mergeCell ref="A11:AC11"/>
    <mergeCell ref="N13:R13"/>
    <mergeCell ref="N14:R14"/>
    <mergeCell ref="J16:L16"/>
    <mergeCell ref="O16:Q16"/>
    <mergeCell ref="T16:V16"/>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2"/>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11" customFormat="1" ht="17.100000000000001" customHeight="1">
      <c r="A1" s="411" t="s">
        <v>2929</v>
      </c>
      <c r="I1" s="412" t="s">
        <v>2811</v>
      </c>
      <c r="J1" s="1323"/>
      <c r="K1" s="1323"/>
      <c r="L1" s="1323"/>
      <c r="M1" s="1323"/>
      <c r="N1" s="426" t="str">
        <f>IF(J1="","","㎡")</f>
        <v/>
      </c>
      <c r="O1" s="412" t="s">
        <v>2847</v>
      </c>
      <c r="P1" s="1323"/>
      <c r="Q1" s="1323"/>
      <c r="R1" s="1323"/>
      <c r="S1" s="1323"/>
      <c r="T1" s="426" t="str">
        <f>IF(P1="","","㎡")</f>
        <v/>
      </c>
      <c r="U1" s="412" t="s">
        <v>2847</v>
      </c>
      <c r="V1" s="1331" t="str">
        <f>IF(J1="","",J1+P1)</f>
        <v/>
      </c>
      <c r="W1" s="1331"/>
      <c r="X1" s="1331"/>
      <c r="Y1" s="1331"/>
      <c r="Z1" s="1331"/>
      <c r="AA1" s="320" t="str">
        <f>IF(V1="","　）","㎡）")</f>
        <v>　）</v>
      </c>
      <c r="AB1" s="412"/>
    </row>
    <row r="2" spans="1:32" s="411" customFormat="1" ht="17.100000000000001" customHeight="1">
      <c r="A2" s="411" t="s">
        <v>2930</v>
      </c>
      <c r="I2" s="412" t="s">
        <v>2811</v>
      </c>
      <c r="J2" s="1323"/>
      <c r="K2" s="1323"/>
      <c r="L2" s="1323"/>
      <c r="M2" s="1323"/>
      <c r="N2" s="426" t="str">
        <f>IF(J2="","","㎡")</f>
        <v/>
      </c>
      <c r="O2" s="412" t="s">
        <v>2847</v>
      </c>
      <c r="P2" s="1323"/>
      <c r="Q2" s="1323"/>
      <c r="R2" s="1323"/>
      <c r="S2" s="1323"/>
      <c r="T2" s="426" t="str">
        <f>IF(P2="","","㎡")</f>
        <v/>
      </c>
      <c r="U2" s="412" t="s">
        <v>2847</v>
      </c>
      <c r="V2" s="1331" t="str">
        <f>IF(J2="","",J2+P2)</f>
        <v/>
      </c>
      <c r="W2" s="1331"/>
      <c r="X2" s="1331"/>
      <c r="Y2" s="1331"/>
      <c r="Z2" s="1331"/>
      <c r="AA2" s="320" t="str">
        <f>IF(V2="","　）","㎡）")</f>
        <v>　）</v>
      </c>
      <c r="AB2" s="412"/>
    </row>
    <row r="3" spans="1:32" s="411" customFormat="1" ht="17.100000000000001" customHeight="1" thickBot="1">
      <c r="A3" s="411" t="s">
        <v>2931</v>
      </c>
      <c r="I3" s="367"/>
      <c r="J3" s="1323"/>
      <c r="K3" s="1323"/>
      <c r="L3" s="1323"/>
      <c r="M3" s="1323"/>
      <c r="N3" s="1323"/>
      <c r="O3" s="367" t="s">
        <v>47</v>
      </c>
      <c r="P3" s="412"/>
      <c r="Q3" s="412"/>
      <c r="R3" s="367"/>
      <c r="S3" s="367"/>
      <c r="T3" s="367"/>
      <c r="U3" s="367"/>
      <c r="V3" s="367"/>
      <c r="W3" s="367"/>
      <c r="X3" s="367"/>
      <c r="Y3" s="367"/>
      <c r="Z3" s="367"/>
      <c r="AA3" s="367"/>
      <c r="AB3" s="367"/>
      <c r="AC3" s="367"/>
    </row>
    <row r="4" spans="1:32" s="411" customFormat="1" ht="17.100000000000001" customHeight="1" thickBot="1">
      <c r="A4" s="420" t="s">
        <v>2932</v>
      </c>
      <c r="B4" s="420"/>
      <c r="C4" s="420"/>
      <c r="D4" s="420"/>
      <c r="E4" s="420"/>
      <c r="F4" s="420"/>
      <c r="G4" s="420"/>
      <c r="H4" s="420"/>
      <c r="I4" s="419"/>
      <c r="J4" s="1333" t="str">
        <f>IFERROR(IF(AE4="切上",ROUNDUP(J3/SUM(第三面!J23,第三面!J24)*100,2),IF(AE4="切捨",ROUNDDOWN(J3/SUM(第三面!J23,第三面!J24)*100,2),IF(AE4="四捨五入",ROUND(J3/SUM(第三面!J23,第三面!J24)*100,2)))),"")</f>
        <v/>
      </c>
      <c r="K4" s="1333"/>
      <c r="L4" s="1333"/>
      <c r="M4" s="1333"/>
      <c r="N4" s="1333"/>
      <c r="O4" s="419" t="s">
        <v>2857</v>
      </c>
      <c r="P4" s="433"/>
      <c r="Q4" s="433"/>
      <c r="R4" s="419"/>
      <c r="S4" s="419"/>
      <c r="T4" s="419"/>
      <c r="U4" s="419"/>
      <c r="V4" s="419"/>
      <c r="W4" s="419"/>
      <c r="X4" s="419"/>
      <c r="Y4" s="419"/>
      <c r="Z4" s="419"/>
      <c r="AA4" s="419"/>
      <c r="AB4" s="419"/>
      <c r="AC4" s="419"/>
      <c r="AE4" s="434" t="s">
        <v>2880</v>
      </c>
      <c r="AF4" s="320"/>
    </row>
    <row r="5" spans="1:32" ht="17.100000000000001" customHeight="1">
      <c r="A5" s="413" t="s">
        <v>2933</v>
      </c>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row>
    <row r="6" spans="1:32" ht="17.100000000000001" customHeight="1">
      <c r="A6" s="411" t="s">
        <v>2934</v>
      </c>
      <c r="B6" s="411"/>
      <c r="C6" s="411"/>
      <c r="D6" s="411"/>
      <c r="E6" s="411"/>
      <c r="F6" s="411"/>
      <c r="G6" s="411"/>
      <c r="H6" s="411"/>
      <c r="I6" s="411"/>
      <c r="J6" s="411"/>
      <c r="K6" s="366"/>
      <c r="L6" s="1334"/>
      <c r="M6" s="1335"/>
      <c r="N6" s="1335"/>
      <c r="O6" s="411"/>
      <c r="P6" s="411"/>
      <c r="Q6" s="411"/>
      <c r="R6" s="411"/>
      <c r="S6" s="411"/>
      <c r="T6" s="411"/>
      <c r="U6" s="411"/>
      <c r="V6" s="411"/>
      <c r="W6" s="411"/>
      <c r="X6" s="411"/>
      <c r="Y6" s="411"/>
      <c r="Z6" s="411"/>
      <c r="AA6" s="411"/>
      <c r="AB6" s="411"/>
      <c r="AC6" s="411"/>
    </row>
    <row r="7" spans="1:32" ht="17.100000000000001" customHeight="1">
      <c r="A7" s="420" t="s">
        <v>2935</v>
      </c>
      <c r="B7" s="420"/>
      <c r="C7" s="420"/>
      <c r="D7" s="420"/>
      <c r="E7" s="420"/>
      <c r="F7" s="420"/>
      <c r="G7" s="420"/>
      <c r="H7" s="420"/>
      <c r="I7" s="420"/>
      <c r="J7" s="420"/>
      <c r="K7" s="435"/>
      <c r="L7" s="1336"/>
      <c r="M7" s="1337"/>
      <c r="N7" s="1337"/>
      <c r="O7" s="420"/>
      <c r="P7" s="420"/>
      <c r="Q7" s="420"/>
      <c r="R7" s="420"/>
      <c r="S7" s="420"/>
      <c r="T7" s="420"/>
      <c r="U7" s="420"/>
      <c r="V7" s="420"/>
      <c r="W7" s="420"/>
      <c r="X7" s="420"/>
      <c r="Y7" s="420"/>
      <c r="Z7" s="420"/>
      <c r="AA7" s="420"/>
      <c r="AB7" s="420"/>
      <c r="AC7" s="420"/>
    </row>
    <row r="8" spans="1:32" s="411" customFormat="1" ht="17.100000000000001" customHeight="1">
      <c r="A8" s="413" t="s">
        <v>2936</v>
      </c>
      <c r="B8" s="413"/>
      <c r="C8" s="413"/>
      <c r="D8" s="413"/>
      <c r="E8" s="413"/>
      <c r="F8" s="413"/>
      <c r="G8" s="413"/>
      <c r="H8" s="413"/>
      <c r="I8" s="425" t="s">
        <v>2811</v>
      </c>
      <c r="J8" s="413" t="s">
        <v>2937</v>
      </c>
      <c r="K8" s="413"/>
      <c r="L8" s="413"/>
      <c r="M8" s="413"/>
      <c r="N8" s="413"/>
      <c r="O8" s="412" t="s">
        <v>2847</v>
      </c>
      <c r="P8" s="411" t="s">
        <v>2938</v>
      </c>
      <c r="U8" s="412" t="s">
        <v>2812</v>
      </c>
      <c r="V8" s="412"/>
    </row>
    <row r="9" spans="1:32" s="411" customFormat="1" ht="17.100000000000001" customHeight="1">
      <c r="A9" s="411" t="s">
        <v>2939</v>
      </c>
      <c r="I9" s="412" t="s">
        <v>2811</v>
      </c>
      <c r="J9" s="1322"/>
      <c r="K9" s="1322"/>
      <c r="L9" s="1322"/>
      <c r="M9" s="1322"/>
      <c r="N9" s="412" t="s">
        <v>2842</v>
      </c>
      <c r="O9" s="412" t="s">
        <v>2847</v>
      </c>
      <c r="P9" s="1322"/>
      <c r="Q9" s="1322"/>
      <c r="R9" s="1322"/>
      <c r="S9" s="1322"/>
      <c r="T9" s="322" t="str">
        <f>IF(P9="","","ｍ")</f>
        <v/>
      </c>
      <c r="U9" s="412" t="s">
        <v>2812</v>
      </c>
      <c r="V9" s="412"/>
    </row>
    <row r="10" spans="1:32" s="411" customFormat="1" ht="17.100000000000001" customHeight="1">
      <c r="A10" s="411" t="s">
        <v>2940</v>
      </c>
      <c r="F10" s="412"/>
      <c r="G10" s="412" t="s">
        <v>2941</v>
      </c>
      <c r="H10" s="412"/>
      <c r="I10" s="412" t="s">
        <v>2811</v>
      </c>
      <c r="J10" s="1341"/>
      <c r="K10" s="1341"/>
      <c r="L10" s="1341"/>
      <c r="M10" s="1341"/>
      <c r="N10" s="436" t="str">
        <f>IF(J10="","","階")</f>
        <v/>
      </c>
      <c r="O10" s="412" t="s">
        <v>2847</v>
      </c>
      <c r="P10" s="1341"/>
      <c r="Q10" s="1341"/>
      <c r="R10" s="1341"/>
      <c r="S10" s="1341"/>
      <c r="T10" s="436" t="str">
        <f>IF(P10="","","階")</f>
        <v/>
      </c>
      <c r="U10" s="412" t="s">
        <v>2812</v>
      </c>
      <c r="V10" s="412"/>
    </row>
    <row r="11" spans="1:32" s="411" customFormat="1" ht="17.100000000000001" customHeight="1">
      <c r="F11" s="412"/>
      <c r="G11" s="412" t="s">
        <v>2110</v>
      </c>
      <c r="H11" s="412"/>
      <c r="I11" s="412" t="s">
        <v>2811</v>
      </c>
      <c r="J11" s="1341"/>
      <c r="K11" s="1341"/>
      <c r="L11" s="1341"/>
      <c r="M11" s="1341"/>
      <c r="N11" s="436" t="str">
        <f>IF(J11="","","階")</f>
        <v/>
      </c>
      <c r="O11" s="412" t="s">
        <v>2847</v>
      </c>
      <c r="P11" s="1341"/>
      <c r="Q11" s="1341"/>
      <c r="R11" s="1341"/>
      <c r="S11" s="1341"/>
      <c r="T11" s="436" t="str">
        <f>IF(P11="","","階")</f>
        <v/>
      </c>
      <c r="U11" s="412" t="s">
        <v>2812</v>
      </c>
      <c r="V11" s="412"/>
    </row>
    <row r="12" spans="1:32" s="411" customFormat="1" ht="17.100000000000001" customHeight="1">
      <c r="A12" s="411" t="s">
        <v>2942</v>
      </c>
      <c r="G12" s="412"/>
      <c r="H12" s="412"/>
      <c r="I12" s="412"/>
      <c r="J12" s="1342" t="s">
        <v>2943</v>
      </c>
      <c r="K12" s="1342"/>
      <c r="L12" s="1342"/>
      <c r="M12" s="1342"/>
      <c r="N12" s="1342"/>
      <c r="O12" s="1342"/>
      <c r="P12" s="1342"/>
      <c r="Q12" s="411" t="s">
        <v>2944</v>
      </c>
      <c r="R12" s="412"/>
      <c r="S12" s="412"/>
      <c r="T12" s="1342"/>
      <c r="U12" s="1342"/>
      <c r="V12" s="1342"/>
      <c r="W12" s="1342"/>
      <c r="X12" s="1342"/>
      <c r="Y12" s="1342"/>
      <c r="Z12" s="411" t="s">
        <v>2945</v>
      </c>
    </row>
    <row r="13" spans="1:32" ht="17.100000000000001" customHeight="1">
      <c r="A13" s="320" t="s">
        <v>2946</v>
      </c>
      <c r="B13" s="320"/>
      <c r="C13" s="320"/>
      <c r="D13" s="320"/>
      <c r="E13" s="320"/>
      <c r="F13" s="320"/>
      <c r="G13" s="320"/>
      <c r="H13" s="320"/>
      <c r="I13" s="320"/>
      <c r="J13" s="320"/>
      <c r="K13" s="320"/>
      <c r="L13" s="320"/>
      <c r="M13" s="320"/>
      <c r="N13" s="320"/>
      <c r="O13" s="320"/>
      <c r="P13" s="320"/>
      <c r="Q13" s="320"/>
      <c r="R13" s="320"/>
      <c r="S13" s="320"/>
      <c r="T13" s="377" t="str">
        <f>IF(OR(D15="■",K15="■",R15="■"),"■","□")</f>
        <v>□</v>
      </c>
      <c r="U13" s="320" t="s">
        <v>2947</v>
      </c>
      <c r="V13" s="377" t="str">
        <f>IF(T13="■","□","■")</f>
        <v>■</v>
      </c>
      <c r="W13" s="320" t="s">
        <v>2948</v>
      </c>
      <c r="X13" s="320"/>
      <c r="Y13" s="320"/>
      <c r="Z13" s="320"/>
      <c r="AA13" s="320"/>
      <c r="AB13" s="320"/>
      <c r="AC13" s="320"/>
    </row>
    <row r="14" spans="1:32" ht="17.100000000000001" customHeight="1">
      <c r="A14" s="320" t="s">
        <v>2949</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14" t="s">
        <v>2828</v>
      </c>
      <c r="E15" s="320" t="s">
        <v>2950</v>
      </c>
      <c r="F15" s="320"/>
      <c r="G15" s="320"/>
      <c r="H15" s="320"/>
      <c r="I15" s="320"/>
      <c r="J15" s="320"/>
      <c r="K15" s="414" t="s">
        <v>2828</v>
      </c>
      <c r="L15" s="320" t="s">
        <v>2951</v>
      </c>
      <c r="M15" s="320"/>
      <c r="N15" s="320"/>
      <c r="O15" s="320"/>
      <c r="P15" s="320"/>
      <c r="Q15" s="320"/>
      <c r="R15" s="414" t="s">
        <v>2828</v>
      </c>
      <c r="S15" s="320" t="s">
        <v>2952</v>
      </c>
      <c r="T15" s="320"/>
      <c r="U15" s="415"/>
      <c r="V15" s="320"/>
      <c r="W15" s="320"/>
      <c r="X15" s="320"/>
      <c r="Y15" s="320"/>
      <c r="Z15" s="320"/>
      <c r="AA15" s="320"/>
      <c r="AB15" s="320"/>
      <c r="AC15" s="320"/>
    </row>
    <row r="16" spans="1:32" ht="17.100000000000001" customHeight="1">
      <c r="A16" s="1343" t="s">
        <v>2953</v>
      </c>
      <c r="B16" s="1343"/>
      <c r="C16" s="1343"/>
      <c r="D16" s="1343"/>
      <c r="E16" s="1344"/>
      <c r="F16" s="1344"/>
      <c r="G16" s="1344"/>
      <c r="H16" s="1344"/>
      <c r="I16" s="1344"/>
      <c r="J16" s="1344"/>
      <c r="K16" s="1344"/>
      <c r="L16" s="1344"/>
      <c r="M16" s="1344"/>
      <c r="N16" s="1344"/>
      <c r="O16" s="1344"/>
      <c r="P16" s="1344"/>
      <c r="Q16" s="1344"/>
      <c r="R16" s="1344"/>
      <c r="S16" s="1344"/>
      <c r="T16" s="1344"/>
      <c r="U16" s="1344"/>
      <c r="V16" s="1344"/>
      <c r="W16" s="1344"/>
      <c r="X16" s="1344"/>
      <c r="Y16" s="1344"/>
      <c r="Z16" s="1344"/>
      <c r="AA16" s="1344"/>
      <c r="AB16" s="1344"/>
      <c r="AC16" s="1344"/>
    </row>
    <row r="17" spans="1:34" ht="17.100000000000001" customHeight="1">
      <c r="A17" s="1345"/>
      <c r="B17" s="1345"/>
      <c r="C17" s="1345"/>
      <c r="D17" s="1345"/>
      <c r="E17" s="1345"/>
      <c r="F17" s="1345"/>
      <c r="G17" s="1345"/>
      <c r="H17" s="1345"/>
      <c r="I17" s="1345"/>
      <c r="J17" s="1345"/>
      <c r="K17" s="1345"/>
      <c r="L17" s="1345"/>
      <c r="M17" s="1345"/>
      <c r="N17" s="1345"/>
      <c r="O17" s="1345"/>
      <c r="P17" s="1345"/>
      <c r="Q17" s="1345"/>
      <c r="R17" s="1345"/>
      <c r="S17" s="1345"/>
      <c r="T17" s="1345"/>
      <c r="U17" s="1345"/>
      <c r="V17" s="1345"/>
      <c r="W17" s="1345"/>
      <c r="X17" s="1345"/>
      <c r="Y17" s="1345"/>
      <c r="Z17" s="1345"/>
      <c r="AA17" s="1345"/>
      <c r="AB17" s="1345"/>
      <c r="AC17" s="1345"/>
      <c r="AF17" s="437"/>
    </row>
    <row r="18" spans="1:34" ht="17.100000000000001" customHeight="1">
      <c r="A18" s="1345"/>
      <c r="B18" s="1345"/>
      <c r="C18" s="1345"/>
      <c r="D18" s="1345"/>
      <c r="E18" s="1345"/>
      <c r="F18" s="1345"/>
      <c r="G18" s="1345"/>
      <c r="H18" s="1345"/>
      <c r="I18" s="1345"/>
      <c r="J18" s="1345"/>
      <c r="K18" s="1345"/>
      <c r="L18" s="1345"/>
      <c r="M18" s="1345"/>
      <c r="N18" s="1345"/>
      <c r="O18" s="1345"/>
      <c r="P18" s="1345"/>
      <c r="Q18" s="1345"/>
      <c r="R18" s="1345"/>
      <c r="S18" s="1345"/>
      <c r="T18" s="1345"/>
      <c r="U18" s="1345"/>
      <c r="V18" s="1345"/>
      <c r="W18" s="1345"/>
      <c r="X18" s="1345"/>
      <c r="Y18" s="1345"/>
      <c r="Z18" s="1345"/>
      <c r="AA18" s="1345"/>
      <c r="AB18" s="1345"/>
      <c r="AC18" s="1345"/>
      <c r="AF18" s="437"/>
    </row>
    <row r="19" spans="1:34" ht="17.100000000000001" customHeight="1" thickBot="1">
      <c r="A19" s="1346"/>
      <c r="B19" s="1346"/>
      <c r="C19" s="1346"/>
      <c r="D19" s="1346"/>
      <c r="E19" s="1346"/>
      <c r="F19" s="1346"/>
      <c r="G19" s="1346"/>
      <c r="H19" s="1346"/>
      <c r="I19" s="1346"/>
      <c r="J19" s="1346"/>
      <c r="K19" s="1346"/>
      <c r="L19" s="1346"/>
      <c r="M19" s="1346"/>
      <c r="N19" s="1346"/>
      <c r="O19" s="1346"/>
      <c r="P19" s="1346"/>
      <c r="Q19" s="1346"/>
      <c r="R19" s="1346"/>
      <c r="S19" s="1346"/>
      <c r="T19" s="1346"/>
      <c r="U19" s="1346"/>
      <c r="V19" s="1346"/>
      <c r="W19" s="1346"/>
      <c r="X19" s="1346"/>
      <c r="Y19" s="1346"/>
      <c r="Z19" s="1346"/>
      <c r="AA19" s="1346"/>
      <c r="AB19" s="1346"/>
      <c r="AC19" s="1346"/>
    </row>
    <row r="20" spans="1:34" s="317" customFormat="1" ht="17.100000000000001" customHeight="1" thickBot="1">
      <c r="A20" s="384" t="s">
        <v>2954</v>
      </c>
      <c r="B20" s="384"/>
      <c r="C20" s="384"/>
      <c r="D20" s="384"/>
      <c r="E20" s="384"/>
      <c r="F20" s="384"/>
      <c r="G20" s="384"/>
      <c r="H20" s="384"/>
      <c r="I20" s="384" t="s">
        <v>2717</v>
      </c>
      <c r="J20" s="384"/>
      <c r="K20" s="438" t="str">
        <f>IF(AF20="","",IF(AF20&lt;43831,TEXT(AF20,"元"),(YEAR(AF20)-2018)))</f>
        <v/>
      </c>
      <c r="L20" s="439" t="s">
        <v>5</v>
      </c>
      <c r="M20" s="438" t="str">
        <f>IF(AF20="","",MONTH(AF20))</f>
        <v/>
      </c>
      <c r="N20" s="439" t="s">
        <v>2718</v>
      </c>
      <c r="O20" s="438" t="str">
        <f>IF(AF20="","",DAY(AF20))</f>
        <v/>
      </c>
      <c r="P20" s="384" t="s">
        <v>2719</v>
      </c>
      <c r="Q20" s="439"/>
      <c r="R20" s="384"/>
      <c r="S20" s="384"/>
      <c r="T20" s="384"/>
      <c r="U20" s="384"/>
      <c r="V20" s="384"/>
      <c r="W20" s="384"/>
      <c r="X20" s="384"/>
      <c r="Y20" s="384"/>
      <c r="Z20" s="384"/>
      <c r="AA20" s="384"/>
      <c r="AB20" s="384"/>
      <c r="AC20" s="384"/>
      <c r="AE20" s="317" t="s">
        <v>2523</v>
      </c>
      <c r="AF20" s="1339"/>
      <c r="AG20" s="1340"/>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4" t="s">
        <v>2955</v>
      </c>
      <c r="B22" s="384"/>
      <c r="C22" s="384"/>
      <c r="D22" s="384"/>
      <c r="E22" s="384"/>
      <c r="F22" s="384"/>
      <c r="G22" s="384"/>
      <c r="H22" s="384"/>
      <c r="I22" s="384" t="s">
        <v>2717</v>
      </c>
      <c r="J22" s="384"/>
      <c r="K22" s="438" t="str">
        <f>IF(AF22="","",IF(AF22&lt;43831,TEXT(AF22,"元"),(YEAR(AF22)-2018)))</f>
        <v/>
      </c>
      <c r="L22" s="439" t="s">
        <v>5</v>
      </c>
      <c r="M22" s="438" t="str">
        <f>IF(AF22="","",MONTH(AF22))</f>
        <v/>
      </c>
      <c r="N22" s="439" t="s">
        <v>2718</v>
      </c>
      <c r="O22" s="438" t="str">
        <f>IF(AF22="","",DAY(AF22))</f>
        <v/>
      </c>
      <c r="P22" s="384" t="s">
        <v>2719</v>
      </c>
      <c r="Q22" s="439"/>
      <c r="R22" s="384"/>
      <c r="S22" s="384"/>
      <c r="T22" s="384"/>
      <c r="U22" s="384"/>
      <c r="V22" s="384"/>
      <c r="W22" s="384"/>
      <c r="X22" s="384"/>
      <c r="Y22" s="384"/>
      <c r="Z22" s="384"/>
      <c r="AA22" s="384"/>
      <c r="AB22" s="384"/>
      <c r="AC22" s="384"/>
      <c r="AE22" s="317" t="s">
        <v>2523</v>
      </c>
      <c r="AF22" s="1339"/>
      <c r="AG22" s="1340"/>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4" t="s">
        <v>2956</v>
      </c>
      <c r="B24" s="384"/>
      <c r="C24" s="384"/>
      <c r="D24" s="384"/>
      <c r="E24" s="384"/>
      <c r="F24" s="384"/>
      <c r="G24" s="384"/>
      <c r="H24" s="384"/>
      <c r="I24" s="384"/>
      <c r="J24" s="384"/>
      <c r="K24" s="384"/>
      <c r="L24" s="384"/>
      <c r="M24" s="384"/>
      <c r="N24" s="384"/>
      <c r="O24" s="384" t="s">
        <v>2571</v>
      </c>
      <c r="P24" s="1347" t="s">
        <v>2957</v>
      </c>
      <c r="Q24" s="1347"/>
      <c r="R24" s="1347"/>
      <c r="S24" s="1347"/>
      <c r="T24" s="1347"/>
      <c r="U24" s="1347"/>
      <c r="V24" s="1347"/>
      <c r="W24" s="1347"/>
      <c r="X24" s="1347"/>
      <c r="Y24" s="1347"/>
      <c r="Z24" s="1347"/>
      <c r="AA24" s="1347"/>
      <c r="AB24" s="1347"/>
      <c r="AC24" s="384" t="s">
        <v>2812</v>
      </c>
    </row>
    <row r="25" spans="1:34" s="317" customFormat="1" ht="17.100000000000001" customHeight="1" thickBot="1">
      <c r="A25" s="322"/>
      <c r="B25" s="330"/>
      <c r="C25" s="330" t="s">
        <v>2958</v>
      </c>
      <c r="D25" s="348" t="str">
        <f>IF(AF25&lt;&gt;"","1","")</f>
        <v/>
      </c>
      <c r="E25" s="320" t="s">
        <v>2959</v>
      </c>
      <c r="F25" s="320"/>
      <c r="G25" s="320" t="s">
        <v>2960</v>
      </c>
      <c r="H25" s="320"/>
      <c r="I25" s="348" t="str">
        <f>IF(AF25="","",IF(AF25&lt;43831,TEXT(AF25,"元"),(YEAR(AF25)-2018)))</f>
        <v/>
      </c>
      <c r="J25" s="322" t="s">
        <v>5</v>
      </c>
      <c r="K25" s="348" t="str">
        <f>IF(AF25="","",MONTH(AF25))</f>
        <v/>
      </c>
      <c r="L25" s="322" t="s">
        <v>2718</v>
      </c>
      <c r="M25" s="348" t="str">
        <f>IF(AF25="","",DAY(AF25))</f>
        <v/>
      </c>
      <c r="N25" s="320" t="s">
        <v>2719</v>
      </c>
      <c r="O25" s="320" t="s">
        <v>2571</v>
      </c>
      <c r="P25" s="1338"/>
      <c r="Q25" s="1338"/>
      <c r="R25" s="1338"/>
      <c r="S25" s="1338"/>
      <c r="T25" s="1338"/>
      <c r="U25" s="1338"/>
      <c r="V25" s="1338"/>
      <c r="W25" s="1338"/>
      <c r="X25" s="1338"/>
      <c r="Y25" s="1338"/>
      <c r="Z25" s="1338"/>
      <c r="AA25" s="1338"/>
      <c r="AB25" s="1338"/>
      <c r="AC25" s="320" t="s">
        <v>2812</v>
      </c>
      <c r="AE25" s="317" t="s">
        <v>2523</v>
      </c>
      <c r="AF25" s="1339"/>
      <c r="AG25" s="1340"/>
      <c r="AH25" s="349"/>
    </row>
    <row r="26" spans="1:34" s="317" customFormat="1" ht="17.100000000000001" customHeight="1" thickBot="1">
      <c r="A26" s="322"/>
      <c r="B26" s="330"/>
      <c r="C26" s="330" t="s">
        <v>2958</v>
      </c>
      <c r="D26" s="348" t="str">
        <f>IF(AF26&lt;&gt;"","2","")</f>
        <v/>
      </c>
      <c r="E26" s="320" t="s">
        <v>2959</v>
      </c>
      <c r="F26" s="320"/>
      <c r="G26" s="320" t="s">
        <v>2717</v>
      </c>
      <c r="H26" s="320"/>
      <c r="I26" s="348" t="str">
        <f>IF(AF26="","",IF(AF26&lt;43831,TEXT(AF26,"元"),(YEAR(AF26)-2018)))</f>
        <v/>
      </c>
      <c r="J26" s="322" t="s">
        <v>5</v>
      </c>
      <c r="K26" s="348" t="str">
        <f>IF(AF26="","",MONTH(AF26))</f>
        <v/>
      </c>
      <c r="L26" s="322" t="s">
        <v>2718</v>
      </c>
      <c r="M26" s="348" t="str">
        <f>IF(AF26="","",DAY(AF26))</f>
        <v/>
      </c>
      <c r="N26" s="320" t="s">
        <v>2719</v>
      </c>
      <c r="O26" s="320" t="s">
        <v>2571</v>
      </c>
      <c r="P26" s="1338"/>
      <c r="Q26" s="1338"/>
      <c r="R26" s="1338"/>
      <c r="S26" s="1338"/>
      <c r="T26" s="1338"/>
      <c r="U26" s="1338"/>
      <c r="V26" s="1338"/>
      <c r="W26" s="1338"/>
      <c r="X26" s="1338"/>
      <c r="Y26" s="1338"/>
      <c r="Z26" s="1338"/>
      <c r="AA26" s="1338"/>
      <c r="AB26" s="1338"/>
      <c r="AC26" s="320" t="s">
        <v>2812</v>
      </c>
      <c r="AE26" s="317" t="s">
        <v>2523</v>
      </c>
      <c r="AF26" s="1339"/>
      <c r="AG26" s="1340"/>
      <c r="AH26" s="349"/>
    </row>
    <row r="27" spans="1:34" s="317" customFormat="1" ht="17.100000000000001" customHeight="1" thickBot="1">
      <c r="A27" s="322"/>
      <c r="B27" s="330"/>
      <c r="C27" s="330" t="s">
        <v>2958</v>
      </c>
      <c r="D27" s="348" t="str">
        <f>IF(AF27&lt;&gt;"","3","")</f>
        <v/>
      </c>
      <c r="E27" s="320" t="s">
        <v>2959</v>
      </c>
      <c r="F27" s="320"/>
      <c r="G27" s="320" t="s">
        <v>2717</v>
      </c>
      <c r="H27" s="320"/>
      <c r="I27" s="348" t="str">
        <f>IF(AF27="","",IF(AF27&lt;43831,TEXT(AF27,"元"),(YEAR(AF27)-2018)))</f>
        <v/>
      </c>
      <c r="J27" s="322" t="s">
        <v>5</v>
      </c>
      <c r="K27" s="348" t="str">
        <f>IF(AF27="","",MONTH(AF27))</f>
        <v/>
      </c>
      <c r="L27" s="322" t="s">
        <v>2718</v>
      </c>
      <c r="M27" s="348" t="str">
        <f>IF(AF27="","",DAY(AF27))</f>
        <v/>
      </c>
      <c r="N27" s="320" t="s">
        <v>2719</v>
      </c>
      <c r="O27" s="320" t="s">
        <v>2571</v>
      </c>
      <c r="P27" s="1338"/>
      <c r="Q27" s="1338"/>
      <c r="R27" s="1338"/>
      <c r="S27" s="1338"/>
      <c r="T27" s="1338"/>
      <c r="U27" s="1338"/>
      <c r="V27" s="1338"/>
      <c r="W27" s="1338"/>
      <c r="X27" s="1338"/>
      <c r="Y27" s="1338"/>
      <c r="Z27" s="1338"/>
      <c r="AA27" s="1338"/>
      <c r="AB27" s="1338"/>
      <c r="AC27" s="320" t="s">
        <v>2812</v>
      </c>
      <c r="AE27" s="317" t="s">
        <v>2523</v>
      </c>
      <c r="AF27" s="1339"/>
      <c r="AG27" s="1340"/>
      <c r="AH27" s="349"/>
    </row>
    <row r="28" spans="1:34" s="317" customFormat="1" ht="17.100000000000001" customHeight="1">
      <c r="A28" s="320"/>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row>
    <row r="29" spans="1:34" s="317" customFormat="1" ht="17.100000000000001" customHeight="1">
      <c r="A29" s="384" t="s">
        <v>2961</v>
      </c>
      <c r="B29" s="384"/>
      <c r="C29" s="384"/>
      <c r="D29" s="384"/>
      <c r="E29" s="384"/>
      <c r="F29" s="384"/>
      <c r="G29" s="384"/>
      <c r="H29" s="440"/>
      <c r="I29" s="440"/>
      <c r="J29" s="440"/>
      <c r="K29" s="440"/>
      <c r="L29" s="440"/>
      <c r="M29" s="440"/>
      <c r="N29" s="440"/>
      <c r="O29" s="440"/>
      <c r="P29" s="440"/>
      <c r="Q29" s="440"/>
      <c r="R29" s="440"/>
      <c r="S29" s="440"/>
      <c r="T29" s="440"/>
      <c r="U29" s="440"/>
      <c r="V29" s="440"/>
      <c r="W29" s="440"/>
      <c r="X29" s="440"/>
      <c r="Y29" s="440"/>
      <c r="Z29" s="440"/>
      <c r="AA29" s="440"/>
      <c r="AB29" s="440"/>
      <c r="AC29" s="440"/>
    </row>
    <row r="30" spans="1:34" s="317" customFormat="1" ht="17.100000000000001" customHeight="1">
      <c r="A30" s="1345"/>
      <c r="B30" s="1345"/>
      <c r="C30" s="1345"/>
      <c r="D30" s="1345"/>
      <c r="E30" s="1345"/>
      <c r="F30" s="1345"/>
      <c r="G30" s="1345"/>
      <c r="H30" s="1345"/>
      <c r="I30" s="1345"/>
      <c r="J30" s="1345"/>
      <c r="K30" s="1345"/>
      <c r="L30" s="1345"/>
      <c r="M30" s="1345"/>
      <c r="N30" s="1345"/>
      <c r="O30" s="1345"/>
      <c r="P30" s="1345"/>
      <c r="Q30" s="1345"/>
      <c r="R30" s="1345"/>
      <c r="S30" s="1345"/>
      <c r="T30" s="1345"/>
      <c r="U30" s="1345"/>
      <c r="V30" s="1345"/>
      <c r="W30" s="1345"/>
      <c r="X30" s="1345"/>
      <c r="Y30" s="1345"/>
      <c r="Z30" s="1345"/>
      <c r="AA30" s="1345"/>
      <c r="AB30" s="1345"/>
      <c r="AC30" s="1345"/>
    </row>
    <row r="31" spans="1:34" s="317" customFormat="1" ht="17.100000000000001" customHeight="1">
      <c r="A31" s="1346"/>
      <c r="B31" s="1346"/>
      <c r="C31" s="1346"/>
      <c r="D31" s="1346"/>
      <c r="E31" s="1346"/>
      <c r="F31" s="1346"/>
      <c r="G31" s="1346"/>
      <c r="H31" s="1346"/>
      <c r="I31" s="1346"/>
      <c r="J31" s="1346"/>
      <c r="K31" s="1346"/>
      <c r="L31" s="1346"/>
      <c r="M31" s="1346"/>
      <c r="N31" s="1346"/>
      <c r="O31" s="1346"/>
      <c r="P31" s="1346"/>
      <c r="Q31" s="1346"/>
      <c r="R31" s="1346"/>
      <c r="S31" s="1346"/>
      <c r="T31" s="1346"/>
      <c r="U31" s="1346"/>
      <c r="V31" s="1346"/>
      <c r="W31" s="1346"/>
      <c r="X31" s="1346"/>
      <c r="Y31" s="1346"/>
      <c r="Z31" s="1346"/>
      <c r="AA31" s="1346"/>
      <c r="AB31" s="1346"/>
      <c r="AC31" s="1346"/>
    </row>
    <row r="32" spans="1:34" s="317" customFormat="1" ht="17.100000000000001" customHeight="1">
      <c r="A32" s="384" t="s">
        <v>2962</v>
      </c>
      <c r="B32" s="384"/>
      <c r="C32" s="384"/>
      <c r="D32" s="384"/>
      <c r="E32" s="1351"/>
      <c r="F32" s="1351"/>
      <c r="G32" s="1351"/>
      <c r="H32" s="1351"/>
      <c r="I32" s="1351"/>
      <c r="J32" s="1351"/>
      <c r="K32" s="1351"/>
      <c r="L32" s="1351"/>
      <c r="M32" s="1351"/>
      <c r="N32" s="1351"/>
      <c r="O32" s="1351"/>
      <c r="P32" s="1351"/>
      <c r="Q32" s="1351"/>
      <c r="R32" s="1351"/>
      <c r="S32" s="1351"/>
      <c r="T32" s="1351"/>
      <c r="U32" s="1351"/>
      <c r="V32" s="1351"/>
      <c r="W32" s="1351"/>
      <c r="X32" s="1351"/>
      <c r="Y32" s="1351"/>
      <c r="Z32" s="1351"/>
      <c r="AA32" s="1351"/>
      <c r="AB32" s="1351"/>
      <c r="AC32" s="1351"/>
    </row>
    <row r="33" spans="1:36" s="317" customFormat="1" ht="17.100000000000001" customHeight="1" thickBot="1">
      <c r="A33" s="1345"/>
      <c r="B33" s="1345"/>
      <c r="C33" s="1345"/>
      <c r="D33" s="1345"/>
      <c r="E33" s="1345"/>
      <c r="F33" s="1345"/>
      <c r="G33" s="1345"/>
      <c r="H33" s="1345"/>
      <c r="I33" s="1345"/>
      <c r="J33" s="1345"/>
      <c r="K33" s="1345"/>
      <c r="L33" s="1345"/>
      <c r="M33" s="1345"/>
      <c r="N33" s="1345"/>
      <c r="O33" s="1345"/>
      <c r="P33" s="1345"/>
      <c r="Q33" s="1345"/>
      <c r="R33" s="1345"/>
      <c r="S33" s="1345"/>
      <c r="T33" s="1345"/>
      <c r="U33" s="1345"/>
      <c r="V33" s="1345"/>
      <c r="W33" s="1345"/>
      <c r="X33" s="1345"/>
      <c r="Y33" s="1345"/>
      <c r="Z33" s="1345"/>
      <c r="AA33" s="1345"/>
      <c r="AB33" s="1345"/>
      <c r="AC33" s="1345"/>
      <c r="AF33" s="441" t="s">
        <v>2963</v>
      </c>
    </row>
    <row r="34" spans="1:36" s="317" customFormat="1" ht="17.100000000000001" customHeight="1" thickBot="1">
      <c r="A34" s="1346"/>
      <c r="B34" s="1346"/>
      <c r="C34" s="1346"/>
      <c r="D34" s="1346"/>
      <c r="E34" s="1346"/>
      <c r="F34" s="1346"/>
      <c r="G34" s="1346"/>
      <c r="H34" s="1346"/>
      <c r="I34" s="1346"/>
      <c r="J34" s="1346"/>
      <c r="K34" s="1346"/>
      <c r="L34" s="1346"/>
      <c r="M34" s="1346"/>
      <c r="N34" s="1346"/>
      <c r="O34" s="1346"/>
      <c r="P34" s="1346"/>
      <c r="Q34" s="1346"/>
      <c r="R34" s="1346"/>
      <c r="S34" s="1346"/>
      <c r="T34" s="1346"/>
      <c r="U34" s="1346"/>
      <c r="V34" s="1346"/>
      <c r="W34" s="1346"/>
      <c r="X34" s="1346"/>
      <c r="Y34" s="1346"/>
      <c r="Z34" s="1346"/>
      <c r="AA34" s="1346"/>
      <c r="AB34" s="1346"/>
      <c r="AC34" s="1346"/>
      <c r="AE34" s="317">
        <v>1</v>
      </c>
      <c r="AF34" s="1348" t="s">
        <v>2964</v>
      </c>
      <c r="AG34" s="1349"/>
      <c r="AH34" s="1349"/>
      <c r="AI34" s="1349"/>
      <c r="AJ34" s="1350"/>
    </row>
    <row r="35" spans="1:36" ht="17.100000000000001" customHeight="1" thickBot="1">
      <c r="AE35" s="337">
        <v>2</v>
      </c>
      <c r="AF35" s="1348"/>
      <c r="AG35" s="1349"/>
      <c r="AH35" s="1349"/>
      <c r="AI35" s="1349"/>
      <c r="AJ35" s="1350"/>
    </row>
    <row r="36" spans="1:36" ht="17.100000000000001" customHeight="1"/>
    <row r="37" spans="1:36" ht="17.100000000000001" customHeight="1"/>
    <row r="38" spans="1:36" ht="17.100000000000001" customHeight="1"/>
    <row r="39" spans="1:36" ht="17.100000000000001" customHeight="1"/>
    <row r="40" spans="1:36" ht="17.100000000000001" customHeight="1"/>
    <row r="41" spans="1:36" ht="17.100000000000001" customHeight="1"/>
    <row r="42" spans="1:36" ht="17.100000000000001" customHeight="1">
      <c r="A42" s="442">
        <v>0</v>
      </c>
      <c r="B42" s="391"/>
      <c r="C42" s="391"/>
      <c r="D42" s="391"/>
      <c r="E42" s="391"/>
      <c r="F42" s="391"/>
      <c r="G42" s="391"/>
      <c r="H42" s="391"/>
      <c r="Z42" s="391"/>
      <c r="AA42" s="391"/>
      <c r="AB42" s="391"/>
      <c r="AC42" s="391"/>
      <c r="AD42" s="391"/>
      <c r="AE42" s="391"/>
      <c r="AF42" s="391"/>
    </row>
    <row r="43" spans="1:36" ht="17.100000000000001" customHeight="1">
      <c r="A43" s="442">
        <v>1</v>
      </c>
      <c r="B43" s="442"/>
      <c r="C43" s="391"/>
      <c r="D43" s="391"/>
      <c r="E43" s="391"/>
      <c r="F43" s="391"/>
      <c r="G43" s="391"/>
      <c r="H43" s="391"/>
      <c r="P43" s="443" t="s">
        <v>2965</v>
      </c>
      <c r="Z43" s="391"/>
      <c r="AA43" s="391"/>
      <c r="AB43" s="391"/>
      <c r="AC43" s="391"/>
      <c r="AD43" s="391"/>
      <c r="AE43" s="391"/>
      <c r="AF43" s="391"/>
    </row>
    <row r="44" spans="1:36" ht="17.100000000000001" customHeight="1">
      <c r="A44" s="442">
        <v>2</v>
      </c>
      <c r="B44" s="391"/>
      <c r="C44" s="391"/>
      <c r="D44" s="391"/>
      <c r="E44" s="391"/>
      <c r="F44" s="391"/>
      <c r="G44" s="391"/>
      <c r="H44" s="391"/>
      <c r="P44" s="444" t="s">
        <v>2966</v>
      </c>
      <c r="Z44" s="391"/>
      <c r="AA44" s="391"/>
      <c r="AB44" s="391"/>
      <c r="AC44" s="391"/>
      <c r="AD44" s="391"/>
      <c r="AE44" s="391" t="s">
        <v>2967</v>
      </c>
      <c r="AF44" s="391"/>
    </row>
    <row r="45" spans="1:36" ht="17.100000000000001" customHeight="1">
      <c r="A45" s="442">
        <v>3</v>
      </c>
      <c r="P45" s="445" t="s">
        <v>2968</v>
      </c>
      <c r="AE45" s="337" t="s">
        <v>2969</v>
      </c>
    </row>
    <row r="46" spans="1:36" ht="17.100000000000001" customHeight="1">
      <c r="A46" s="442">
        <v>4</v>
      </c>
      <c r="P46" s="445" t="s">
        <v>2970</v>
      </c>
      <c r="AE46" s="337" t="s">
        <v>2971</v>
      </c>
    </row>
    <row r="47" spans="1:36" ht="17.100000000000001" customHeight="1">
      <c r="A47" s="442">
        <v>5</v>
      </c>
      <c r="P47" s="445" t="s">
        <v>2972</v>
      </c>
      <c r="AE47" s="337" t="s">
        <v>2967</v>
      </c>
    </row>
    <row r="48" spans="1:36" ht="17.100000000000001" customHeight="1">
      <c r="A48" s="442">
        <v>6</v>
      </c>
      <c r="P48" s="446" t="s">
        <v>2973</v>
      </c>
      <c r="AE48" s="337" t="s">
        <v>2974</v>
      </c>
    </row>
    <row r="49" spans="1:31" ht="17.100000000000001" customHeight="1">
      <c r="A49" s="442">
        <v>7</v>
      </c>
      <c r="P49" s="447" t="s">
        <v>2975</v>
      </c>
      <c r="AE49" s="337" t="s">
        <v>2976</v>
      </c>
    </row>
    <row r="50" spans="1:31" ht="17.100000000000001" customHeight="1">
      <c r="A50" s="442">
        <v>8</v>
      </c>
      <c r="P50" s="448" t="s">
        <v>2977</v>
      </c>
      <c r="AE50" s="337" t="s">
        <v>2978</v>
      </c>
    </row>
    <row r="51" spans="1:31" ht="17.100000000000001" customHeight="1">
      <c r="A51" s="442">
        <v>9</v>
      </c>
      <c r="P51" s="448" t="s">
        <v>2979</v>
      </c>
      <c r="AE51" s="337" t="s">
        <v>2980</v>
      </c>
    </row>
    <row r="52" spans="1:31" ht="17.100000000000001" customHeight="1">
      <c r="A52" s="442">
        <v>10</v>
      </c>
      <c r="P52" s="448" t="s">
        <v>2981</v>
      </c>
      <c r="AE52" s="337" t="s">
        <v>2982</v>
      </c>
    </row>
    <row r="53" spans="1:31" ht="17.100000000000001" customHeight="1">
      <c r="A53" s="442">
        <v>11</v>
      </c>
      <c r="P53" s="337" t="str">
        <f>IF(AF34&lt;&gt;"",AF34,"")</f>
        <v>1階の鉄骨その他の構造部材の建て方工事</v>
      </c>
    </row>
    <row r="54" spans="1:31" ht="17.100000000000001" customHeight="1">
      <c r="A54" s="442">
        <v>12</v>
      </c>
      <c r="P54" s="337" t="str">
        <f>IF(AF35&lt;&gt;"",AF35,"")</f>
        <v/>
      </c>
    </row>
    <row r="55" spans="1:31" ht="17.100000000000001" customHeight="1">
      <c r="A55" s="442">
        <v>13</v>
      </c>
    </row>
    <row r="56" spans="1:31" ht="17.100000000000001" customHeight="1">
      <c r="A56" s="442">
        <v>14</v>
      </c>
    </row>
    <row r="57" spans="1:31" ht="17.100000000000001" customHeight="1">
      <c r="A57" s="442">
        <v>15</v>
      </c>
    </row>
    <row r="58" spans="1:31" ht="17.100000000000001" customHeight="1">
      <c r="A58" s="442">
        <v>16</v>
      </c>
    </row>
    <row r="59" spans="1:31" ht="17.100000000000001" customHeight="1">
      <c r="A59" s="442">
        <v>17</v>
      </c>
    </row>
    <row r="60" spans="1:31" ht="17.100000000000001" customHeight="1">
      <c r="A60" s="442">
        <v>18</v>
      </c>
    </row>
    <row r="61" spans="1:31" ht="17.100000000000001" customHeight="1">
      <c r="A61" s="442">
        <v>19</v>
      </c>
    </row>
    <row r="62" spans="1:31" ht="13.5">
      <c r="A62" s="442">
        <v>20</v>
      </c>
    </row>
  </sheetData>
  <mergeCells count="34">
    <mergeCell ref="A33:AC34"/>
    <mergeCell ref="AF34:AJ34"/>
    <mergeCell ref="AF35:AJ35"/>
    <mergeCell ref="P26:AB26"/>
    <mergeCell ref="AF26:AG26"/>
    <mergeCell ref="P27:AB27"/>
    <mergeCell ref="AF27:AG27"/>
    <mergeCell ref="A30:AC31"/>
    <mergeCell ref="E32:AC32"/>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P9:S9"/>
    <mergeCell ref="J1:M1"/>
    <mergeCell ref="P1:S1"/>
    <mergeCell ref="V1:Z1"/>
    <mergeCell ref="J2:M2"/>
    <mergeCell ref="P2:S2"/>
    <mergeCell ref="V2:Z2"/>
    <mergeCell ref="J3:N3"/>
    <mergeCell ref="J4:N4"/>
    <mergeCell ref="L6:N6"/>
    <mergeCell ref="L7:N7"/>
    <mergeCell ref="J9:M9"/>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47:M65547 JF65547:JI65547 TB65547:TE65547 ACX65547:ADA65547 AMT65547:AMW65547 AWP65547:AWS65547 BGL65547:BGO65547 BQH65547:BQK65547 CAD65547:CAG65547 CJZ65547:CKC65547 CTV65547:CTY65547 DDR65547:DDU65547 DNN65547:DNQ65547 DXJ65547:DXM65547 EHF65547:EHI65547 ERB65547:ERE65547 FAX65547:FBA65547 FKT65547:FKW65547 FUP65547:FUS65547 GEL65547:GEO65547 GOH65547:GOK65547 GYD65547:GYG65547 HHZ65547:HIC65547 HRV65547:HRY65547 IBR65547:IBU65547 ILN65547:ILQ65547 IVJ65547:IVM65547 JFF65547:JFI65547 JPB65547:JPE65547 JYX65547:JZA65547 KIT65547:KIW65547 KSP65547:KSS65547 LCL65547:LCO65547 LMH65547:LMK65547 LWD65547:LWG65547 MFZ65547:MGC65547 MPV65547:MPY65547 MZR65547:MZU65547 NJN65547:NJQ65547 NTJ65547:NTM65547 ODF65547:ODI65547 ONB65547:ONE65547 OWX65547:OXA65547 PGT65547:PGW65547 PQP65547:PQS65547 QAL65547:QAO65547 QKH65547:QKK65547 QUD65547:QUG65547 RDZ65547:REC65547 RNV65547:RNY65547 RXR65547:RXU65547 SHN65547:SHQ65547 SRJ65547:SRM65547 TBF65547:TBI65547 TLB65547:TLE65547 TUX65547:TVA65547 UET65547:UEW65547 UOP65547:UOS65547 UYL65547:UYO65547 VIH65547:VIK65547 VSD65547:VSG65547 WBZ65547:WCC65547 WLV65547:WLY65547 WVR65547:WVU65547 J131083:M131083 JF131083:JI131083 TB131083:TE131083 ACX131083:ADA131083 AMT131083:AMW131083 AWP131083:AWS131083 BGL131083:BGO131083 BQH131083:BQK131083 CAD131083:CAG131083 CJZ131083:CKC131083 CTV131083:CTY131083 DDR131083:DDU131083 DNN131083:DNQ131083 DXJ131083:DXM131083 EHF131083:EHI131083 ERB131083:ERE131083 FAX131083:FBA131083 FKT131083:FKW131083 FUP131083:FUS131083 GEL131083:GEO131083 GOH131083:GOK131083 GYD131083:GYG131083 HHZ131083:HIC131083 HRV131083:HRY131083 IBR131083:IBU131083 ILN131083:ILQ131083 IVJ131083:IVM131083 JFF131083:JFI131083 JPB131083:JPE131083 JYX131083:JZA131083 KIT131083:KIW131083 KSP131083:KSS131083 LCL131083:LCO131083 LMH131083:LMK131083 LWD131083:LWG131083 MFZ131083:MGC131083 MPV131083:MPY131083 MZR131083:MZU131083 NJN131083:NJQ131083 NTJ131083:NTM131083 ODF131083:ODI131083 ONB131083:ONE131083 OWX131083:OXA131083 PGT131083:PGW131083 PQP131083:PQS131083 QAL131083:QAO131083 QKH131083:QKK131083 QUD131083:QUG131083 RDZ131083:REC131083 RNV131083:RNY131083 RXR131083:RXU131083 SHN131083:SHQ131083 SRJ131083:SRM131083 TBF131083:TBI131083 TLB131083:TLE131083 TUX131083:TVA131083 UET131083:UEW131083 UOP131083:UOS131083 UYL131083:UYO131083 VIH131083:VIK131083 VSD131083:VSG131083 WBZ131083:WCC131083 WLV131083:WLY131083 WVR131083:WVU131083 J196619:M196619 JF196619:JI196619 TB196619:TE196619 ACX196619:ADA196619 AMT196619:AMW196619 AWP196619:AWS196619 BGL196619:BGO196619 BQH196619:BQK196619 CAD196619:CAG196619 CJZ196619:CKC196619 CTV196619:CTY196619 DDR196619:DDU196619 DNN196619:DNQ196619 DXJ196619:DXM196619 EHF196619:EHI196619 ERB196619:ERE196619 FAX196619:FBA196619 FKT196619:FKW196619 FUP196619:FUS196619 GEL196619:GEO196619 GOH196619:GOK196619 GYD196619:GYG196619 HHZ196619:HIC196619 HRV196619:HRY196619 IBR196619:IBU196619 ILN196619:ILQ196619 IVJ196619:IVM196619 JFF196619:JFI196619 JPB196619:JPE196619 JYX196619:JZA196619 KIT196619:KIW196619 KSP196619:KSS196619 LCL196619:LCO196619 LMH196619:LMK196619 LWD196619:LWG196619 MFZ196619:MGC196619 MPV196619:MPY196619 MZR196619:MZU196619 NJN196619:NJQ196619 NTJ196619:NTM196619 ODF196619:ODI196619 ONB196619:ONE196619 OWX196619:OXA196619 PGT196619:PGW196619 PQP196619:PQS196619 QAL196619:QAO196619 QKH196619:QKK196619 QUD196619:QUG196619 RDZ196619:REC196619 RNV196619:RNY196619 RXR196619:RXU196619 SHN196619:SHQ196619 SRJ196619:SRM196619 TBF196619:TBI196619 TLB196619:TLE196619 TUX196619:TVA196619 UET196619:UEW196619 UOP196619:UOS196619 UYL196619:UYO196619 VIH196619:VIK196619 VSD196619:VSG196619 WBZ196619:WCC196619 WLV196619:WLY196619 WVR196619:WVU196619 J262155:M262155 JF262155:JI262155 TB262155:TE262155 ACX262155:ADA262155 AMT262155:AMW262155 AWP262155:AWS262155 BGL262155:BGO262155 BQH262155:BQK262155 CAD262155:CAG262155 CJZ262155:CKC262155 CTV262155:CTY262155 DDR262155:DDU262155 DNN262155:DNQ262155 DXJ262155:DXM262155 EHF262155:EHI262155 ERB262155:ERE262155 FAX262155:FBA262155 FKT262155:FKW262155 FUP262155:FUS262155 GEL262155:GEO262155 GOH262155:GOK262155 GYD262155:GYG262155 HHZ262155:HIC262155 HRV262155:HRY262155 IBR262155:IBU262155 ILN262155:ILQ262155 IVJ262155:IVM262155 JFF262155:JFI262155 JPB262155:JPE262155 JYX262155:JZA262155 KIT262155:KIW262155 KSP262155:KSS262155 LCL262155:LCO262155 LMH262155:LMK262155 LWD262155:LWG262155 MFZ262155:MGC262155 MPV262155:MPY262155 MZR262155:MZU262155 NJN262155:NJQ262155 NTJ262155:NTM262155 ODF262155:ODI262155 ONB262155:ONE262155 OWX262155:OXA262155 PGT262155:PGW262155 PQP262155:PQS262155 QAL262155:QAO262155 QKH262155:QKK262155 QUD262155:QUG262155 RDZ262155:REC262155 RNV262155:RNY262155 RXR262155:RXU262155 SHN262155:SHQ262155 SRJ262155:SRM262155 TBF262155:TBI262155 TLB262155:TLE262155 TUX262155:TVA262155 UET262155:UEW262155 UOP262155:UOS262155 UYL262155:UYO262155 VIH262155:VIK262155 VSD262155:VSG262155 WBZ262155:WCC262155 WLV262155:WLY262155 WVR262155:WVU262155 J327691:M327691 JF327691:JI327691 TB327691:TE327691 ACX327691:ADA327691 AMT327691:AMW327691 AWP327691:AWS327691 BGL327691:BGO327691 BQH327691:BQK327691 CAD327691:CAG327691 CJZ327691:CKC327691 CTV327691:CTY327691 DDR327691:DDU327691 DNN327691:DNQ327691 DXJ327691:DXM327691 EHF327691:EHI327691 ERB327691:ERE327691 FAX327691:FBA327691 FKT327691:FKW327691 FUP327691:FUS327691 GEL327691:GEO327691 GOH327691:GOK327691 GYD327691:GYG327691 HHZ327691:HIC327691 HRV327691:HRY327691 IBR327691:IBU327691 ILN327691:ILQ327691 IVJ327691:IVM327691 JFF327691:JFI327691 JPB327691:JPE327691 JYX327691:JZA327691 KIT327691:KIW327691 KSP327691:KSS327691 LCL327691:LCO327691 LMH327691:LMK327691 LWD327691:LWG327691 MFZ327691:MGC327691 MPV327691:MPY327691 MZR327691:MZU327691 NJN327691:NJQ327691 NTJ327691:NTM327691 ODF327691:ODI327691 ONB327691:ONE327691 OWX327691:OXA327691 PGT327691:PGW327691 PQP327691:PQS327691 QAL327691:QAO327691 QKH327691:QKK327691 QUD327691:QUG327691 RDZ327691:REC327691 RNV327691:RNY327691 RXR327691:RXU327691 SHN327691:SHQ327691 SRJ327691:SRM327691 TBF327691:TBI327691 TLB327691:TLE327691 TUX327691:TVA327691 UET327691:UEW327691 UOP327691:UOS327691 UYL327691:UYO327691 VIH327691:VIK327691 VSD327691:VSG327691 WBZ327691:WCC327691 WLV327691:WLY327691 WVR327691:WVU327691 J393227:M393227 JF393227:JI393227 TB393227:TE393227 ACX393227:ADA393227 AMT393227:AMW393227 AWP393227:AWS393227 BGL393227:BGO393227 BQH393227:BQK393227 CAD393227:CAG393227 CJZ393227:CKC393227 CTV393227:CTY393227 DDR393227:DDU393227 DNN393227:DNQ393227 DXJ393227:DXM393227 EHF393227:EHI393227 ERB393227:ERE393227 FAX393227:FBA393227 FKT393227:FKW393227 FUP393227:FUS393227 GEL393227:GEO393227 GOH393227:GOK393227 GYD393227:GYG393227 HHZ393227:HIC393227 HRV393227:HRY393227 IBR393227:IBU393227 ILN393227:ILQ393227 IVJ393227:IVM393227 JFF393227:JFI393227 JPB393227:JPE393227 JYX393227:JZA393227 KIT393227:KIW393227 KSP393227:KSS393227 LCL393227:LCO393227 LMH393227:LMK393227 LWD393227:LWG393227 MFZ393227:MGC393227 MPV393227:MPY393227 MZR393227:MZU393227 NJN393227:NJQ393227 NTJ393227:NTM393227 ODF393227:ODI393227 ONB393227:ONE393227 OWX393227:OXA393227 PGT393227:PGW393227 PQP393227:PQS393227 QAL393227:QAO393227 QKH393227:QKK393227 QUD393227:QUG393227 RDZ393227:REC393227 RNV393227:RNY393227 RXR393227:RXU393227 SHN393227:SHQ393227 SRJ393227:SRM393227 TBF393227:TBI393227 TLB393227:TLE393227 TUX393227:TVA393227 UET393227:UEW393227 UOP393227:UOS393227 UYL393227:UYO393227 VIH393227:VIK393227 VSD393227:VSG393227 WBZ393227:WCC393227 WLV393227:WLY393227 WVR393227:WVU393227 J458763:M458763 JF458763:JI458763 TB458763:TE458763 ACX458763:ADA458763 AMT458763:AMW458763 AWP458763:AWS458763 BGL458763:BGO458763 BQH458763:BQK458763 CAD458763:CAG458763 CJZ458763:CKC458763 CTV458763:CTY458763 DDR458763:DDU458763 DNN458763:DNQ458763 DXJ458763:DXM458763 EHF458763:EHI458763 ERB458763:ERE458763 FAX458763:FBA458763 FKT458763:FKW458763 FUP458763:FUS458763 GEL458763:GEO458763 GOH458763:GOK458763 GYD458763:GYG458763 HHZ458763:HIC458763 HRV458763:HRY458763 IBR458763:IBU458763 ILN458763:ILQ458763 IVJ458763:IVM458763 JFF458763:JFI458763 JPB458763:JPE458763 JYX458763:JZA458763 KIT458763:KIW458763 KSP458763:KSS458763 LCL458763:LCO458763 LMH458763:LMK458763 LWD458763:LWG458763 MFZ458763:MGC458763 MPV458763:MPY458763 MZR458763:MZU458763 NJN458763:NJQ458763 NTJ458763:NTM458763 ODF458763:ODI458763 ONB458763:ONE458763 OWX458763:OXA458763 PGT458763:PGW458763 PQP458763:PQS458763 QAL458763:QAO458763 QKH458763:QKK458763 QUD458763:QUG458763 RDZ458763:REC458763 RNV458763:RNY458763 RXR458763:RXU458763 SHN458763:SHQ458763 SRJ458763:SRM458763 TBF458763:TBI458763 TLB458763:TLE458763 TUX458763:TVA458763 UET458763:UEW458763 UOP458763:UOS458763 UYL458763:UYO458763 VIH458763:VIK458763 VSD458763:VSG458763 WBZ458763:WCC458763 WLV458763:WLY458763 WVR458763:WVU458763 J524299:M524299 JF524299:JI524299 TB524299:TE524299 ACX524299:ADA524299 AMT524299:AMW524299 AWP524299:AWS524299 BGL524299:BGO524299 BQH524299:BQK524299 CAD524299:CAG524299 CJZ524299:CKC524299 CTV524299:CTY524299 DDR524299:DDU524299 DNN524299:DNQ524299 DXJ524299:DXM524299 EHF524299:EHI524299 ERB524299:ERE524299 FAX524299:FBA524299 FKT524299:FKW524299 FUP524299:FUS524299 GEL524299:GEO524299 GOH524299:GOK524299 GYD524299:GYG524299 HHZ524299:HIC524299 HRV524299:HRY524299 IBR524299:IBU524299 ILN524299:ILQ524299 IVJ524299:IVM524299 JFF524299:JFI524299 JPB524299:JPE524299 JYX524299:JZA524299 KIT524299:KIW524299 KSP524299:KSS524299 LCL524299:LCO524299 LMH524299:LMK524299 LWD524299:LWG524299 MFZ524299:MGC524299 MPV524299:MPY524299 MZR524299:MZU524299 NJN524299:NJQ524299 NTJ524299:NTM524299 ODF524299:ODI524299 ONB524299:ONE524299 OWX524299:OXA524299 PGT524299:PGW524299 PQP524299:PQS524299 QAL524299:QAO524299 QKH524299:QKK524299 QUD524299:QUG524299 RDZ524299:REC524299 RNV524299:RNY524299 RXR524299:RXU524299 SHN524299:SHQ524299 SRJ524299:SRM524299 TBF524299:TBI524299 TLB524299:TLE524299 TUX524299:TVA524299 UET524299:UEW524299 UOP524299:UOS524299 UYL524299:UYO524299 VIH524299:VIK524299 VSD524299:VSG524299 WBZ524299:WCC524299 WLV524299:WLY524299 WVR524299:WVU524299 J589835:M589835 JF589835:JI589835 TB589835:TE589835 ACX589835:ADA589835 AMT589835:AMW589835 AWP589835:AWS589835 BGL589835:BGO589835 BQH589835:BQK589835 CAD589835:CAG589835 CJZ589835:CKC589835 CTV589835:CTY589835 DDR589835:DDU589835 DNN589835:DNQ589835 DXJ589835:DXM589835 EHF589835:EHI589835 ERB589835:ERE589835 FAX589835:FBA589835 FKT589835:FKW589835 FUP589835:FUS589835 GEL589835:GEO589835 GOH589835:GOK589835 GYD589835:GYG589835 HHZ589835:HIC589835 HRV589835:HRY589835 IBR589835:IBU589835 ILN589835:ILQ589835 IVJ589835:IVM589835 JFF589835:JFI589835 JPB589835:JPE589835 JYX589835:JZA589835 KIT589835:KIW589835 KSP589835:KSS589835 LCL589835:LCO589835 LMH589835:LMK589835 LWD589835:LWG589835 MFZ589835:MGC589835 MPV589835:MPY589835 MZR589835:MZU589835 NJN589835:NJQ589835 NTJ589835:NTM589835 ODF589835:ODI589835 ONB589835:ONE589835 OWX589835:OXA589835 PGT589835:PGW589835 PQP589835:PQS589835 QAL589835:QAO589835 QKH589835:QKK589835 QUD589835:QUG589835 RDZ589835:REC589835 RNV589835:RNY589835 RXR589835:RXU589835 SHN589835:SHQ589835 SRJ589835:SRM589835 TBF589835:TBI589835 TLB589835:TLE589835 TUX589835:TVA589835 UET589835:UEW589835 UOP589835:UOS589835 UYL589835:UYO589835 VIH589835:VIK589835 VSD589835:VSG589835 WBZ589835:WCC589835 WLV589835:WLY589835 WVR589835:WVU589835 J655371:M655371 JF655371:JI655371 TB655371:TE655371 ACX655371:ADA655371 AMT655371:AMW655371 AWP655371:AWS655371 BGL655371:BGO655371 BQH655371:BQK655371 CAD655371:CAG655371 CJZ655371:CKC655371 CTV655371:CTY655371 DDR655371:DDU655371 DNN655371:DNQ655371 DXJ655371:DXM655371 EHF655371:EHI655371 ERB655371:ERE655371 FAX655371:FBA655371 FKT655371:FKW655371 FUP655371:FUS655371 GEL655371:GEO655371 GOH655371:GOK655371 GYD655371:GYG655371 HHZ655371:HIC655371 HRV655371:HRY655371 IBR655371:IBU655371 ILN655371:ILQ655371 IVJ655371:IVM655371 JFF655371:JFI655371 JPB655371:JPE655371 JYX655371:JZA655371 KIT655371:KIW655371 KSP655371:KSS655371 LCL655371:LCO655371 LMH655371:LMK655371 LWD655371:LWG655371 MFZ655371:MGC655371 MPV655371:MPY655371 MZR655371:MZU655371 NJN655371:NJQ655371 NTJ655371:NTM655371 ODF655371:ODI655371 ONB655371:ONE655371 OWX655371:OXA655371 PGT655371:PGW655371 PQP655371:PQS655371 QAL655371:QAO655371 QKH655371:QKK655371 QUD655371:QUG655371 RDZ655371:REC655371 RNV655371:RNY655371 RXR655371:RXU655371 SHN655371:SHQ655371 SRJ655371:SRM655371 TBF655371:TBI655371 TLB655371:TLE655371 TUX655371:TVA655371 UET655371:UEW655371 UOP655371:UOS655371 UYL655371:UYO655371 VIH655371:VIK655371 VSD655371:VSG655371 WBZ655371:WCC655371 WLV655371:WLY655371 WVR655371:WVU655371 J720907:M720907 JF720907:JI720907 TB720907:TE720907 ACX720907:ADA720907 AMT720907:AMW720907 AWP720907:AWS720907 BGL720907:BGO720907 BQH720907:BQK720907 CAD720907:CAG720907 CJZ720907:CKC720907 CTV720907:CTY720907 DDR720907:DDU720907 DNN720907:DNQ720907 DXJ720907:DXM720907 EHF720907:EHI720907 ERB720907:ERE720907 FAX720907:FBA720907 FKT720907:FKW720907 FUP720907:FUS720907 GEL720907:GEO720907 GOH720907:GOK720907 GYD720907:GYG720907 HHZ720907:HIC720907 HRV720907:HRY720907 IBR720907:IBU720907 ILN720907:ILQ720907 IVJ720907:IVM720907 JFF720907:JFI720907 JPB720907:JPE720907 JYX720907:JZA720907 KIT720907:KIW720907 KSP720907:KSS720907 LCL720907:LCO720907 LMH720907:LMK720907 LWD720907:LWG720907 MFZ720907:MGC720907 MPV720907:MPY720907 MZR720907:MZU720907 NJN720907:NJQ720907 NTJ720907:NTM720907 ODF720907:ODI720907 ONB720907:ONE720907 OWX720907:OXA720907 PGT720907:PGW720907 PQP720907:PQS720907 QAL720907:QAO720907 QKH720907:QKK720907 QUD720907:QUG720907 RDZ720907:REC720907 RNV720907:RNY720907 RXR720907:RXU720907 SHN720907:SHQ720907 SRJ720907:SRM720907 TBF720907:TBI720907 TLB720907:TLE720907 TUX720907:TVA720907 UET720907:UEW720907 UOP720907:UOS720907 UYL720907:UYO720907 VIH720907:VIK720907 VSD720907:VSG720907 WBZ720907:WCC720907 WLV720907:WLY720907 WVR720907:WVU720907 J786443:M786443 JF786443:JI786443 TB786443:TE786443 ACX786443:ADA786443 AMT786443:AMW786443 AWP786443:AWS786443 BGL786443:BGO786443 BQH786443:BQK786443 CAD786443:CAG786443 CJZ786443:CKC786443 CTV786443:CTY786443 DDR786443:DDU786443 DNN786443:DNQ786443 DXJ786443:DXM786443 EHF786443:EHI786443 ERB786443:ERE786443 FAX786443:FBA786443 FKT786443:FKW786443 FUP786443:FUS786443 GEL786443:GEO786443 GOH786443:GOK786443 GYD786443:GYG786443 HHZ786443:HIC786443 HRV786443:HRY786443 IBR786443:IBU786443 ILN786443:ILQ786443 IVJ786443:IVM786443 JFF786443:JFI786443 JPB786443:JPE786443 JYX786443:JZA786443 KIT786443:KIW786443 KSP786443:KSS786443 LCL786443:LCO786443 LMH786443:LMK786443 LWD786443:LWG786443 MFZ786443:MGC786443 MPV786443:MPY786443 MZR786443:MZU786443 NJN786443:NJQ786443 NTJ786443:NTM786443 ODF786443:ODI786443 ONB786443:ONE786443 OWX786443:OXA786443 PGT786443:PGW786443 PQP786443:PQS786443 QAL786443:QAO786443 QKH786443:QKK786443 QUD786443:QUG786443 RDZ786443:REC786443 RNV786443:RNY786443 RXR786443:RXU786443 SHN786443:SHQ786443 SRJ786443:SRM786443 TBF786443:TBI786443 TLB786443:TLE786443 TUX786443:TVA786443 UET786443:UEW786443 UOP786443:UOS786443 UYL786443:UYO786443 VIH786443:VIK786443 VSD786443:VSG786443 WBZ786443:WCC786443 WLV786443:WLY786443 WVR786443:WVU786443 J851979:M851979 JF851979:JI851979 TB851979:TE851979 ACX851979:ADA851979 AMT851979:AMW851979 AWP851979:AWS851979 BGL851979:BGO851979 BQH851979:BQK851979 CAD851979:CAG851979 CJZ851979:CKC851979 CTV851979:CTY851979 DDR851979:DDU851979 DNN851979:DNQ851979 DXJ851979:DXM851979 EHF851979:EHI851979 ERB851979:ERE851979 FAX851979:FBA851979 FKT851979:FKW851979 FUP851979:FUS851979 GEL851979:GEO851979 GOH851979:GOK851979 GYD851979:GYG851979 HHZ851979:HIC851979 HRV851979:HRY851979 IBR851979:IBU851979 ILN851979:ILQ851979 IVJ851979:IVM851979 JFF851979:JFI851979 JPB851979:JPE851979 JYX851979:JZA851979 KIT851979:KIW851979 KSP851979:KSS851979 LCL851979:LCO851979 LMH851979:LMK851979 LWD851979:LWG851979 MFZ851979:MGC851979 MPV851979:MPY851979 MZR851979:MZU851979 NJN851979:NJQ851979 NTJ851979:NTM851979 ODF851979:ODI851979 ONB851979:ONE851979 OWX851979:OXA851979 PGT851979:PGW851979 PQP851979:PQS851979 QAL851979:QAO851979 QKH851979:QKK851979 QUD851979:QUG851979 RDZ851979:REC851979 RNV851979:RNY851979 RXR851979:RXU851979 SHN851979:SHQ851979 SRJ851979:SRM851979 TBF851979:TBI851979 TLB851979:TLE851979 TUX851979:TVA851979 UET851979:UEW851979 UOP851979:UOS851979 UYL851979:UYO851979 VIH851979:VIK851979 VSD851979:VSG851979 WBZ851979:WCC851979 WLV851979:WLY851979 WVR851979:WVU851979 J917515:M917515 JF917515:JI917515 TB917515:TE917515 ACX917515:ADA917515 AMT917515:AMW917515 AWP917515:AWS917515 BGL917515:BGO917515 BQH917515:BQK917515 CAD917515:CAG917515 CJZ917515:CKC917515 CTV917515:CTY917515 DDR917515:DDU917515 DNN917515:DNQ917515 DXJ917515:DXM917515 EHF917515:EHI917515 ERB917515:ERE917515 FAX917515:FBA917515 FKT917515:FKW917515 FUP917515:FUS917515 GEL917515:GEO917515 GOH917515:GOK917515 GYD917515:GYG917515 HHZ917515:HIC917515 HRV917515:HRY917515 IBR917515:IBU917515 ILN917515:ILQ917515 IVJ917515:IVM917515 JFF917515:JFI917515 JPB917515:JPE917515 JYX917515:JZA917515 KIT917515:KIW917515 KSP917515:KSS917515 LCL917515:LCO917515 LMH917515:LMK917515 LWD917515:LWG917515 MFZ917515:MGC917515 MPV917515:MPY917515 MZR917515:MZU917515 NJN917515:NJQ917515 NTJ917515:NTM917515 ODF917515:ODI917515 ONB917515:ONE917515 OWX917515:OXA917515 PGT917515:PGW917515 PQP917515:PQS917515 QAL917515:QAO917515 QKH917515:QKK917515 QUD917515:QUG917515 RDZ917515:REC917515 RNV917515:RNY917515 RXR917515:RXU917515 SHN917515:SHQ917515 SRJ917515:SRM917515 TBF917515:TBI917515 TLB917515:TLE917515 TUX917515:TVA917515 UET917515:UEW917515 UOP917515:UOS917515 UYL917515:UYO917515 VIH917515:VIK917515 VSD917515:VSG917515 WBZ917515:WCC917515 WLV917515:WLY917515 WVR917515:WVU917515 J983051:M983051 JF983051:JI983051 TB983051:TE983051 ACX983051:ADA983051 AMT983051:AMW983051 AWP983051:AWS983051 BGL983051:BGO983051 BQH983051:BQK983051 CAD983051:CAG983051 CJZ983051:CKC983051 CTV983051:CTY983051 DDR983051:DDU983051 DNN983051:DNQ983051 DXJ983051:DXM983051 EHF983051:EHI983051 ERB983051:ERE983051 FAX983051:FBA983051 FKT983051:FKW983051 FUP983051:FUS983051 GEL983051:GEO983051 GOH983051:GOK983051 GYD983051:GYG983051 HHZ983051:HIC983051 HRV983051:HRY983051 IBR983051:IBU983051 ILN983051:ILQ983051 IVJ983051:IVM983051 JFF983051:JFI983051 JPB983051:JPE983051 JYX983051:JZA983051 KIT983051:KIW983051 KSP983051:KSS983051 LCL983051:LCO983051 LMH983051:LMK983051 LWD983051:LWG983051 MFZ983051:MGC983051 MPV983051:MPY983051 MZR983051:MZU983051 NJN983051:NJQ983051 NTJ983051:NTM983051 ODF983051:ODI983051 ONB983051:ONE983051 OWX983051:OXA983051 PGT983051:PGW983051 PQP983051:PQS983051 QAL983051:QAO983051 QKH983051:QKK983051 QUD983051:QUG983051 RDZ983051:REC983051 RNV983051:RNY983051 RXR983051:RXU983051 SHN983051:SHQ983051 SRJ983051:SRM983051 TBF983051:TBI983051 TLB983051:TLE983051 TUX983051:TVA983051 UET983051:UEW983051 UOP983051:UOS983051 UYL983051:UYO983051 VIH983051:VIK983051 VSD983051:VSG983051 WBZ983051:WCC983051 WLV983051:WLY983051 WVR983051:WVU983051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47:S65547 JL65547:JO65547 TH65547:TK65547 ADD65547:ADG65547 AMZ65547:ANC65547 AWV65547:AWY65547 BGR65547:BGU65547 BQN65547:BQQ65547 CAJ65547:CAM65547 CKF65547:CKI65547 CUB65547:CUE65547 DDX65547:DEA65547 DNT65547:DNW65547 DXP65547:DXS65547 EHL65547:EHO65547 ERH65547:ERK65547 FBD65547:FBG65547 FKZ65547:FLC65547 FUV65547:FUY65547 GER65547:GEU65547 GON65547:GOQ65547 GYJ65547:GYM65547 HIF65547:HII65547 HSB65547:HSE65547 IBX65547:ICA65547 ILT65547:ILW65547 IVP65547:IVS65547 JFL65547:JFO65547 JPH65547:JPK65547 JZD65547:JZG65547 KIZ65547:KJC65547 KSV65547:KSY65547 LCR65547:LCU65547 LMN65547:LMQ65547 LWJ65547:LWM65547 MGF65547:MGI65547 MQB65547:MQE65547 MZX65547:NAA65547 NJT65547:NJW65547 NTP65547:NTS65547 ODL65547:ODO65547 ONH65547:ONK65547 OXD65547:OXG65547 PGZ65547:PHC65547 PQV65547:PQY65547 QAR65547:QAU65547 QKN65547:QKQ65547 QUJ65547:QUM65547 REF65547:REI65547 ROB65547:ROE65547 RXX65547:RYA65547 SHT65547:SHW65547 SRP65547:SRS65547 TBL65547:TBO65547 TLH65547:TLK65547 TVD65547:TVG65547 UEZ65547:UFC65547 UOV65547:UOY65547 UYR65547:UYU65547 VIN65547:VIQ65547 VSJ65547:VSM65547 WCF65547:WCI65547 WMB65547:WME65547 WVX65547:WWA65547 P131083:S131083 JL131083:JO131083 TH131083:TK131083 ADD131083:ADG131083 AMZ131083:ANC131083 AWV131083:AWY131083 BGR131083:BGU131083 BQN131083:BQQ131083 CAJ131083:CAM131083 CKF131083:CKI131083 CUB131083:CUE131083 DDX131083:DEA131083 DNT131083:DNW131083 DXP131083:DXS131083 EHL131083:EHO131083 ERH131083:ERK131083 FBD131083:FBG131083 FKZ131083:FLC131083 FUV131083:FUY131083 GER131083:GEU131083 GON131083:GOQ131083 GYJ131083:GYM131083 HIF131083:HII131083 HSB131083:HSE131083 IBX131083:ICA131083 ILT131083:ILW131083 IVP131083:IVS131083 JFL131083:JFO131083 JPH131083:JPK131083 JZD131083:JZG131083 KIZ131083:KJC131083 KSV131083:KSY131083 LCR131083:LCU131083 LMN131083:LMQ131083 LWJ131083:LWM131083 MGF131083:MGI131083 MQB131083:MQE131083 MZX131083:NAA131083 NJT131083:NJW131083 NTP131083:NTS131083 ODL131083:ODO131083 ONH131083:ONK131083 OXD131083:OXG131083 PGZ131083:PHC131083 PQV131083:PQY131083 QAR131083:QAU131083 QKN131083:QKQ131083 QUJ131083:QUM131083 REF131083:REI131083 ROB131083:ROE131083 RXX131083:RYA131083 SHT131083:SHW131083 SRP131083:SRS131083 TBL131083:TBO131083 TLH131083:TLK131083 TVD131083:TVG131083 UEZ131083:UFC131083 UOV131083:UOY131083 UYR131083:UYU131083 VIN131083:VIQ131083 VSJ131083:VSM131083 WCF131083:WCI131083 WMB131083:WME131083 WVX131083:WWA131083 P196619:S196619 JL196619:JO196619 TH196619:TK196619 ADD196619:ADG196619 AMZ196619:ANC196619 AWV196619:AWY196619 BGR196619:BGU196619 BQN196619:BQQ196619 CAJ196619:CAM196619 CKF196619:CKI196619 CUB196619:CUE196619 DDX196619:DEA196619 DNT196619:DNW196619 DXP196619:DXS196619 EHL196619:EHO196619 ERH196619:ERK196619 FBD196619:FBG196619 FKZ196619:FLC196619 FUV196619:FUY196619 GER196619:GEU196619 GON196619:GOQ196619 GYJ196619:GYM196619 HIF196619:HII196619 HSB196619:HSE196619 IBX196619:ICA196619 ILT196619:ILW196619 IVP196619:IVS196619 JFL196619:JFO196619 JPH196619:JPK196619 JZD196619:JZG196619 KIZ196619:KJC196619 KSV196619:KSY196619 LCR196619:LCU196619 LMN196619:LMQ196619 LWJ196619:LWM196619 MGF196619:MGI196619 MQB196619:MQE196619 MZX196619:NAA196619 NJT196619:NJW196619 NTP196619:NTS196619 ODL196619:ODO196619 ONH196619:ONK196619 OXD196619:OXG196619 PGZ196619:PHC196619 PQV196619:PQY196619 QAR196619:QAU196619 QKN196619:QKQ196619 QUJ196619:QUM196619 REF196619:REI196619 ROB196619:ROE196619 RXX196619:RYA196619 SHT196619:SHW196619 SRP196619:SRS196619 TBL196619:TBO196619 TLH196619:TLK196619 TVD196619:TVG196619 UEZ196619:UFC196619 UOV196619:UOY196619 UYR196619:UYU196619 VIN196619:VIQ196619 VSJ196619:VSM196619 WCF196619:WCI196619 WMB196619:WME196619 WVX196619:WWA196619 P262155:S262155 JL262155:JO262155 TH262155:TK262155 ADD262155:ADG262155 AMZ262155:ANC262155 AWV262155:AWY262155 BGR262155:BGU262155 BQN262155:BQQ262155 CAJ262155:CAM262155 CKF262155:CKI262155 CUB262155:CUE262155 DDX262155:DEA262155 DNT262155:DNW262155 DXP262155:DXS262155 EHL262155:EHO262155 ERH262155:ERK262155 FBD262155:FBG262155 FKZ262155:FLC262155 FUV262155:FUY262155 GER262155:GEU262155 GON262155:GOQ262155 GYJ262155:GYM262155 HIF262155:HII262155 HSB262155:HSE262155 IBX262155:ICA262155 ILT262155:ILW262155 IVP262155:IVS262155 JFL262155:JFO262155 JPH262155:JPK262155 JZD262155:JZG262155 KIZ262155:KJC262155 KSV262155:KSY262155 LCR262155:LCU262155 LMN262155:LMQ262155 LWJ262155:LWM262155 MGF262155:MGI262155 MQB262155:MQE262155 MZX262155:NAA262155 NJT262155:NJW262155 NTP262155:NTS262155 ODL262155:ODO262155 ONH262155:ONK262155 OXD262155:OXG262155 PGZ262155:PHC262155 PQV262155:PQY262155 QAR262155:QAU262155 QKN262155:QKQ262155 QUJ262155:QUM262155 REF262155:REI262155 ROB262155:ROE262155 RXX262155:RYA262155 SHT262155:SHW262155 SRP262155:SRS262155 TBL262155:TBO262155 TLH262155:TLK262155 TVD262155:TVG262155 UEZ262155:UFC262155 UOV262155:UOY262155 UYR262155:UYU262155 VIN262155:VIQ262155 VSJ262155:VSM262155 WCF262155:WCI262155 WMB262155:WME262155 WVX262155:WWA262155 P327691:S327691 JL327691:JO327691 TH327691:TK327691 ADD327691:ADG327691 AMZ327691:ANC327691 AWV327691:AWY327691 BGR327691:BGU327691 BQN327691:BQQ327691 CAJ327691:CAM327691 CKF327691:CKI327691 CUB327691:CUE327691 DDX327691:DEA327691 DNT327691:DNW327691 DXP327691:DXS327691 EHL327691:EHO327691 ERH327691:ERK327691 FBD327691:FBG327691 FKZ327691:FLC327691 FUV327691:FUY327691 GER327691:GEU327691 GON327691:GOQ327691 GYJ327691:GYM327691 HIF327691:HII327691 HSB327691:HSE327691 IBX327691:ICA327691 ILT327691:ILW327691 IVP327691:IVS327691 JFL327691:JFO327691 JPH327691:JPK327691 JZD327691:JZG327691 KIZ327691:KJC327691 KSV327691:KSY327691 LCR327691:LCU327691 LMN327691:LMQ327691 LWJ327691:LWM327691 MGF327691:MGI327691 MQB327691:MQE327691 MZX327691:NAA327691 NJT327691:NJW327691 NTP327691:NTS327691 ODL327691:ODO327691 ONH327691:ONK327691 OXD327691:OXG327691 PGZ327691:PHC327691 PQV327691:PQY327691 QAR327691:QAU327691 QKN327691:QKQ327691 QUJ327691:QUM327691 REF327691:REI327691 ROB327691:ROE327691 RXX327691:RYA327691 SHT327691:SHW327691 SRP327691:SRS327691 TBL327691:TBO327691 TLH327691:TLK327691 TVD327691:TVG327691 UEZ327691:UFC327691 UOV327691:UOY327691 UYR327691:UYU327691 VIN327691:VIQ327691 VSJ327691:VSM327691 WCF327691:WCI327691 WMB327691:WME327691 WVX327691:WWA327691 P393227:S393227 JL393227:JO393227 TH393227:TK393227 ADD393227:ADG393227 AMZ393227:ANC393227 AWV393227:AWY393227 BGR393227:BGU393227 BQN393227:BQQ393227 CAJ393227:CAM393227 CKF393227:CKI393227 CUB393227:CUE393227 DDX393227:DEA393227 DNT393227:DNW393227 DXP393227:DXS393227 EHL393227:EHO393227 ERH393227:ERK393227 FBD393227:FBG393227 FKZ393227:FLC393227 FUV393227:FUY393227 GER393227:GEU393227 GON393227:GOQ393227 GYJ393227:GYM393227 HIF393227:HII393227 HSB393227:HSE393227 IBX393227:ICA393227 ILT393227:ILW393227 IVP393227:IVS393227 JFL393227:JFO393227 JPH393227:JPK393227 JZD393227:JZG393227 KIZ393227:KJC393227 KSV393227:KSY393227 LCR393227:LCU393227 LMN393227:LMQ393227 LWJ393227:LWM393227 MGF393227:MGI393227 MQB393227:MQE393227 MZX393227:NAA393227 NJT393227:NJW393227 NTP393227:NTS393227 ODL393227:ODO393227 ONH393227:ONK393227 OXD393227:OXG393227 PGZ393227:PHC393227 PQV393227:PQY393227 QAR393227:QAU393227 QKN393227:QKQ393227 QUJ393227:QUM393227 REF393227:REI393227 ROB393227:ROE393227 RXX393227:RYA393227 SHT393227:SHW393227 SRP393227:SRS393227 TBL393227:TBO393227 TLH393227:TLK393227 TVD393227:TVG393227 UEZ393227:UFC393227 UOV393227:UOY393227 UYR393227:UYU393227 VIN393227:VIQ393227 VSJ393227:VSM393227 WCF393227:WCI393227 WMB393227:WME393227 WVX393227:WWA393227 P458763:S458763 JL458763:JO458763 TH458763:TK458763 ADD458763:ADG458763 AMZ458763:ANC458763 AWV458763:AWY458763 BGR458763:BGU458763 BQN458763:BQQ458763 CAJ458763:CAM458763 CKF458763:CKI458763 CUB458763:CUE458763 DDX458763:DEA458763 DNT458763:DNW458763 DXP458763:DXS458763 EHL458763:EHO458763 ERH458763:ERK458763 FBD458763:FBG458763 FKZ458763:FLC458763 FUV458763:FUY458763 GER458763:GEU458763 GON458763:GOQ458763 GYJ458763:GYM458763 HIF458763:HII458763 HSB458763:HSE458763 IBX458763:ICA458763 ILT458763:ILW458763 IVP458763:IVS458763 JFL458763:JFO458763 JPH458763:JPK458763 JZD458763:JZG458763 KIZ458763:KJC458763 KSV458763:KSY458763 LCR458763:LCU458763 LMN458763:LMQ458763 LWJ458763:LWM458763 MGF458763:MGI458763 MQB458763:MQE458763 MZX458763:NAA458763 NJT458763:NJW458763 NTP458763:NTS458763 ODL458763:ODO458763 ONH458763:ONK458763 OXD458763:OXG458763 PGZ458763:PHC458763 PQV458763:PQY458763 QAR458763:QAU458763 QKN458763:QKQ458763 QUJ458763:QUM458763 REF458763:REI458763 ROB458763:ROE458763 RXX458763:RYA458763 SHT458763:SHW458763 SRP458763:SRS458763 TBL458763:TBO458763 TLH458763:TLK458763 TVD458763:TVG458763 UEZ458763:UFC458763 UOV458763:UOY458763 UYR458763:UYU458763 VIN458763:VIQ458763 VSJ458763:VSM458763 WCF458763:WCI458763 WMB458763:WME458763 WVX458763:WWA458763 P524299:S524299 JL524299:JO524299 TH524299:TK524299 ADD524299:ADG524299 AMZ524299:ANC524299 AWV524299:AWY524299 BGR524299:BGU524299 BQN524299:BQQ524299 CAJ524299:CAM524299 CKF524299:CKI524299 CUB524299:CUE524299 DDX524299:DEA524299 DNT524299:DNW524299 DXP524299:DXS524299 EHL524299:EHO524299 ERH524299:ERK524299 FBD524299:FBG524299 FKZ524299:FLC524299 FUV524299:FUY524299 GER524299:GEU524299 GON524299:GOQ524299 GYJ524299:GYM524299 HIF524299:HII524299 HSB524299:HSE524299 IBX524299:ICA524299 ILT524299:ILW524299 IVP524299:IVS524299 JFL524299:JFO524299 JPH524299:JPK524299 JZD524299:JZG524299 KIZ524299:KJC524299 KSV524299:KSY524299 LCR524299:LCU524299 LMN524299:LMQ524299 LWJ524299:LWM524299 MGF524299:MGI524299 MQB524299:MQE524299 MZX524299:NAA524299 NJT524299:NJW524299 NTP524299:NTS524299 ODL524299:ODO524299 ONH524299:ONK524299 OXD524299:OXG524299 PGZ524299:PHC524299 PQV524299:PQY524299 QAR524299:QAU524299 QKN524299:QKQ524299 QUJ524299:QUM524299 REF524299:REI524299 ROB524299:ROE524299 RXX524299:RYA524299 SHT524299:SHW524299 SRP524299:SRS524299 TBL524299:TBO524299 TLH524299:TLK524299 TVD524299:TVG524299 UEZ524299:UFC524299 UOV524299:UOY524299 UYR524299:UYU524299 VIN524299:VIQ524299 VSJ524299:VSM524299 WCF524299:WCI524299 WMB524299:WME524299 WVX524299:WWA524299 P589835:S589835 JL589835:JO589835 TH589835:TK589835 ADD589835:ADG589835 AMZ589835:ANC589835 AWV589835:AWY589835 BGR589835:BGU589835 BQN589835:BQQ589835 CAJ589835:CAM589835 CKF589835:CKI589835 CUB589835:CUE589835 DDX589835:DEA589835 DNT589835:DNW589835 DXP589835:DXS589835 EHL589835:EHO589835 ERH589835:ERK589835 FBD589835:FBG589835 FKZ589835:FLC589835 FUV589835:FUY589835 GER589835:GEU589835 GON589835:GOQ589835 GYJ589835:GYM589835 HIF589835:HII589835 HSB589835:HSE589835 IBX589835:ICA589835 ILT589835:ILW589835 IVP589835:IVS589835 JFL589835:JFO589835 JPH589835:JPK589835 JZD589835:JZG589835 KIZ589835:KJC589835 KSV589835:KSY589835 LCR589835:LCU589835 LMN589835:LMQ589835 LWJ589835:LWM589835 MGF589835:MGI589835 MQB589835:MQE589835 MZX589835:NAA589835 NJT589835:NJW589835 NTP589835:NTS589835 ODL589835:ODO589835 ONH589835:ONK589835 OXD589835:OXG589835 PGZ589835:PHC589835 PQV589835:PQY589835 QAR589835:QAU589835 QKN589835:QKQ589835 QUJ589835:QUM589835 REF589835:REI589835 ROB589835:ROE589835 RXX589835:RYA589835 SHT589835:SHW589835 SRP589835:SRS589835 TBL589835:TBO589835 TLH589835:TLK589835 TVD589835:TVG589835 UEZ589835:UFC589835 UOV589835:UOY589835 UYR589835:UYU589835 VIN589835:VIQ589835 VSJ589835:VSM589835 WCF589835:WCI589835 WMB589835:WME589835 WVX589835:WWA589835 P655371:S655371 JL655371:JO655371 TH655371:TK655371 ADD655371:ADG655371 AMZ655371:ANC655371 AWV655371:AWY655371 BGR655371:BGU655371 BQN655371:BQQ655371 CAJ655371:CAM655371 CKF655371:CKI655371 CUB655371:CUE655371 DDX655371:DEA655371 DNT655371:DNW655371 DXP655371:DXS655371 EHL655371:EHO655371 ERH655371:ERK655371 FBD655371:FBG655371 FKZ655371:FLC655371 FUV655371:FUY655371 GER655371:GEU655371 GON655371:GOQ655371 GYJ655371:GYM655371 HIF655371:HII655371 HSB655371:HSE655371 IBX655371:ICA655371 ILT655371:ILW655371 IVP655371:IVS655371 JFL655371:JFO655371 JPH655371:JPK655371 JZD655371:JZG655371 KIZ655371:KJC655371 KSV655371:KSY655371 LCR655371:LCU655371 LMN655371:LMQ655371 LWJ655371:LWM655371 MGF655371:MGI655371 MQB655371:MQE655371 MZX655371:NAA655371 NJT655371:NJW655371 NTP655371:NTS655371 ODL655371:ODO655371 ONH655371:ONK655371 OXD655371:OXG655371 PGZ655371:PHC655371 PQV655371:PQY655371 QAR655371:QAU655371 QKN655371:QKQ655371 QUJ655371:QUM655371 REF655371:REI655371 ROB655371:ROE655371 RXX655371:RYA655371 SHT655371:SHW655371 SRP655371:SRS655371 TBL655371:TBO655371 TLH655371:TLK655371 TVD655371:TVG655371 UEZ655371:UFC655371 UOV655371:UOY655371 UYR655371:UYU655371 VIN655371:VIQ655371 VSJ655371:VSM655371 WCF655371:WCI655371 WMB655371:WME655371 WVX655371:WWA655371 P720907:S720907 JL720907:JO720907 TH720907:TK720907 ADD720907:ADG720907 AMZ720907:ANC720907 AWV720907:AWY720907 BGR720907:BGU720907 BQN720907:BQQ720907 CAJ720907:CAM720907 CKF720907:CKI720907 CUB720907:CUE720907 DDX720907:DEA720907 DNT720907:DNW720907 DXP720907:DXS720907 EHL720907:EHO720907 ERH720907:ERK720907 FBD720907:FBG720907 FKZ720907:FLC720907 FUV720907:FUY720907 GER720907:GEU720907 GON720907:GOQ720907 GYJ720907:GYM720907 HIF720907:HII720907 HSB720907:HSE720907 IBX720907:ICA720907 ILT720907:ILW720907 IVP720907:IVS720907 JFL720907:JFO720907 JPH720907:JPK720907 JZD720907:JZG720907 KIZ720907:KJC720907 KSV720907:KSY720907 LCR720907:LCU720907 LMN720907:LMQ720907 LWJ720907:LWM720907 MGF720907:MGI720907 MQB720907:MQE720907 MZX720907:NAA720907 NJT720907:NJW720907 NTP720907:NTS720907 ODL720907:ODO720907 ONH720907:ONK720907 OXD720907:OXG720907 PGZ720907:PHC720907 PQV720907:PQY720907 QAR720907:QAU720907 QKN720907:QKQ720907 QUJ720907:QUM720907 REF720907:REI720907 ROB720907:ROE720907 RXX720907:RYA720907 SHT720907:SHW720907 SRP720907:SRS720907 TBL720907:TBO720907 TLH720907:TLK720907 TVD720907:TVG720907 UEZ720907:UFC720907 UOV720907:UOY720907 UYR720907:UYU720907 VIN720907:VIQ720907 VSJ720907:VSM720907 WCF720907:WCI720907 WMB720907:WME720907 WVX720907:WWA720907 P786443:S786443 JL786443:JO786443 TH786443:TK786443 ADD786443:ADG786443 AMZ786443:ANC786443 AWV786443:AWY786443 BGR786443:BGU786443 BQN786443:BQQ786443 CAJ786443:CAM786443 CKF786443:CKI786443 CUB786443:CUE786443 DDX786443:DEA786443 DNT786443:DNW786443 DXP786443:DXS786443 EHL786443:EHO786443 ERH786443:ERK786443 FBD786443:FBG786443 FKZ786443:FLC786443 FUV786443:FUY786443 GER786443:GEU786443 GON786443:GOQ786443 GYJ786443:GYM786443 HIF786443:HII786443 HSB786443:HSE786443 IBX786443:ICA786443 ILT786443:ILW786443 IVP786443:IVS786443 JFL786443:JFO786443 JPH786443:JPK786443 JZD786443:JZG786443 KIZ786443:KJC786443 KSV786443:KSY786443 LCR786443:LCU786443 LMN786443:LMQ786443 LWJ786443:LWM786443 MGF786443:MGI786443 MQB786443:MQE786443 MZX786443:NAA786443 NJT786443:NJW786443 NTP786443:NTS786443 ODL786443:ODO786443 ONH786443:ONK786443 OXD786443:OXG786443 PGZ786443:PHC786443 PQV786443:PQY786443 QAR786443:QAU786443 QKN786443:QKQ786443 QUJ786443:QUM786443 REF786443:REI786443 ROB786443:ROE786443 RXX786443:RYA786443 SHT786443:SHW786443 SRP786443:SRS786443 TBL786443:TBO786443 TLH786443:TLK786443 TVD786443:TVG786443 UEZ786443:UFC786443 UOV786443:UOY786443 UYR786443:UYU786443 VIN786443:VIQ786443 VSJ786443:VSM786443 WCF786443:WCI786443 WMB786443:WME786443 WVX786443:WWA786443 P851979:S851979 JL851979:JO851979 TH851979:TK851979 ADD851979:ADG851979 AMZ851979:ANC851979 AWV851979:AWY851979 BGR851979:BGU851979 BQN851979:BQQ851979 CAJ851979:CAM851979 CKF851979:CKI851979 CUB851979:CUE851979 DDX851979:DEA851979 DNT851979:DNW851979 DXP851979:DXS851979 EHL851979:EHO851979 ERH851979:ERK851979 FBD851979:FBG851979 FKZ851979:FLC851979 FUV851979:FUY851979 GER851979:GEU851979 GON851979:GOQ851979 GYJ851979:GYM851979 HIF851979:HII851979 HSB851979:HSE851979 IBX851979:ICA851979 ILT851979:ILW851979 IVP851979:IVS851979 JFL851979:JFO851979 JPH851979:JPK851979 JZD851979:JZG851979 KIZ851979:KJC851979 KSV851979:KSY851979 LCR851979:LCU851979 LMN851979:LMQ851979 LWJ851979:LWM851979 MGF851979:MGI851979 MQB851979:MQE851979 MZX851979:NAA851979 NJT851979:NJW851979 NTP851979:NTS851979 ODL851979:ODO851979 ONH851979:ONK851979 OXD851979:OXG851979 PGZ851979:PHC851979 PQV851979:PQY851979 QAR851979:QAU851979 QKN851979:QKQ851979 QUJ851979:QUM851979 REF851979:REI851979 ROB851979:ROE851979 RXX851979:RYA851979 SHT851979:SHW851979 SRP851979:SRS851979 TBL851979:TBO851979 TLH851979:TLK851979 TVD851979:TVG851979 UEZ851979:UFC851979 UOV851979:UOY851979 UYR851979:UYU851979 VIN851979:VIQ851979 VSJ851979:VSM851979 WCF851979:WCI851979 WMB851979:WME851979 WVX851979:WWA851979 P917515:S917515 JL917515:JO917515 TH917515:TK917515 ADD917515:ADG917515 AMZ917515:ANC917515 AWV917515:AWY917515 BGR917515:BGU917515 BQN917515:BQQ917515 CAJ917515:CAM917515 CKF917515:CKI917515 CUB917515:CUE917515 DDX917515:DEA917515 DNT917515:DNW917515 DXP917515:DXS917515 EHL917515:EHO917515 ERH917515:ERK917515 FBD917515:FBG917515 FKZ917515:FLC917515 FUV917515:FUY917515 GER917515:GEU917515 GON917515:GOQ917515 GYJ917515:GYM917515 HIF917515:HII917515 HSB917515:HSE917515 IBX917515:ICA917515 ILT917515:ILW917515 IVP917515:IVS917515 JFL917515:JFO917515 JPH917515:JPK917515 JZD917515:JZG917515 KIZ917515:KJC917515 KSV917515:KSY917515 LCR917515:LCU917515 LMN917515:LMQ917515 LWJ917515:LWM917515 MGF917515:MGI917515 MQB917515:MQE917515 MZX917515:NAA917515 NJT917515:NJW917515 NTP917515:NTS917515 ODL917515:ODO917515 ONH917515:ONK917515 OXD917515:OXG917515 PGZ917515:PHC917515 PQV917515:PQY917515 QAR917515:QAU917515 QKN917515:QKQ917515 QUJ917515:QUM917515 REF917515:REI917515 ROB917515:ROE917515 RXX917515:RYA917515 SHT917515:SHW917515 SRP917515:SRS917515 TBL917515:TBO917515 TLH917515:TLK917515 TVD917515:TVG917515 UEZ917515:UFC917515 UOV917515:UOY917515 UYR917515:UYU917515 VIN917515:VIQ917515 VSJ917515:VSM917515 WCF917515:WCI917515 WMB917515:WME917515 WVX917515:WWA917515 P983051:S983051 JL983051:JO983051 TH983051:TK983051 ADD983051:ADG983051 AMZ983051:ANC983051 AWV983051:AWY983051 BGR983051:BGU983051 BQN983051:BQQ983051 CAJ983051:CAM983051 CKF983051:CKI983051 CUB983051:CUE983051 DDX983051:DEA983051 DNT983051:DNW983051 DXP983051:DXS983051 EHL983051:EHO983051 ERH983051:ERK983051 FBD983051:FBG983051 FKZ983051:FLC983051 FUV983051:FUY983051 GER983051:GEU983051 GON983051:GOQ983051 GYJ983051:GYM983051 HIF983051:HII983051 HSB983051:HSE983051 IBX983051:ICA983051 ILT983051:ILW983051 IVP983051:IVS983051 JFL983051:JFO983051 JPH983051:JPK983051 JZD983051:JZG983051 KIZ983051:KJC983051 KSV983051:KSY983051 LCR983051:LCU983051 LMN983051:LMQ983051 LWJ983051:LWM983051 MGF983051:MGI983051 MQB983051:MQE983051 MZX983051:NAA983051 NJT983051:NJW983051 NTP983051:NTS983051 ODL983051:ODO983051 ONH983051:ONK983051 OXD983051:OXG983051 PGZ983051:PHC983051 PQV983051:PQY983051 QAR983051:QAU983051 QKN983051:QKQ983051 QUJ983051:QUM983051 REF983051:REI983051 ROB983051:ROE983051 RXX983051:RYA983051 SHT983051:SHW983051 SRP983051:SRS983051 TBL983051:TBO983051 TLH983051:TLK983051 TVD983051:TVG983051 UEZ983051:UFC983051 UOV983051:UOY983051 UYR983051:UYU983051 VIN983051:VIQ983051 VSJ983051:VSM983051 WCF983051:WCI983051 WMB983051:WME983051 WVX983051:WWA983051" xr:uid="{B603D26F-ADFF-44AE-8FB5-640CEDF1AC15}">
      <formula1>$A$42:$A$47</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46:M65546 JF65546:JI65546 TB65546:TE65546 ACX65546:ADA65546 AMT65546:AMW65546 AWP65546:AWS65546 BGL65546:BGO65546 BQH65546:BQK65546 CAD65546:CAG65546 CJZ65546:CKC65546 CTV65546:CTY65546 DDR65546:DDU65546 DNN65546:DNQ65546 DXJ65546:DXM65546 EHF65546:EHI65546 ERB65546:ERE65546 FAX65546:FBA65546 FKT65546:FKW65546 FUP65546:FUS65546 GEL65546:GEO65546 GOH65546:GOK65546 GYD65546:GYG65546 HHZ65546:HIC65546 HRV65546:HRY65546 IBR65546:IBU65546 ILN65546:ILQ65546 IVJ65546:IVM65546 JFF65546:JFI65546 JPB65546:JPE65546 JYX65546:JZA65546 KIT65546:KIW65546 KSP65546:KSS65546 LCL65546:LCO65546 LMH65546:LMK65546 LWD65546:LWG65546 MFZ65546:MGC65546 MPV65546:MPY65546 MZR65546:MZU65546 NJN65546:NJQ65546 NTJ65546:NTM65546 ODF65546:ODI65546 ONB65546:ONE65546 OWX65546:OXA65546 PGT65546:PGW65546 PQP65546:PQS65546 QAL65546:QAO65546 QKH65546:QKK65546 QUD65546:QUG65546 RDZ65546:REC65546 RNV65546:RNY65546 RXR65546:RXU65546 SHN65546:SHQ65546 SRJ65546:SRM65546 TBF65546:TBI65546 TLB65546:TLE65546 TUX65546:TVA65546 UET65546:UEW65546 UOP65546:UOS65546 UYL65546:UYO65546 VIH65546:VIK65546 VSD65546:VSG65546 WBZ65546:WCC65546 WLV65546:WLY65546 WVR65546:WVU65546 J131082:M131082 JF131082:JI131082 TB131082:TE131082 ACX131082:ADA131082 AMT131082:AMW131082 AWP131082:AWS131082 BGL131082:BGO131082 BQH131082:BQK131082 CAD131082:CAG131082 CJZ131082:CKC131082 CTV131082:CTY131082 DDR131082:DDU131082 DNN131082:DNQ131082 DXJ131082:DXM131082 EHF131082:EHI131082 ERB131082:ERE131082 FAX131082:FBA131082 FKT131082:FKW131082 FUP131082:FUS131082 GEL131082:GEO131082 GOH131082:GOK131082 GYD131082:GYG131082 HHZ131082:HIC131082 HRV131082:HRY131082 IBR131082:IBU131082 ILN131082:ILQ131082 IVJ131082:IVM131082 JFF131082:JFI131082 JPB131082:JPE131082 JYX131082:JZA131082 KIT131082:KIW131082 KSP131082:KSS131082 LCL131082:LCO131082 LMH131082:LMK131082 LWD131082:LWG131082 MFZ131082:MGC131082 MPV131082:MPY131082 MZR131082:MZU131082 NJN131082:NJQ131082 NTJ131082:NTM131082 ODF131082:ODI131082 ONB131082:ONE131082 OWX131082:OXA131082 PGT131082:PGW131082 PQP131082:PQS131082 QAL131082:QAO131082 QKH131082:QKK131082 QUD131082:QUG131082 RDZ131082:REC131082 RNV131082:RNY131082 RXR131082:RXU131082 SHN131082:SHQ131082 SRJ131082:SRM131082 TBF131082:TBI131082 TLB131082:TLE131082 TUX131082:TVA131082 UET131082:UEW131082 UOP131082:UOS131082 UYL131082:UYO131082 VIH131082:VIK131082 VSD131082:VSG131082 WBZ131082:WCC131082 WLV131082:WLY131082 WVR131082:WVU131082 J196618:M196618 JF196618:JI196618 TB196618:TE196618 ACX196618:ADA196618 AMT196618:AMW196618 AWP196618:AWS196618 BGL196618:BGO196618 BQH196618:BQK196618 CAD196618:CAG196618 CJZ196618:CKC196618 CTV196618:CTY196618 DDR196618:DDU196618 DNN196618:DNQ196618 DXJ196618:DXM196618 EHF196618:EHI196618 ERB196618:ERE196618 FAX196618:FBA196618 FKT196618:FKW196618 FUP196618:FUS196618 GEL196618:GEO196618 GOH196618:GOK196618 GYD196618:GYG196618 HHZ196618:HIC196618 HRV196618:HRY196618 IBR196618:IBU196618 ILN196618:ILQ196618 IVJ196618:IVM196618 JFF196618:JFI196618 JPB196618:JPE196618 JYX196618:JZA196618 KIT196618:KIW196618 KSP196618:KSS196618 LCL196618:LCO196618 LMH196618:LMK196618 LWD196618:LWG196618 MFZ196618:MGC196618 MPV196618:MPY196618 MZR196618:MZU196618 NJN196618:NJQ196618 NTJ196618:NTM196618 ODF196618:ODI196618 ONB196618:ONE196618 OWX196618:OXA196618 PGT196618:PGW196618 PQP196618:PQS196618 QAL196618:QAO196618 QKH196618:QKK196618 QUD196618:QUG196618 RDZ196618:REC196618 RNV196618:RNY196618 RXR196618:RXU196618 SHN196618:SHQ196618 SRJ196618:SRM196618 TBF196618:TBI196618 TLB196618:TLE196618 TUX196618:TVA196618 UET196618:UEW196618 UOP196618:UOS196618 UYL196618:UYO196618 VIH196618:VIK196618 VSD196618:VSG196618 WBZ196618:WCC196618 WLV196618:WLY196618 WVR196618:WVU196618 J262154:M262154 JF262154:JI262154 TB262154:TE262154 ACX262154:ADA262154 AMT262154:AMW262154 AWP262154:AWS262154 BGL262154:BGO262154 BQH262154:BQK262154 CAD262154:CAG262154 CJZ262154:CKC262154 CTV262154:CTY262154 DDR262154:DDU262154 DNN262154:DNQ262154 DXJ262154:DXM262154 EHF262154:EHI262154 ERB262154:ERE262154 FAX262154:FBA262154 FKT262154:FKW262154 FUP262154:FUS262154 GEL262154:GEO262154 GOH262154:GOK262154 GYD262154:GYG262154 HHZ262154:HIC262154 HRV262154:HRY262154 IBR262154:IBU262154 ILN262154:ILQ262154 IVJ262154:IVM262154 JFF262154:JFI262154 JPB262154:JPE262154 JYX262154:JZA262154 KIT262154:KIW262154 KSP262154:KSS262154 LCL262154:LCO262154 LMH262154:LMK262154 LWD262154:LWG262154 MFZ262154:MGC262154 MPV262154:MPY262154 MZR262154:MZU262154 NJN262154:NJQ262154 NTJ262154:NTM262154 ODF262154:ODI262154 ONB262154:ONE262154 OWX262154:OXA262154 PGT262154:PGW262154 PQP262154:PQS262154 QAL262154:QAO262154 QKH262154:QKK262154 QUD262154:QUG262154 RDZ262154:REC262154 RNV262154:RNY262154 RXR262154:RXU262154 SHN262154:SHQ262154 SRJ262154:SRM262154 TBF262154:TBI262154 TLB262154:TLE262154 TUX262154:TVA262154 UET262154:UEW262154 UOP262154:UOS262154 UYL262154:UYO262154 VIH262154:VIK262154 VSD262154:VSG262154 WBZ262154:WCC262154 WLV262154:WLY262154 WVR262154:WVU262154 J327690:M327690 JF327690:JI327690 TB327690:TE327690 ACX327690:ADA327690 AMT327690:AMW327690 AWP327690:AWS327690 BGL327690:BGO327690 BQH327690:BQK327690 CAD327690:CAG327690 CJZ327690:CKC327690 CTV327690:CTY327690 DDR327690:DDU327690 DNN327690:DNQ327690 DXJ327690:DXM327690 EHF327690:EHI327690 ERB327690:ERE327690 FAX327690:FBA327690 FKT327690:FKW327690 FUP327690:FUS327690 GEL327690:GEO327690 GOH327690:GOK327690 GYD327690:GYG327690 HHZ327690:HIC327690 HRV327690:HRY327690 IBR327690:IBU327690 ILN327690:ILQ327690 IVJ327690:IVM327690 JFF327690:JFI327690 JPB327690:JPE327690 JYX327690:JZA327690 KIT327690:KIW327690 KSP327690:KSS327690 LCL327690:LCO327690 LMH327690:LMK327690 LWD327690:LWG327690 MFZ327690:MGC327690 MPV327690:MPY327690 MZR327690:MZU327690 NJN327690:NJQ327690 NTJ327690:NTM327690 ODF327690:ODI327690 ONB327690:ONE327690 OWX327690:OXA327690 PGT327690:PGW327690 PQP327690:PQS327690 QAL327690:QAO327690 QKH327690:QKK327690 QUD327690:QUG327690 RDZ327690:REC327690 RNV327690:RNY327690 RXR327690:RXU327690 SHN327690:SHQ327690 SRJ327690:SRM327690 TBF327690:TBI327690 TLB327690:TLE327690 TUX327690:TVA327690 UET327690:UEW327690 UOP327690:UOS327690 UYL327690:UYO327690 VIH327690:VIK327690 VSD327690:VSG327690 WBZ327690:WCC327690 WLV327690:WLY327690 WVR327690:WVU327690 J393226:M393226 JF393226:JI393226 TB393226:TE393226 ACX393226:ADA393226 AMT393226:AMW393226 AWP393226:AWS393226 BGL393226:BGO393226 BQH393226:BQK393226 CAD393226:CAG393226 CJZ393226:CKC393226 CTV393226:CTY393226 DDR393226:DDU393226 DNN393226:DNQ393226 DXJ393226:DXM393226 EHF393226:EHI393226 ERB393226:ERE393226 FAX393226:FBA393226 FKT393226:FKW393226 FUP393226:FUS393226 GEL393226:GEO393226 GOH393226:GOK393226 GYD393226:GYG393226 HHZ393226:HIC393226 HRV393226:HRY393226 IBR393226:IBU393226 ILN393226:ILQ393226 IVJ393226:IVM393226 JFF393226:JFI393226 JPB393226:JPE393226 JYX393226:JZA393226 KIT393226:KIW393226 KSP393226:KSS393226 LCL393226:LCO393226 LMH393226:LMK393226 LWD393226:LWG393226 MFZ393226:MGC393226 MPV393226:MPY393226 MZR393226:MZU393226 NJN393226:NJQ393226 NTJ393226:NTM393226 ODF393226:ODI393226 ONB393226:ONE393226 OWX393226:OXA393226 PGT393226:PGW393226 PQP393226:PQS393226 QAL393226:QAO393226 QKH393226:QKK393226 QUD393226:QUG393226 RDZ393226:REC393226 RNV393226:RNY393226 RXR393226:RXU393226 SHN393226:SHQ393226 SRJ393226:SRM393226 TBF393226:TBI393226 TLB393226:TLE393226 TUX393226:TVA393226 UET393226:UEW393226 UOP393226:UOS393226 UYL393226:UYO393226 VIH393226:VIK393226 VSD393226:VSG393226 WBZ393226:WCC393226 WLV393226:WLY393226 WVR393226:WVU393226 J458762:M458762 JF458762:JI458762 TB458762:TE458762 ACX458762:ADA458762 AMT458762:AMW458762 AWP458762:AWS458762 BGL458762:BGO458762 BQH458762:BQK458762 CAD458762:CAG458762 CJZ458762:CKC458762 CTV458762:CTY458762 DDR458762:DDU458762 DNN458762:DNQ458762 DXJ458762:DXM458762 EHF458762:EHI458762 ERB458762:ERE458762 FAX458762:FBA458762 FKT458762:FKW458762 FUP458762:FUS458762 GEL458762:GEO458762 GOH458762:GOK458762 GYD458762:GYG458762 HHZ458762:HIC458762 HRV458762:HRY458762 IBR458762:IBU458762 ILN458762:ILQ458762 IVJ458762:IVM458762 JFF458762:JFI458762 JPB458762:JPE458762 JYX458762:JZA458762 KIT458762:KIW458762 KSP458762:KSS458762 LCL458762:LCO458762 LMH458762:LMK458762 LWD458762:LWG458762 MFZ458762:MGC458762 MPV458762:MPY458762 MZR458762:MZU458762 NJN458762:NJQ458762 NTJ458762:NTM458762 ODF458762:ODI458762 ONB458762:ONE458762 OWX458762:OXA458762 PGT458762:PGW458762 PQP458762:PQS458762 QAL458762:QAO458762 QKH458762:QKK458762 QUD458762:QUG458762 RDZ458762:REC458762 RNV458762:RNY458762 RXR458762:RXU458762 SHN458762:SHQ458762 SRJ458762:SRM458762 TBF458762:TBI458762 TLB458762:TLE458762 TUX458762:TVA458762 UET458762:UEW458762 UOP458762:UOS458762 UYL458762:UYO458762 VIH458762:VIK458762 VSD458762:VSG458762 WBZ458762:WCC458762 WLV458762:WLY458762 WVR458762:WVU458762 J524298:M524298 JF524298:JI524298 TB524298:TE524298 ACX524298:ADA524298 AMT524298:AMW524298 AWP524298:AWS524298 BGL524298:BGO524298 BQH524298:BQK524298 CAD524298:CAG524298 CJZ524298:CKC524298 CTV524298:CTY524298 DDR524298:DDU524298 DNN524298:DNQ524298 DXJ524298:DXM524298 EHF524298:EHI524298 ERB524298:ERE524298 FAX524298:FBA524298 FKT524298:FKW524298 FUP524298:FUS524298 GEL524298:GEO524298 GOH524298:GOK524298 GYD524298:GYG524298 HHZ524298:HIC524298 HRV524298:HRY524298 IBR524298:IBU524298 ILN524298:ILQ524298 IVJ524298:IVM524298 JFF524298:JFI524298 JPB524298:JPE524298 JYX524298:JZA524298 KIT524298:KIW524298 KSP524298:KSS524298 LCL524298:LCO524298 LMH524298:LMK524298 LWD524298:LWG524298 MFZ524298:MGC524298 MPV524298:MPY524298 MZR524298:MZU524298 NJN524298:NJQ524298 NTJ524298:NTM524298 ODF524298:ODI524298 ONB524298:ONE524298 OWX524298:OXA524298 PGT524298:PGW524298 PQP524298:PQS524298 QAL524298:QAO524298 QKH524298:QKK524298 QUD524298:QUG524298 RDZ524298:REC524298 RNV524298:RNY524298 RXR524298:RXU524298 SHN524298:SHQ524298 SRJ524298:SRM524298 TBF524298:TBI524298 TLB524298:TLE524298 TUX524298:TVA524298 UET524298:UEW524298 UOP524298:UOS524298 UYL524298:UYO524298 VIH524298:VIK524298 VSD524298:VSG524298 WBZ524298:WCC524298 WLV524298:WLY524298 WVR524298:WVU524298 J589834:M589834 JF589834:JI589834 TB589834:TE589834 ACX589834:ADA589834 AMT589834:AMW589834 AWP589834:AWS589834 BGL589834:BGO589834 BQH589834:BQK589834 CAD589834:CAG589834 CJZ589834:CKC589834 CTV589834:CTY589834 DDR589834:DDU589834 DNN589834:DNQ589834 DXJ589834:DXM589834 EHF589834:EHI589834 ERB589834:ERE589834 FAX589834:FBA589834 FKT589834:FKW589834 FUP589834:FUS589834 GEL589834:GEO589834 GOH589834:GOK589834 GYD589834:GYG589834 HHZ589834:HIC589834 HRV589834:HRY589834 IBR589834:IBU589834 ILN589834:ILQ589834 IVJ589834:IVM589834 JFF589834:JFI589834 JPB589834:JPE589834 JYX589834:JZA589834 KIT589834:KIW589834 KSP589834:KSS589834 LCL589834:LCO589834 LMH589834:LMK589834 LWD589834:LWG589834 MFZ589834:MGC589834 MPV589834:MPY589834 MZR589834:MZU589834 NJN589834:NJQ589834 NTJ589834:NTM589834 ODF589834:ODI589834 ONB589834:ONE589834 OWX589834:OXA589834 PGT589834:PGW589834 PQP589834:PQS589834 QAL589834:QAO589834 QKH589834:QKK589834 QUD589834:QUG589834 RDZ589834:REC589834 RNV589834:RNY589834 RXR589834:RXU589834 SHN589834:SHQ589834 SRJ589834:SRM589834 TBF589834:TBI589834 TLB589834:TLE589834 TUX589834:TVA589834 UET589834:UEW589834 UOP589834:UOS589834 UYL589834:UYO589834 VIH589834:VIK589834 VSD589834:VSG589834 WBZ589834:WCC589834 WLV589834:WLY589834 WVR589834:WVU589834 J655370:M655370 JF655370:JI655370 TB655370:TE655370 ACX655370:ADA655370 AMT655370:AMW655370 AWP655370:AWS655370 BGL655370:BGO655370 BQH655370:BQK655370 CAD655370:CAG655370 CJZ655370:CKC655370 CTV655370:CTY655370 DDR655370:DDU655370 DNN655370:DNQ655370 DXJ655370:DXM655370 EHF655370:EHI655370 ERB655370:ERE655370 FAX655370:FBA655370 FKT655370:FKW655370 FUP655370:FUS655370 GEL655370:GEO655370 GOH655370:GOK655370 GYD655370:GYG655370 HHZ655370:HIC655370 HRV655370:HRY655370 IBR655370:IBU655370 ILN655370:ILQ655370 IVJ655370:IVM655370 JFF655370:JFI655370 JPB655370:JPE655370 JYX655370:JZA655370 KIT655370:KIW655370 KSP655370:KSS655370 LCL655370:LCO655370 LMH655370:LMK655370 LWD655370:LWG655370 MFZ655370:MGC655370 MPV655370:MPY655370 MZR655370:MZU655370 NJN655370:NJQ655370 NTJ655370:NTM655370 ODF655370:ODI655370 ONB655370:ONE655370 OWX655370:OXA655370 PGT655370:PGW655370 PQP655370:PQS655370 QAL655370:QAO655370 QKH655370:QKK655370 QUD655370:QUG655370 RDZ655370:REC655370 RNV655370:RNY655370 RXR655370:RXU655370 SHN655370:SHQ655370 SRJ655370:SRM655370 TBF655370:TBI655370 TLB655370:TLE655370 TUX655370:TVA655370 UET655370:UEW655370 UOP655370:UOS655370 UYL655370:UYO655370 VIH655370:VIK655370 VSD655370:VSG655370 WBZ655370:WCC655370 WLV655370:WLY655370 WVR655370:WVU655370 J720906:M720906 JF720906:JI720906 TB720906:TE720906 ACX720906:ADA720906 AMT720906:AMW720906 AWP720906:AWS720906 BGL720906:BGO720906 BQH720906:BQK720906 CAD720906:CAG720906 CJZ720906:CKC720906 CTV720906:CTY720906 DDR720906:DDU720906 DNN720906:DNQ720906 DXJ720906:DXM720906 EHF720906:EHI720906 ERB720906:ERE720906 FAX720906:FBA720906 FKT720906:FKW720906 FUP720906:FUS720906 GEL720906:GEO720906 GOH720906:GOK720906 GYD720906:GYG720906 HHZ720906:HIC720906 HRV720906:HRY720906 IBR720906:IBU720906 ILN720906:ILQ720906 IVJ720906:IVM720906 JFF720906:JFI720906 JPB720906:JPE720906 JYX720906:JZA720906 KIT720906:KIW720906 KSP720906:KSS720906 LCL720906:LCO720906 LMH720906:LMK720906 LWD720906:LWG720906 MFZ720906:MGC720906 MPV720906:MPY720906 MZR720906:MZU720906 NJN720906:NJQ720906 NTJ720906:NTM720906 ODF720906:ODI720906 ONB720906:ONE720906 OWX720906:OXA720906 PGT720906:PGW720906 PQP720906:PQS720906 QAL720906:QAO720906 QKH720906:QKK720906 QUD720906:QUG720906 RDZ720906:REC720906 RNV720906:RNY720906 RXR720906:RXU720906 SHN720906:SHQ720906 SRJ720906:SRM720906 TBF720906:TBI720906 TLB720906:TLE720906 TUX720906:TVA720906 UET720906:UEW720906 UOP720906:UOS720906 UYL720906:UYO720906 VIH720906:VIK720906 VSD720906:VSG720906 WBZ720906:WCC720906 WLV720906:WLY720906 WVR720906:WVU720906 J786442:M786442 JF786442:JI786442 TB786442:TE786442 ACX786442:ADA786442 AMT786442:AMW786442 AWP786442:AWS786442 BGL786442:BGO786442 BQH786442:BQK786442 CAD786442:CAG786442 CJZ786442:CKC786442 CTV786442:CTY786442 DDR786442:DDU786442 DNN786442:DNQ786442 DXJ786442:DXM786442 EHF786442:EHI786442 ERB786442:ERE786442 FAX786442:FBA786442 FKT786442:FKW786442 FUP786442:FUS786442 GEL786442:GEO786442 GOH786442:GOK786442 GYD786442:GYG786442 HHZ786442:HIC786442 HRV786442:HRY786442 IBR786442:IBU786442 ILN786442:ILQ786442 IVJ786442:IVM786442 JFF786442:JFI786442 JPB786442:JPE786442 JYX786442:JZA786442 KIT786442:KIW786442 KSP786442:KSS786442 LCL786442:LCO786442 LMH786442:LMK786442 LWD786442:LWG786442 MFZ786442:MGC786442 MPV786442:MPY786442 MZR786442:MZU786442 NJN786442:NJQ786442 NTJ786442:NTM786442 ODF786442:ODI786442 ONB786442:ONE786442 OWX786442:OXA786442 PGT786442:PGW786442 PQP786442:PQS786442 QAL786442:QAO786442 QKH786442:QKK786442 QUD786442:QUG786442 RDZ786442:REC786442 RNV786442:RNY786442 RXR786442:RXU786442 SHN786442:SHQ786442 SRJ786442:SRM786442 TBF786442:TBI786442 TLB786442:TLE786442 TUX786442:TVA786442 UET786442:UEW786442 UOP786442:UOS786442 UYL786442:UYO786442 VIH786442:VIK786442 VSD786442:VSG786442 WBZ786442:WCC786442 WLV786442:WLY786442 WVR786442:WVU786442 J851978:M851978 JF851978:JI851978 TB851978:TE851978 ACX851978:ADA851978 AMT851978:AMW851978 AWP851978:AWS851978 BGL851978:BGO851978 BQH851978:BQK851978 CAD851978:CAG851978 CJZ851978:CKC851978 CTV851978:CTY851978 DDR851978:DDU851978 DNN851978:DNQ851978 DXJ851978:DXM851978 EHF851978:EHI851978 ERB851978:ERE851978 FAX851978:FBA851978 FKT851978:FKW851978 FUP851978:FUS851978 GEL851978:GEO851978 GOH851978:GOK851978 GYD851978:GYG851978 HHZ851978:HIC851978 HRV851978:HRY851978 IBR851978:IBU851978 ILN851978:ILQ851978 IVJ851978:IVM851978 JFF851978:JFI851978 JPB851978:JPE851978 JYX851978:JZA851978 KIT851978:KIW851978 KSP851978:KSS851978 LCL851978:LCO851978 LMH851978:LMK851978 LWD851978:LWG851978 MFZ851978:MGC851978 MPV851978:MPY851978 MZR851978:MZU851978 NJN851978:NJQ851978 NTJ851978:NTM851978 ODF851978:ODI851978 ONB851978:ONE851978 OWX851978:OXA851978 PGT851978:PGW851978 PQP851978:PQS851978 QAL851978:QAO851978 QKH851978:QKK851978 QUD851978:QUG851978 RDZ851978:REC851978 RNV851978:RNY851978 RXR851978:RXU851978 SHN851978:SHQ851978 SRJ851978:SRM851978 TBF851978:TBI851978 TLB851978:TLE851978 TUX851978:TVA851978 UET851978:UEW851978 UOP851978:UOS851978 UYL851978:UYO851978 VIH851978:VIK851978 VSD851978:VSG851978 WBZ851978:WCC851978 WLV851978:WLY851978 WVR851978:WVU851978 J917514:M917514 JF917514:JI917514 TB917514:TE917514 ACX917514:ADA917514 AMT917514:AMW917514 AWP917514:AWS917514 BGL917514:BGO917514 BQH917514:BQK917514 CAD917514:CAG917514 CJZ917514:CKC917514 CTV917514:CTY917514 DDR917514:DDU917514 DNN917514:DNQ917514 DXJ917514:DXM917514 EHF917514:EHI917514 ERB917514:ERE917514 FAX917514:FBA917514 FKT917514:FKW917514 FUP917514:FUS917514 GEL917514:GEO917514 GOH917514:GOK917514 GYD917514:GYG917514 HHZ917514:HIC917514 HRV917514:HRY917514 IBR917514:IBU917514 ILN917514:ILQ917514 IVJ917514:IVM917514 JFF917514:JFI917514 JPB917514:JPE917514 JYX917514:JZA917514 KIT917514:KIW917514 KSP917514:KSS917514 LCL917514:LCO917514 LMH917514:LMK917514 LWD917514:LWG917514 MFZ917514:MGC917514 MPV917514:MPY917514 MZR917514:MZU917514 NJN917514:NJQ917514 NTJ917514:NTM917514 ODF917514:ODI917514 ONB917514:ONE917514 OWX917514:OXA917514 PGT917514:PGW917514 PQP917514:PQS917514 QAL917514:QAO917514 QKH917514:QKK917514 QUD917514:QUG917514 RDZ917514:REC917514 RNV917514:RNY917514 RXR917514:RXU917514 SHN917514:SHQ917514 SRJ917514:SRM917514 TBF917514:TBI917514 TLB917514:TLE917514 TUX917514:TVA917514 UET917514:UEW917514 UOP917514:UOS917514 UYL917514:UYO917514 VIH917514:VIK917514 VSD917514:VSG917514 WBZ917514:WCC917514 WLV917514:WLY917514 WVR917514:WVU917514 J983050:M983050 JF983050:JI983050 TB983050:TE983050 ACX983050:ADA983050 AMT983050:AMW983050 AWP983050:AWS983050 BGL983050:BGO983050 BQH983050:BQK983050 CAD983050:CAG983050 CJZ983050:CKC983050 CTV983050:CTY983050 DDR983050:DDU983050 DNN983050:DNQ983050 DXJ983050:DXM983050 EHF983050:EHI983050 ERB983050:ERE983050 FAX983050:FBA983050 FKT983050:FKW983050 FUP983050:FUS983050 GEL983050:GEO983050 GOH983050:GOK983050 GYD983050:GYG983050 HHZ983050:HIC983050 HRV983050:HRY983050 IBR983050:IBU983050 ILN983050:ILQ983050 IVJ983050:IVM983050 JFF983050:JFI983050 JPB983050:JPE983050 JYX983050:JZA983050 KIT983050:KIW983050 KSP983050:KSS983050 LCL983050:LCO983050 LMH983050:LMK983050 LWD983050:LWG983050 MFZ983050:MGC983050 MPV983050:MPY983050 MZR983050:MZU983050 NJN983050:NJQ983050 NTJ983050:NTM983050 ODF983050:ODI983050 ONB983050:ONE983050 OWX983050:OXA983050 PGT983050:PGW983050 PQP983050:PQS983050 QAL983050:QAO983050 QKH983050:QKK983050 QUD983050:QUG983050 RDZ983050:REC983050 RNV983050:RNY983050 RXR983050:RXU983050 SHN983050:SHQ983050 SRJ983050:SRM983050 TBF983050:TBI983050 TLB983050:TLE983050 TUX983050:TVA983050 UET983050:UEW983050 UOP983050:UOS983050 UYL983050:UYO983050 VIH983050:VIK983050 VSD983050:VSG983050 WBZ983050:WCC983050 WLV983050:WLY983050 WVR983050:WVU983050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46:S65546 JL65546:JO65546 TH65546:TK65546 ADD65546:ADG65546 AMZ65546:ANC65546 AWV65546:AWY65546 BGR65546:BGU65546 BQN65546:BQQ65546 CAJ65546:CAM65546 CKF65546:CKI65546 CUB65546:CUE65546 DDX65546:DEA65546 DNT65546:DNW65546 DXP65546:DXS65546 EHL65546:EHO65546 ERH65546:ERK65546 FBD65546:FBG65546 FKZ65546:FLC65546 FUV65546:FUY65546 GER65546:GEU65546 GON65546:GOQ65546 GYJ65546:GYM65546 HIF65546:HII65546 HSB65546:HSE65546 IBX65546:ICA65546 ILT65546:ILW65546 IVP65546:IVS65546 JFL65546:JFO65546 JPH65546:JPK65546 JZD65546:JZG65546 KIZ65546:KJC65546 KSV65546:KSY65546 LCR65546:LCU65546 LMN65546:LMQ65546 LWJ65546:LWM65546 MGF65546:MGI65546 MQB65546:MQE65546 MZX65546:NAA65546 NJT65546:NJW65546 NTP65546:NTS65546 ODL65546:ODO65546 ONH65546:ONK65546 OXD65546:OXG65546 PGZ65546:PHC65546 PQV65546:PQY65546 QAR65546:QAU65546 QKN65546:QKQ65546 QUJ65546:QUM65546 REF65546:REI65546 ROB65546:ROE65546 RXX65546:RYA65546 SHT65546:SHW65546 SRP65546:SRS65546 TBL65546:TBO65546 TLH65546:TLK65546 TVD65546:TVG65546 UEZ65546:UFC65546 UOV65546:UOY65546 UYR65546:UYU65546 VIN65546:VIQ65546 VSJ65546:VSM65546 WCF65546:WCI65546 WMB65546:WME65546 WVX65546:WWA65546 P131082:S131082 JL131082:JO131082 TH131082:TK131082 ADD131082:ADG131082 AMZ131082:ANC131082 AWV131082:AWY131082 BGR131082:BGU131082 BQN131082:BQQ131082 CAJ131082:CAM131082 CKF131082:CKI131082 CUB131082:CUE131082 DDX131082:DEA131082 DNT131082:DNW131082 DXP131082:DXS131082 EHL131082:EHO131082 ERH131082:ERK131082 FBD131082:FBG131082 FKZ131082:FLC131082 FUV131082:FUY131082 GER131082:GEU131082 GON131082:GOQ131082 GYJ131082:GYM131082 HIF131082:HII131082 HSB131082:HSE131082 IBX131082:ICA131082 ILT131082:ILW131082 IVP131082:IVS131082 JFL131082:JFO131082 JPH131082:JPK131082 JZD131082:JZG131082 KIZ131082:KJC131082 KSV131082:KSY131082 LCR131082:LCU131082 LMN131082:LMQ131082 LWJ131082:LWM131082 MGF131082:MGI131082 MQB131082:MQE131082 MZX131082:NAA131082 NJT131082:NJW131082 NTP131082:NTS131082 ODL131082:ODO131082 ONH131082:ONK131082 OXD131082:OXG131082 PGZ131082:PHC131082 PQV131082:PQY131082 QAR131082:QAU131082 QKN131082:QKQ131082 QUJ131082:QUM131082 REF131082:REI131082 ROB131082:ROE131082 RXX131082:RYA131082 SHT131082:SHW131082 SRP131082:SRS131082 TBL131082:TBO131082 TLH131082:TLK131082 TVD131082:TVG131082 UEZ131082:UFC131082 UOV131082:UOY131082 UYR131082:UYU131082 VIN131082:VIQ131082 VSJ131082:VSM131082 WCF131082:WCI131082 WMB131082:WME131082 WVX131082:WWA131082 P196618:S196618 JL196618:JO196618 TH196618:TK196618 ADD196618:ADG196618 AMZ196618:ANC196618 AWV196618:AWY196618 BGR196618:BGU196618 BQN196618:BQQ196618 CAJ196618:CAM196618 CKF196618:CKI196618 CUB196618:CUE196618 DDX196618:DEA196618 DNT196618:DNW196618 DXP196618:DXS196618 EHL196618:EHO196618 ERH196618:ERK196618 FBD196618:FBG196618 FKZ196618:FLC196618 FUV196618:FUY196618 GER196618:GEU196618 GON196618:GOQ196618 GYJ196618:GYM196618 HIF196618:HII196618 HSB196618:HSE196618 IBX196618:ICA196618 ILT196618:ILW196618 IVP196618:IVS196618 JFL196618:JFO196618 JPH196618:JPK196618 JZD196618:JZG196618 KIZ196618:KJC196618 KSV196618:KSY196618 LCR196618:LCU196618 LMN196618:LMQ196618 LWJ196618:LWM196618 MGF196618:MGI196618 MQB196618:MQE196618 MZX196618:NAA196618 NJT196618:NJW196618 NTP196618:NTS196618 ODL196618:ODO196618 ONH196618:ONK196618 OXD196618:OXG196618 PGZ196618:PHC196618 PQV196618:PQY196618 QAR196618:QAU196618 QKN196618:QKQ196618 QUJ196618:QUM196618 REF196618:REI196618 ROB196618:ROE196618 RXX196618:RYA196618 SHT196618:SHW196618 SRP196618:SRS196618 TBL196618:TBO196618 TLH196618:TLK196618 TVD196618:TVG196618 UEZ196618:UFC196618 UOV196618:UOY196618 UYR196618:UYU196618 VIN196618:VIQ196618 VSJ196618:VSM196618 WCF196618:WCI196618 WMB196618:WME196618 WVX196618:WWA196618 P262154:S262154 JL262154:JO262154 TH262154:TK262154 ADD262154:ADG262154 AMZ262154:ANC262154 AWV262154:AWY262154 BGR262154:BGU262154 BQN262154:BQQ262154 CAJ262154:CAM262154 CKF262154:CKI262154 CUB262154:CUE262154 DDX262154:DEA262154 DNT262154:DNW262154 DXP262154:DXS262154 EHL262154:EHO262154 ERH262154:ERK262154 FBD262154:FBG262154 FKZ262154:FLC262154 FUV262154:FUY262154 GER262154:GEU262154 GON262154:GOQ262154 GYJ262154:GYM262154 HIF262154:HII262154 HSB262154:HSE262154 IBX262154:ICA262154 ILT262154:ILW262154 IVP262154:IVS262154 JFL262154:JFO262154 JPH262154:JPK262154 JZD262154:JZG262154 KIZ262154:KJC262154 KSV262154:KSY262154 LCR262154:LCU262154 LMN262154:LMQ262154 LWJ262154:LWM262154 MGF262154:MGI262154 MQB262154:MQE262154 MZX262154:NAA262154 NJT262154:NJW262154 NTP262154:NTS262154 ODL262154:ODO262154 ONH262154:ONK262154 OXD262154:OXG262154 PGZ262154:PHC262154 PQV262154:PQY262154 QAR262154:QAU262154 QKN262154:QKQ262154 QUJ262154:QUM262154 REF262154:REI262154 ROB262154:ROE262154 RXX262154:RYA262154 SHT262154:SHW262154 SRP262154:SRS262154 TBL262154:TBO262154 TLH262154:TLK262154 TVD262154:TVG262154 UEZ262154:UFC262154 UOV262154:UOY262154 UYR262154:UYU262154 VIN262154:VIQ262154 VSJ262154:VSM262154 WCF262154:WCI262154 WMB262154:WME262154 WVX262154:WWA262154 P327690:S327690 JL327690:JO327690 TH327690:TK327690 ADD327690:ADG327690 AMZ327690:ANC327690 AWV327690:AWY327690 BGR327690:BGU327690 BQN327690:BQQ327690 CAJ327690:CAM327690 CKF327690:CKI327690 CUB327690:CUE327690 DDX327690:DEA327690 DNT327690:DNW327690 DXP327690:DXS327690 EHL327690:EHO327690 ERH327690:ERK327690 FBD327690:FBG327690 FKZ327690:FLC327690 FUV327690:FUY327690 GER327690:GEU327690 GON327690:GOQ327690 GYJ327690:GYM327690 HIF327690:HII327690 HSB327690:HSE327690 IBX327690:ICA327690 ILT327690:ILW327690 IVP327690:IVS327690 JFL327690:JFO327690 JPH327690:JPK327690 JZD327690:JZG327690 KIZ327690:KJC327690 KSV327690:KSY327690 LCR327690:LCU327690 LMN327690:LMQ327690 LWJ327690:LWM327690 MGF327690:MGI327690 MQB327690:MQE327690 MZX327690:NAA327690 NJT327690:NJW327690 NTP327690:NTS327690 ODL327690:ODO327690 ONH327690:ONK327690 OXD327690:OXG327690 PGZ327690:PHC327690 PQV327690:PQY327690 QAR327690:QAU327690 QKN327690:QKQ327690 QUJ327690:QUM327690 REF327690:REI327690 ROB327690:ROE327690 RXX327690:RYA327690 SHT327690:SHW327690 SRP327690:SRS327690 TBL327690:TBO327690 TLH327690:TLK327690 TVD327690:TVG327690 UEZ327690:UFC327690 UOV327690:UOY327690 UYR327690:UYU327690 VIN327690:VIQ327690 VSJ327690:VSM327690 WCF327690:WCI327690 WMB327690:WME327690 WVX327690:WWA327690 P393226:S393226 JL393226:JO393226 TH393226:TK393226 ADD393226:ADG393226 AMZ393226:ANC393226 AWV393226:AWY393226 BGR393226:BGU393226 BQN393226:BQQ393226 CAJ393226:CAM393226 CKF393226:CKI393226 CUB393226:CUE393226 DDX393226:DEA393226 DNT393226:DNW393226 DXP393226:DXS393226 EHL393226:EHO393226 ERH393226:ERK393226 FBD393226:FBG393226 FKZ393226:FLC393226 FUV393226:FUY393226 GER393226:GEU393226 GON393226:GOQ393226 GYJ393226:GYM393226 HIF393226:HII393226 HSB393226:HSE393226 IBX393226:ICA393226 ILT393226:ILW393226 IVP393226:IVS393226 JFL393226:JFO393226 JPH393226:JPK393226 JZD393226:JZG393226 KIZ393226:KJC393226 KSV393226:KSY393226 LCR393226:LCU393226 LMN393226:LMQ393226 LWJ393226:LWM393226 MGF393226:MGI393226 MQB393226:MQE393226 MZX393226:NAA393226 NJT393226:NJW393226 NTP393226:NTS393226 ODL393226:ODO393226 ONH393226:ONK393226 OXD393226:OXG393226 PGZ393226:PHC393226 PQV393226:PQY393226 QAR393226:QAU393226 QKN393226:QKQ393226 QUJ393226:QUM393226 REF393226:REI393226 ROB393226:ROE393226 RXX393226:RYA393226 SHT393226:SHW393226 SRP393226:SRS393226 TBL393226:TBO393226 TLH393226:TLK393226 TVD393226:TVG393226 UEZ393226:UFC393226 UOV393226:UOY393226 UYR393226:UYU393226 VIN393226:VIQ393226 VSJ393226:VSM393226 WCF393226:WCI393226 WMB393226:WME393226 WVX393226:WWA393226 P458762:S458762 JL458762:JO458762 TH458762:TK458762 ADD458762:ADG458762 AMZ458762:ANC458762 AWV458762:AWY458762 BGR458762:BGU458762 BQN458762:BQQ458762 CAJ458762:CAM458762 CKF458762:CKI458762 CUB458762:CUE458762 DDX458762:DEA458762 DNT458762:DNW458762 DXP458762:DXS458762 EHL458762:EHO458762 ERH458762:ERK458762 FBD458762:FBG458762 FKZ458762:FLC458762 FUV458762:FUY458762 GER458762:GEU458762 GON458762:GOQ458762 GYJ458762:GYM458762 HIF458762:HII458762 HSB458762:HSE458762 IBX458762:ICA458762 ILT458762:ILW458762 IVP458762:IVS458762 JFL458762:JFO458762 JPH458762:JPK458762 JZD458762:JZG458762 KIZ458762:KJC458762 KSV458762:KSY458762 LCR458762:LCU458762 LMN458762:LMQ458762 LWJ458762:LWM458762 MGF458762:MGI458762 MQB458762:MQE458762 MZX458762:NAA458762 NJT458762:NJW458762 NTP458762:NTS458762 ODL458762:ODO458762 ONH458762:ONK458762 OXD458762:OXG458762 PGZ458762:PHC458762 PQV458762:PQY458762 QAR458762:QAU458762 QKN458762:QKQ458762 QUJ458762:QUM458762 REF458762:REI458762 ROB458762:ROE458762 RXX458762:RYA458762 SHT458762:SHW458762 SRP458762:SRS458762 TBL458762:TBO458762 TLH458762:TLK458762 TVD458762:TVG458762 UEZ458762:UFC458762 UOV458762:UOY458762 UYR458762:UYU458762 VIN458762:VIQ458762 VSJ458762:VSM458762 WCF458762:WCI458762 WMB458762:WME458762 WVX458762:WWA458762 P524298:S524298 JL524298:JO524298 TH524298:TK524298 ADD524298:ADG524298 AMZ524298:ANC524298 AWV524298:AWY524298 BGR524298:BGU524298 BQN524298:BQQ524298 CAJ524298:CAM524298 CKF524298:CKI524298 CUB524298:CUE524298 DDX524298:DEA524298 DNT524298:DNW524298 DXP524298:DXS524298 EHL524298:EHO524298 ERH524298:ERK524298 FBD524298:FBG524298 FKZ524298:FLC524298 FUV524298:FUY524298 GER524298:GEU524298 GON524298:GOQ524298 GYJ524298:GYM524298 HIF524298:HII524298 HSB524298:HSE524298 IBX524298:ICA524298 ILT524298:ILW524298 IVP524298:IVS524298 JFL524298:JFO524298 JPH524298:JPK524298 JZD524298:JZG524298 KIZ524298:KJC524298 KSV524298:KSY524298 LCR524298:LCU524298 LMN524298:LMQ524298 LWJ524298:LWM524298 MGF524298:MGI524298 MQB524298:MQE524298 MZX524298:NAA524298 NJT524298:NJW524298 NTP524298:NTS524298 ODL524298:ODO524298 ONH524298:ONK524298 OXD524298:OXG524298 PGZ524298:PHC524298 PQV524298:PQY524298 QAR524298:QAU524298 QKN524298:QKQ524298 QUJ524298:QUM524298 REF524298:REI524298 ROB524298:ROE524298 RXX524298:RYA524298 SHT524298:SHW524298 SRP524298:SRS524298 TBL524298:TBO524298 TLH524298:TLK524298 TVD524298:TVG524298 UEZ524298:UFC524298 UOV524298:UOY524298 UYR524298:UYU524298 VIN524298:VIQ524298 VSJ524298:VSM524298 WCF524298:WCI524298 WMB524298:WME524298 WVX524298:WWA524298 P589834:S589834 JL589834:JO589834 TH589834:TK589834 ADD589834:ADG589834 AMZ589834:ANC589834 AWV589834:AWY589834 BGR589834:BGU589834 BQN589834:BQQ589834 CAJ589834:CAM589834 CKF589834:CKI589834 CUB589834:CUE589834 DDX589834:DEA589834 DNT589834:DNW589834 DXP589834:DXS589834 EHL589834:EHO589834 ERH589834:ERK589834 FBD589834:FBG589834 FKZ589834:FLC589834 FUV589834:FUY589834 GER589834:GEU589834 GON589834:GOQ589834 GYJ589834:GYM589834 HIF589834:HII589834 HSB589834:HSE589834 IBX589834:ICA589834 ILT589834:ILW589834 IVP589834:IVS589834 JFL589834:JFO589834 JPH589834:JPK589834 JZD589834:JZG589834 KIZ589834:KJC589834 KSV589834:KSY589834 LCR589834:LCU589834 LMN589834:LMQ589834 LWJ589834:LWM589834 MGF589834:MGI589834 MQB589834:MQE589834 MZX589834:NAA589834 NJT589834:NJW589834 NTP589834:NTS589834 ODL589834:ODO589834 ONH589834:ONK589834 OXD589834:OXG589834 PGZ589834:PHC589834 PQV589834:PQY589834 QAR589834:QAU589834 QKN589834:QKQ589834 QUJ589834:QUM589834 REF589834:REI589834 ROB589834:ROE589834 RXX589834:RYA589834 SHT589834:SHW589834 SRP589834:SRS589834 TBL589834:TBO589834 TLH589834:TLK589834 TVD589834:TVG589834 UEZ589834:UFC589834 UOV589834:UOY589834 UYR589834:UYU589834 VIN589834:VIQ589834 VSJ589834:VSM589834 WCF589834:WCI589834 WMB589834:WME589834 WVX589834:WWA589834 P655370:S655370 JL655370:JO655370 TH655370:TK655370 ADD655370:ADG655370 AMZ655370:ANC655370 AWV655370:AWY655370 BGR655370:BGU655370 BQN655370:BQQ655370 CAJ655370:CAM655370 CKF655370:CKI655370 CUB655370:CUE655370 DDX655370:DEA655370 DNT655370:DNW655370 DXP655370:DXS655370 EHL655370:EHO655370 ERH655370:ERK655370 FBD655370:FBG655370 FKZ655370:FLC655370 FUV655370:FUY655370 GER655370:GEU655370 GON655370:GOQ655370 GYJ655370:GYM655370 HIF655370:HII655370 HSB655370:HSE655370 IBX655370:ICA655370 ILT655370:ILW655370 IVP655370:IVS655370 JFL655370:JFO655370 JPH655370:JPK655370 JZD655370:JZG655370 KIZ655370:KJC655370 KSV655370:KSY655370 LCR655370:LCU655370 LMN655370:LMQ655370 LWJ655370:LWM655370 MGF655370:MGI655370 MQB655370:MQE655370 MZX655370:NAA655370 NJT655370:NJW655370 NTP655370:NTS655370 ODL655370:ODO655370 ONH655370:ONK655370 OXD655370:OXG655370 PGZ655370:PHC655370 PQV655370:PQY655370 QAR655370:QAU655370 QKN655370:QKQ655370 QUJ655370:QUM655370 REF655370:REI655370 ROB655370:ROE655370 RXX655370:RYA655370 SHT655370:SHW655370 SRP655370:SRS655370 TBL655370:TBO655370 TLH655370:TLK655370 TVD655370:TVG655370 UEZ655370:UFC655370 UOV655370:UOY655370 UYR655370:UYU655370 VIN655370:VIQ655370 VSJ655370:VSM655370 WCF655370:WCI655370 WMB655370:WME655370 WVX655370:WWA655370 P720906:S720906 JL720906:JO720906 TH720906:TK720906 ADD720906:ADG720906 AMZ720906:ANC720906 AWV720906:AWY720906 BGR720906:BGU720906 BQN720906:BQQ720906 CAJ720906:CAM720906 CKF720906:CKI720906 CUB720906:CUE720906 DDX720906:DEA720906 DNT720906:DNW720906 DXP720906:DXS720906 EHL720906:EHO720906 ERH720906:ERK720906 FBD720906:FBG720906 FKZ720906:FLC720906 FUV720906:FUY720906 GER720906:GEU720906 GON720906:GOQ720906 GYJ720906:GYM720906 HIF720906:HII720906 HSB720906:HSE720906 IBX720906:ICA720906 ILT720906:ILW720906 IVP720906:IVS720906 JFL720906:JFO720906 JPH720906:JPK720906 JZD720906:JZG720906 KIZ720906:KJC720906 KSV720906:KSY720906 LCR720906:LCU720906 LMN720906:LMQ720906 LWJ720906:LWM720906 MGF720906:MGI720906 MQB720906:MQE720906 MZX720906:NAA720906 NJT720906:NJW720906 NTP720906:NTS720906 ODL720906:ODO720906 ONH720906:ONK720906 OXD720906:OXG720906 PGZ720906:PHC720906 PQV720906:PQY720906 QAR720906:QAU720906 QKN720906:QKQ720906 QUJ720906:QUM720906 REF720906:REI720906 ROB720906:ROE720906 RXX720906:RYA720906 SHT720906:SHW720906 SRP720906:SRS720906 TBL720906:TBO720906 TLH720906:TLK720906 TVD720906:TVG720906 UEZ720906:UFC720906 UOV720906:UOY720906 UYR720906:UYU720906 VIN720906:VIQ720906 VSJ720906:VSM720906 WCF720906:WCI720906 WMB720906:WME720906 WVX720906:WWA720906 P786442:S786442 JL786442:JO786442 TH786442:TK786442 ADD786442:ADG786442 AMZ786442:ANC786442 AWV786442:AWY786442 BGR786442:BGU786442 BQN786442:BQQ786442 CAJ786442:CAM786442 CKF786442:CKI786442 CUB786442:CUE786442 DDX786442:DEA786442 DNT786442:DNW786442 DXP786442:DXS786442 EHL786442:EHO786442 ERH786442:ERK786442 FBD786442:FBG786442 FKZ786442:FLC786442 FUV786442:FUY786442 GER786442:GEU786442 GON786442:GOQ786442 GYJ786442:GYM786442 HIF786442:HII786442 HSB786442:HSE786442 IBX786442:ICA786442 ILT786442:ILW786442 IVP786442:IVS786442 JFL786442:JFO786442 JPH786442:JPK786442 JZD786442:JZG786442 KIZ786442:KJC786442 KSV786442:KSY786442 LCR786442:LCU786442 LMN786442:LMQ786442 LWJ786442:LWM786442 MGF786442:MGI786442 MQB786442:MQE786442 MZX786442:NAA786442 NJT786442:NJW786442 NTP786442:NTS786442 ODL786442:ODO786442 ONH786442:ONK786442 OXD786442:OXG786442 PGZ786442:PHC786442 PQV786442:PQY786442 QAR786442:QAU786442 QKN786442:QKQ786442 QUJ786442:QUM786442 REF786442:REI786442 ROB786442:ROE786442 RXX786442:RYA786442 SHT786442:SHW786442 SRP786442:SRS786442 TBL786442:TBO786442 TLH786442:TLK786442 TVD786442:TVG786442 UEZ786442:UFC786442 UOV786442:UOY786442 UYR786442:UYU786442 VIN786442:VIQ786442 VSJ786442:VSM786442 WCF786442:WCI786442 WMB786442:WME786442 WVX786442:WWA786442 P851978:S851978 JL851978:JO851978 TH851978:TK851978 ADD851978:ADG851978 AMZ851978:ANC851978 AWV851978:AWY851978 BGR851978:BGU851978 BQN851978:BQQ851978 CAJ851978:CAM851978 CKF851978:CKI851978 CUB851978:CUE851978 DDX851978:DEA851978 DNT851978:DNW851978 DXP851978:DXS851978 EHL851978:EHO851978 ERH851978:ERK851978 FBD851978:FBG851978 FKZ851978:FLC851978 FUV851978:FUY851978 GER851978:GEU851978 GON851978:GOQ851978 GYJ851978:GYM851978 HIF851978:HII851978 HSB851978:HSE851978 IBX851978:ICA851978 ILT851978:ILW851978 IVP851978:IVS851978 JFL851978:JFO851978 JPH851978:JPK851978 JZD851978:JZG851978 KIZ851978:KJC851978 KSV851978:KSY851978 LCR851978:LCU851978 LMN851978:LMQ851978 LWJ851978:LWM851978 MGF851978:MGI851978 MQB851978:MQE851978 MZX851978:NAA851978 NJT851978:NJW851978 NTP851978:NTS851978 ODL851978:ODO851978 ONH851978:ONK851978 OXD851978:OXG851978 PGZ851978:PHC851978 PQV851978:PQY851978 QAR851978:QAU851978 QKN851978:QKQ851978 QUJ851978:QUM851978 REF851978:REI851978 ROB851978:ROE851978 RXX851978:RYA851978 SHT851978:SHW851978 SRP851978:SRS851978 TBL851978:TBO851978 TLH851978:TLK851978 TVD851978:TVG851978 UEZ851978:UFC851978 UOV851978:UOY851978 UYR851978:UYU851978 VIN851978:VIQ851978 VSJ851978:VSM851978 WCF851978:WCI851978 WMB851978:WME851978 WVX851978:WWA851978 P917514:S917514 JL917514:JO917514 TH917514:TK917514 ADD917514:ADG917514 AMZ917514:ANC917514 AWV917514:AWY917514 BGR917514:BGU917514 BQN917514:BQQ917514 CAJ917514:CAM917514 CKF917514:CKI917514 CUB917514:CUE917514 DDX917514:DEA917514 DNT917514:DNW917514 DXP917514:DXS917514 EHL917514:EHO917514 ERH917514:ERK917514 FBD917514:FBG917514 FKZ917514:FLC917514 FUV917514:FUY917514 GER917514:GEU917514 GON917514:GOQ917514 GYJ917514:GYM917514 HIF917514:HII917514 HSB917514:HSE917514 IBX917514:ICA917514 ILT917514:ILW917514 IVP917514:IVS917514 JFL917514:JFO917514 JPH917514:JPK917514 JZD917514:JZG917514 KIZ917514:KJC917514 KSV917514:KSY917514 LCR917514:LCU917514 LMN917514:LMQ917514 LWJ917514:LWM917514 MGF917514:MGI917514 MQB917514:MQE917514 MZX917514:NAA917514 NJT917514:NJW917514 NTP917514:NTS917514 ODL917514:ODO917514 ONH917514:ONK917514 OXD917514:OXG917514 PGZ917514:PHC917514 PQV917514:PQY917514 QAR917514:QAU917514 QKN917514:QKQ917514 QUJ917514:QUM917514 REF917514:REI917514 ROB917514:ROE917514 RXX917514:RYA917514 SHT917514:SHW917514 SRP917514:SRS917514 TBL917514:TBO917514 TLH917514:TLK917514 TVD917514:TVG917514 UEZ917514:UFC917514 UOV917514:UOY917514 UYR917514:UYU917514 VIN917514:VIQ917514 VSJ917514:VSM917514 WCF917514:WCI917514 WMB917514:WME917514 WVX917514:WWA917514 P983050:S983050 JL983050:JO983050 TH983050:TK983050 ADD983050:ADG983050 AMZ983050:ANC983050 AWV983050:AWY983050 BGR983050:BGU983050 BQN983050:BQQ983050 CAJ983050:CAM983050 CKF983050:CKI983050 CUB983050:CUE983050 DDX983050:DEA983050 DNT983050:DNW983050 DXP983050:DXS983050 EHL983050:EHO983050 ERH983050:ERK983050 FBD983050:FBG983050 FKZ983050:FLC983050 FUV983050:FUY983050 GER983050:GEU983050 GON983050:GOQ983050 GYJ983050:GYM983050 HIF983050:HII983050 HSB983050:HSE983050 IBX983050:ICA983050 ILT983050:ILW983050 IVP983050:IVS983050 JFL983050:JFO983050 JPH983050:JPK983050 JZD983050:JZG983050 KIZ983050:KJC983050 KSV983050:KSY983050 LCR983050:LCU983050 LMN983050:LMQ983050 LWJ983050:LWM983050 MGF983050:MGI983050 MQB983050:MQE983050 MZX983050:NAA983050 NJT983050:NJW983050 NTP983050:NTS983050 ODL983050:ODO983050 ONH983050:ONK983050 OXD983050:OXG983050 PGZ983050:PHC983050 PQV983050:PQY983050 QAR983050:QAU983050 QKN983050:QKQ983050 QUJ983050:QUM983050 REF983050:REI983050 ROB983050:ROE983050 RXX983050:RYA983050 SHT983050:SHW983050 SRP983050:SRS983050 TBL983050:TBO983050 TLH983050:TLK983050 TVD983050:TVG983050 UEZ983050:UFC983050 UOV983050:UOY983050 UYR983050:UYU983050 VIN983050:VIQ983050 VSJ983050:VSM983050 WCF983050:WCI983050 WMB983050:WME983050 WVX983050:WWA983050" xr:uid="{8AD2ABA5-850E-41BC-9F30-6805FF58427F}">
      <formula1>$A$43:$A$62</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3D3CD3FD-5B5A-4912-B37F-6FC5E0BEDE91}">
      <formula1>"切上,切捨,四捨五入"</formula1>
    </dataValidation>
    <dataValidation type="list" allowBlank="1" showInputMessage="1" showErrorMessage="1" sqref="P25:AB27 JL25:JX27 TH25:TT27 ADD25:ADP27 AMZ25:ANL27 AWV25:AXH27 BGR25:BHD27 BQN25:BQZ27 CAJ25:CAV27 CKF25:CKR27 CUB25:CUN27 DDX25:DEJ27 DNT25:DOF27 DXP25:DYB27 EHL25:EHX27 ERH25:ERT27 FBD25:FBP27 FKZ25:FLL27 FUV25:FVH27 GER25:GFD27 GON25:GOZ27 GYJ25:GYV27 HIF25:HIR27 HSB25:HSN27 IBX25:ICJ27 ILT25:IMF27 IVP25:IWB27 JFL25:JFX27 JPH25:JPT27 JZD25:JZP27 KIZ25:KJL27 KSV25:KTH27 LCR25:LDD27 LMN25:LMZ27 LWJ25:LWV27 MGF25:MGR27 MQB25:MQN27 MZX25:NAJ27 NJT25:NKF27 NTP25:NUB27 ODL25:ODX27 ONH25:ONT27 OXD25:OXP27 PGZ25:PHL27 PQV25:PRH27 QAR25:QBD27 QKN25:QKZ27 QUJ25:QUV27 REF25:RER27 ROB25:RON27 RXX25:RYJ27 SHT25:SIF27 SRP25:SSB27 TBL25:TBX27 TLH25:TLT27 TVD25:TVP27 UEZ25:UFL27 UOV25:UPH27 UYR25:UZD27 VIN25:VIZ27 VSJ25:VSV27 WCF25:WCR27 WMB25:WMN27 WVX25:WWJ27 P65561:AB65563 JL65561:JX65563 TH65561:TT65563 ADD65561:ADP65563 AMZ65561:ANL65563 AWV65561:AXH65563 BGR65561:BHD65563 BQN65561:BQZ65563 CAJ65561:CAV65563 CKF65561:CKR65563 CUB65561:CUN65563 DDX65561:DEJ65563 DNT65561:DOF65563 DXP65561:DYB65563 EHL65561:EHX65563 ERH65561:ERT65563 FBD65561:FBP65563 FKZ65561:FLL65563 FUV65561:FVH65563 GER65561:GFD65563 GON65561:GOZ65563 GYJ65561:GYV65563 HIF65561:HIR65563 HSB65561:HSN65563 IBX65561:ICJ65563 ILT65561:IMF65563 IVP65561:IWB65563 JFL65561:JFX65563 JPH65561:JPT65563 JZD65561:JZP65563 KIZ65561:KJL65563 KSV65561:KTH65563 LCR65561:LDD65563 LMN65561:LMZ65563 LWJ65561:LWV65563 MGF65561:MGR65563 MQB65561:MQN65563 MZX65561:NAJ65563 NJT65561:NKF65563 NTP65561:NUB65563 ODL65561:ODX65563 ONH65561:ONT65563 OXD65561:OXP65563 PGZ65561:PHL65563 PQV65561:PRH65563 QAR65561:QBD65563 QKN65561:QKZ65563 QUJ65561:QUV65563 REF65561:RER65563 ROB65561:RON65563 RXX65561:RYJ65563 SHT65561:SIF65563 SRP65561:SSB65563 TBL65561:TBX65563 TLH65561:TLT65563 TVD65561:TVP65563 UEZ65561:UFL65563 UOV65561:UPH65563 UYR65561:UZD65563 VIN65561:VIZ65563 VSJ65561:VSV65563 WCF65561:WCR65563 WMB65561:WMN65563 WVX65561:WWJ65563 P131097:AB131099 JL131097:JX131099 TH131097:TT131099 ADD131097:ADP131099 AMZ131097:ANL131099 AWV131097:AXH131099 BGR131097:BHD131099 BQN131097:BQZ131099 CAJ131097:CAV131099 CKF131097:CKR131099 CUB131097:CUN131099 DDX131097:DEJ131099 DNT131097:DOF131099 DXP131097:DYB131099 EHL131097:EHX131099 ERH131097:ERT131099 FBD131097:FBP131099 FKZ131097:FLL131099 FUV131097:FVH131099 GER131097:GFD131099 GON131097:GOZ131099 GYJ131097:GYV131099 HIF131097:HIR131099 HSB131097:HSN131099 IBX131097:ICJ131099 ILT131097:IMF131099 IVP131097:IWB131099 JFL131097:JFX131099 JPH131097:JPT131099 JZD131097:JZP131099 KIZ131097:KJL131099 KSV131097:KTH131099 LCR131097:LDD131099 LMN131097:LMZ131099 LWJ131097:LWV131099 MGF131097:MGR131099 MQB131097:MQN131099 MZX131097:NAJ131099 NJT131097:NKF131099 NTP131097:NUB131099 ODL131097:ODX131099 ONH131097:ONT131099 OXD131097:OXP131099 PGZ131097:PHL131099 PQV131097:PRH131099 QAR131097:QBD131099 QKN131097:QKZ131099 QUJ131097:QUV131099 REF131097:RER131099 ROB131097:RON131099 RXX131097:RYJ131099 SHT131097:SIF131099 SRP131097:SSB131099 TBL131097:TBX131099 TLH131097:TLT131099 TVD131097:TVP131099 UEZ131097:UFL131099 UOV131097:UPH131099 UYR131097:UZD131099 VIN131097:VIZ131099 VSJ131097:VSV131099 WCF131097:WCR131099 WMB131097:WMN131099 WVX131097:WWJ131099 P196633:AB196635 JL196633:JX196635 TH196633:TT196635 ADD196633:ADP196635 AMZ196633:ANL196635 AWV196633:AXH196635 BGR196633:BHD196635 BQN196633:BQZ196635 CAJ196633:CAV196635 CKF196633:CKR196635 CUB196633:CUN196635 DDX196633:DEJ196635 DNT196633:DOF196635 DXP196633:DYB196635 EHL196633:EHX196635 ERH196633:ERT196635 FBD196633:FBP196635 FKZ196633:FLL196635 FUV196633:FVH196635 GER196633:GFD196635 GON196633:GOZ196635 GYJ196633:GYV196635 HIF196633:HIR196635 HSB196633:HSN196635 IBX196633:ICJ196635 ILT196633:IMF196635 IVP196633:IWB196635 JFL196633:JFX196635 JPH196633:JPT196635 JZD196633:JZP196635 KIZ196633:KJL196635 KSV196633:KTH196635 LCR196633:LDD196635 LMN196633:LMZ196635 LWJ196633:LWV196635 MGF196633:MGR196635 MQB196633:MQN196635 MZX196633:NAJ196635 NJT196633:NKF196635 NTP196633:NUB196635 ODL196633:ODX196635 ONH196633:ONT196635 OXD196633:OXP196635 PGZ196633:PHL196635 PQV196633:PRH196635 QAR196633:QBD196635 QKN196633:QKZ196635 QUJ196633:QUV196635 REF196633:RER196635 ROB196633:RON196635 RXX196633:RYJ196635 SHT196633:SIF196635 SRP196633:SSB196635 TBL196633:TBX196635 TLH196633:TLT196635 TVD196633:TVP196635 UEZ196633:UFL196635 UOV196633:UPH196635 UYR196633:UZD196635 VIN196633:VIZ196635 VSJ196633:VSV196635 WCF196633:WCR196635 WMB196633:WMN196635 WVX196633:WWJ196635 P262169:AB262171 JL262169:JX262171 TH262169:TT262171 ADD262169:ADP262171 AMZ262169:ANL262171 AWV262169:AXH262171 BGR262169:BHD262171 BQN262169:BQZ262171 CAJ262169:CAV262171 CKF262169:CKR262171 CUB262169:CUN262171 DDX262169:DEJ262171 DNT262169:DOF262171 DXP262169:DYB262171 EHL262169:EHX262171 ERH262169:ERT262171 FBD262169:FBP262171 FKZ262169:FLL262171 FUV262169:FVH262171 GER262169:GFD262171 GON262169:GOZ262171 GYJ262169:GYV262171 HIF262169:HIR262171 HSB262169:HSN262171 IBX262169:ICJ262171 ILT262169:IMF262171 IVP262169:IWB262171 JFL262169:JFX262171 JPH262169:JPT262171 JZD262169:JZP262171 KIZ262169:KJL262171 KSV262169:KTH262171 LCR262169:LDD262171 LMN262169:LMZ262171 LWJ262169:LWV262171 MGF262169:MGR262171 MQB262169:MQN262171 MZX262169:NAJ262171 NJT262169:NKF262171 NTP262169:NUB262171 ODL262169:ODX262171 ONH262169:ONT262171 OXD262169:OXP262171 PGZ262169:PHL262171 PQV262169:PRH262171 QAR262169:QBD262171 QKN262169:QKZ262171 QUJ262169:QUV262171 REF262169:RER262171 ROB262169:RON262171 RXX262169:RYJ262171 SHT262169:SIF262171 SRP262169:SSB262171 TBL262169:TBX262171 TLH262169:TLT262171 TVD262169:TVP262171 UEZ262169:UFL262171 UOV262169:UPH262171 UYR262169:UZD262171 VIN262169:VIZ262171 VSJ262169:VSV262171 WCF262169:WCR262171 WMB262169:WMN262171 WVX262169:WWJ262171 P327705:AB327707 JL327705:JX327707 TH327705:TT327707 ADD327705:ADP327707 AMZ327705:ANL327707 AWV327705:AXH327707 BGR327705:BHD327707 BQN327705:BQZ327707 CAJ327705:CAV327707 CKF327705:CKR327707 CUB327705:CUN327707 DDX327705:DEJ327707 DNT327705:DOF327707 DXP327705:DYB327707 EHL327705:EHX327707 ERH327705:ERT327707 FBD327705:FBP327707 FKZ327705:FLL327707 FUV327705:FVH327707 GER327705:GFD327707 GON327705:GOZ327707 GYJ327705:GYV327707 HIF327705:HIR327707 HSB327705:HSN327707 IBX327705:ICJ327707 ILT327705:IMF327707 IVP327705:IWB327707 JFL327705:JFX327707 JPH327705:JPT327707 JZD327705:JZP327707 KIZ327705:KJL327707 KSV327705:KTH327707 LCR327705:LDD327707 LMN327705:LMZ327707 LWJ327705:LWV327707 MGF327705:MGR327707 MQB327705:MQN327707 MZX327705:NAJ327707 NJT327705:NKF327707 NTP327705:NUB327707 ODL327705:ODX327707 ONH327705:ONT327707 OXD327705:OXP327707 PGZ327705:PHL327707 PQV327705:PRH327707 QAR327705:QBD327707 QKN327705:QKZ327707 QUJ327705:QUV327707 REF327705:RER327707 ROB327705:RON327707 RXX327705:RYJ327707 SHT327705:SIF327707 SRP327705:SSB327707 TBL327705:TBX327707 TLH327705:TLT327707 TVD327705:TVP327707 UEZ327705:UFL327707 UOV327705:UPH327707 UYR327705:UZD327707 VIN327705:VIZ327707 VSJ327705:VSV327707 WCF327705:WCR327707 WMB327705:WMN327707 WVX327705:WWJ327707 P393241:AB393243 JL393241:JX393243 TH393241:TT393243 ADD393241:ADP393243 AMZ393241:ANL393243 AWV393241:AXH393243 BGR393241:BHD393243 BQN393241:BQZ393243 CAJ393241:CAV393243 CKF393241:CKR393243 CUB393241:CUN393243 DDX393241:DEJ393243 DNT393241:DOF393243 DXP393241:DYB393243 EHL393241:EHX393243 ERH393241:ERT393243 FBD393241:FBP393243 FKZ393241:FLL393243 FUV393241:FVH393243 GER393241:GFD393243 GON393241:GOZ393243 GYJ393241:GYV393243 HIF393241:HIR393243 HSB393241:HSN393243 IBX393241:ICJ393243 ILT393241:IMF393243 IVP393241:IWB393243 JFL393241:JFX393243 JPH393241:JPT393243 JZD393241:JZP393243 KIZ393241:KJL393243 KSV393241:KTH393243 LCR393241:LDD393243 LMN393241:LMZ393243 LWJ393241:LWV393243 MGF393241:MGR393243 MQB393241:MQN393243 MZX393241:NAJ393243 NJT393241:NKF393243 NTP393241:NUB393243 ODL393241:ODX393243 ONH393241:ONT393243 OXD393241:OXP393243 PGZ393241:PHL393243 PQV393241:PRH393243 QAR393241:QBD393243 QKN393241:QKZ393243 QUJ393241:QUV393243 REF393241:RER393243 ROB393241:RON393243 RXX393241:RYJ393243 SHT393241:SIF393243 SRP393241:SSB393243 TBL393241:TBX393243 TLH393241:TLT393243 TVD393241:TVP393243 UEZ393241:UFL393243 UOV393241:UPH393243 UYR393241:UZD393243 VIN393241:VIZ393243 VSJ393241:VSV393243 WCF393241:WCR393243 WMB393241:WMN393243 WVX393241:WWJ393243 P458777:AB458779 JL458777:JX458779 TH458777:TT458779 ADD458777:ADP458779 AMZ458777:ANL458779 AWV458777:AXH458779 BGR458777:BHD458779 BQN458777:BQZ458779 CAJ458777:CAV458779 CKF458777:CKR458779 CUB458777:CUN458779 DDX458777:DEJ458779 DNT458777:DOF458779 DXP458777:DYB458779 EHL458777:EHX458779 ERH458777:ERT458779 FBD458777:FBP458779 FKZ458777:FLL458779 FUV458777:FVH458779 GER458777:GFD458779 GON458777:GOZ458779 GYJ458777:GYV458779 HIF458777:HIR458779 HSB458777:HSN458779 IBX458777:ICJ458779 ILT458777:IMF458779 IVP458777:IWB458779 JFL458777:JFX458779 JPH458777:JPT458779 JZD458777:JZP458779 KIZ458777:KJL458779 KSV458777:KTH458779 LCR458777:LDD458779 LMN458777:LMZ458779 LWJ458777:LWV458779 MGF458777:MGR458779 MQB458777:MQN458779 MZX458777:NAJ458779 NJT458777:NKF458779 NTP458777:NUB458779 ODL458777:ODX458779 ONH458777:ONT458779 OXD458777:OXP458779 PGZ458777:PHL458779 PQV458777:PRH458779 QAR458777:QBD458779 QKN458777:QKZ458779 QUJ458777:QUV458779 REF458777:RER458779 ROB458777:RON458779 RXX458777:RYJ458779 SHT458777:SIF458779 SRP458777:SSB458779 TBL458777:TBX458779 TLH458777:TLT458779 TVD458777:TVP458779 UEZ458777:UFL458779 UOV458777:UPH458779 UYR458777:UZD458779 VIN458777:VIZ458779 VSJ458777:VSV458779 WCF458777:WCR458779 WMB458777:WMN458779 WVX458777:WWJ458779 P524313:AB524315 JL524313:JX524315 TH524313:TT524315 ADD524313:ADP524315 AMZ524313:ANL524315 AWV524313:AXH524315 BGR524313:BHD524315 BQN524313:BQZ524315 CAJ524313:CAV524315 CKF524313:CKR524315 CUB524313:CUN524315 DDX524313:DEJ524315 DNT524313:DOF524315 DXP524313:DYB524315 EHL524313:EHX524315 ERH524313:ERT524315 FBD524313:FBP524315 FKZ524313:FLL524315 FUV524313:FVH524315 GER524313:GFD524315 GON524313:GOZ524315 GYJ524313:GYV524315 HIF524313:HIR524315 HSB524313:HSN524315 IBX524313:ICJ524315 ILT524313:IMF524315 IVP524313:IWB524315 JFL524313:JFX524315 JPH524313:JPT524315 JZD524313:JZP524315 KIZ524313:KJL524315 KSV524313:KTH524315 LCR524313:LDD524315 LMN524313:LMZ524315 LWJ524313:LWV524315 MGF524313:MGR524315 MQB524313:MQN524315 MZX524313:NAJ524315 NJT524313:NKF524315 NTP524313:NUB524315 ODL524313:ODX524315 ONH524313:ONT524315 OXD524313:OXP524315 PGZ524313:PHL524315 PQV524313:PRH524315 QAR524313:QBD524315 QKN524313:QKZ524315 QUJ524313:QUV524315 REF524313:RER524315 ROB524313:RON524315 RXX524313:RYJ524315 SHT524313:SIF524315 SRP524313:SSB524315 TBL524313:TBX524315 TLH524313:TLT524315 TVD524313:TVP524315 UEZ524313:UFL524315 UOV524313:UPH524315 UYR524313:UZD524315 VIN524313:VIZ524315 VSJ524313:VSV524315 WCF524313:WCR524315 WMB524313:WMN524315 WVX524313:WWJ524315 P589849:AB589851 JL589849:JX589851 TH589849:TT589851 ADD589849:ADP589851 AMZ589849:ANL589851 AWV589849:AXH589851 BGR589849:BHD589851 BQN589849:BQZ589851 CAJ589849:CAV589851 CKF589849:CKR589851 CUB589849:CUN589851 DDX589849:DEJ589851 DNT589849:DOF589851 DXP589849:DYB589851 EHL589849:EHX589851 ERH589849:ERT589851 FBD589849:FBP589851 FKZ589849:FLL589851 FUV589849:FVH589851 GER589849:GFD589851 GON589849:GOZ589851 GYJ589849:GYV589851 HIF589849:HIR589851 HSB589849:HSN589851 IBX589849:ICJ589851 ILT589849:IMF589851 IVP589849:IWB589851 JFL589849:JFX589851 JPH589849:JPT589851 JZD589849:JZP589851 KIZ589849:KJL589851 KSV589849:KTH589851 LCR589849:LDD589851 LMN589849:LMZ589851 LWJ589849:LWV589851 MGF589849:MGR589851 MQB589849:MQN589851 MZX589849:NAJ589851 NJT589849:NKF589851 NTP589849:NUB589851 ODL589849:ODX589851 ONH589849:ONT589851 OXD589849:OXP589851 PGZ589849:PHL589851 PQV589849:PRH589851 QAR589849:QBD589851 QKN589849:QKZ589851 QUJ589849:QUV589851 REF589849:RER589851 ROB589849:RON589851 RXX589849:RYJ589851 SHT589849:SIF589851 SRP589849:SSB589851 TBL589849:TBX589851 TLH589849:TLT589851 TVD589849:TVP589851 UEZ589849:UFL589851 UOV589849:UPH589851 UYR589849:UZD589851 VIN589849:VIZ589851 VSJ589849:VSV589851 WCF589849:WCR589851 WMB589849:WMN589851 WVX589849:WWJ589851 P655385:AB655387 JL655385:JX655387 TH655385:TT655387 ADD655385:ADP655387 AMZ655385:ANL655387 AWV655385:AXH655387 BGR655385:BHD655387 BQN655385:BQZ655387 CAJ655385:CAV655387 CKF655385:CKR655387 CUB655385:CUN655387 DDX655385:DEJ655387 DNT655385:DOF655387 DXP655385:DYB655387 EHL655385:EHX655387 ERH655385:ERT655387 FBD655385:FBP655387 FKZ655385:FLL655387 FUV655385:FVH655387 GER655385:GFD655387 GON655385:GOZ655387 GYJ655385:GYV655387 HIF655385:HIR655387 HSB655385:HSN655387 IBX655385:ICJ655387 ILT655385:IMF655387 IVP655385:IWB655387 JFL655385:JFX655387 JPH655385:JPT655387 JZD655385:JZP655387 KIZ655385:KJL655387 KSV655385:KTH655387 LCR655385:LDD655387 LMN655385:LMZ655387 LWJ655385:LWV655387 MGF655385:MGR655387 MQB655385:MQN655387 MZX655385:NAJ655387 NJT655385:NKF655387 NTP655385:NUB655387 ODL655385:ODX655387 ONH655385:ONT655387 OXD655385:OXP655387 PGZ655385:PHL655387 PQV655385:PRH655387 QAR655385:QBD655387 QKN655385:QKZ655387 QUJ655385:QUV655387 REF655385:RER655387 ROB655385:RON655387 RXX655385:RYJ655387 SHT655385:SIF655387 SRP655385:SSB655387 TBL655385:TBX655387 TLH655385:TLT655387 TVD655385:TVP655387 UEZ655385:UFL655387 UOV655385:UPH655387 UYR655385:UZD655387 VIN655385:VIZ655387 VSJ655385:VSV655387 WCF655385:WCR655387 WMB655385:WMN655387 WVX655385:WWJ655387 P720921:AB720923 JL720921:JX720923 TH720921:TT720923 ADD720921:ADP720923 AMZ720921:ANL720923 AWV720921:AXH720923 BGR720921:BHD720923 BQN720921:BQZ720923 CAJ720921:CAV720923 CKF720921:CKR720923 CUB720921:CUN720923 DDX720921:DEJ720923 DNT720921:DOF720923 DXP720921:DYB720923 EHL720921:EHX720923 ERH720921:ERT720923 FBD720921:FBP720923 FKZ720921:FLL720923 FUV720921:FVH720923 GER720921:GFD720923 GON720921:GOZ720923 GYJ720921:GYV720923 HIF720921:HIR720923 HSB720921:HSN720923 IBX720921:ICJ720923 ILT720921:IMF720923 IVP720921:IWB720923 JFL720921:JFX720923 JPH720921:JPT720923 JZD720921:JZP720923 KIZ720921:KJL720923 KSV720921:KTH720923 LCR720921:LDD720923 LMN720921:LMZ720923 LWJ720921:LWV720923 MGF720921:MGR720923 MQB720921:MQN720923 MZX720921:NAJ720923 NJT720921:NKF720923 NTP720921:NUB720923 ODL720921:ODX720923 ONH720921:ONT720923 OXD720921:OXP720923 PGZ720921:PHL720923 PQV720921:PRH720923 QAR720921:QBD720923 QKN720921:QKZ720923 QUJ720921:QUV720923 REF720921:RER720923 ROB720921:RON720923 RXX720921:RYJ720923 SHT720921:SIF720923 SRP720921:SSB720923 TBL720921:TBX720923 TLH720921:TLT720923 TVD720921:TVP720923 UEZ720921:UFL720923 UOV720921:UPH720923 UYR720921:UZD720923 VIN720921:VIZ720923 VSJ720921:VSV720923 WCF720921:WCR720923 WMB720921:WMN720923 WVX720921:WWJ720923 P786457:AB786459 JL786457:JX786459 TH786457:TT786459 ADD786457:ADP786459 AMZ786457:ANL786459 AWV786457:AXH786459 BGR786457:BHD786459 BQN786457:BQZ786459 CAJ786457:CAV786459 CKF786457:CKR786459 CUB786457:CUN786459 DDX786457:DEJ786459 DNT786457:DOF786459 DXP786457:DYB786459 EHL786457:EHX786459 ERH786457:ERT786459 FBD786457:FBP786459 FKZ786457:FLL786459 FUV786457:FVH786459 GER786457:GFD786459 GON786457:GOZ786459 GYJ786457:GYV786459 HIF786457:HIR786459 HSB786457:HSN786459 IBX786457:ICJ786459 ILT786457:IMF786459 IVP786457:IWB786459 JFL786457:JFX786459 JPH786457:JPT786459 JZD786457:JZP786459 KIZ786457:KJL786459 KSV786457:KTH786459 LCR786457:LDD786459 LMN786457:LMZ786459 LWJ786457:LWV786459 MGF786457:MGR786459 MQB786457:MQN786459 MZX786457:NAJ786459 NJT786457:NKF786459 NTP786457:NUB786459 ODL786457:ODX786459 ONH786457:ONT786459 OXD786457:OXP786459 PGZ786457:PHL786459 PQV786457:PRH786459 QAR786457:QBD786459 QKN786457:QKZ786459 QUJ786457:QUV786459 REF786457:RER786459 ROB786457:RON786459 RXX786457:RYJ786459 SHT786457:SIF786459 SRP786457:SSB786459 TBL786457:TBX786459 TLH786457:TLT786459 TVD786457:TVP786459 UEZ786457:UFL786459 UOV786457:UPH786459 UYR786457:UZD786459 VIN786457:VIZ786459 VSJ786457:VSV786459 WCF786457:WCR786459 WMB786457:WMN786459 WVX786457:WWJ786459 P851993:AB851995 JL851993:JX851995 TH851993:TT851995 ADD851993:ADP851995 AMZ851993:ANL851995 AWV851993:AXH851995 BGR851993:BHD851995 BQN851993:BQZ851995 CAJ851993:CAV851995 CKF851993:CKR851995 CUB851993:CUN851995 DDX851993:DEJ851995 DNT851993:DOF851995 DXP851993:DYB851995 EHL851993:EHX851995 ERH851993:ERT851995 FBD851993:FBP851995 FKZ851993:FLL851995 FUV851993:FVH851995 GER851993:GFD851995 GON851993:GOZ851995 GYJ851993:GYV851995 HIF851993:HIR851995 HSB851993:HSN851995 IBX851993:ICJ851995 ILT851993:IMF851995 IVP851993:IWB851995 JFL851993:JFX851995 JPH851993:JPT851995 JZD851993:JZP851995 KIZ851993:KJL851995 KSV851993:KTH851995 LCR851993:LDD851995 LMN851993:LMZ851995 LWJ851993:LWV851995 MGF851993:MGR851995 MQB851993:MQN851995 MZX851993:NAJ851995 NJT851993:NKF851995 NTP851993:NUB851995 ODL851993:ODX851995 ONH851993:ONT851995 OXD851993:OXP851995 PGZ851993:PHL851995 PQV851993:PRH851995 QAR851993:QBD851995 QKN851993:QKZ851995 QUJ851993:QUV851995 REF851993:RER851995 ROB851993:RON851995 RXX851993:RYJ851995 SHT851993:SIF851995 SRP851993:SSB851995 TBL851993:TBX851995 TLH851993:TLT851995 TVD851993:TVP851995 UEZ851993:UFL851995 UOV851993:UPH851995 UYR851993:UZD851995 VIN851993:VIZ851995 VSJ851993:VSV851995 WCF851993:WCR851995 WMB851993:WMN851995 WVX851993:WWJ851995 P917529:AB917531 JL917529:JX917531 TH917529:TT917531 ADD917529:ADP917531 AMZ917529:ANL917531 AWV917529:AXH917531 BGR917529:BHD917531 BQN917529:BQZ917531 CAJ917529:CAV917531 CKF917529:CKR917531 CUB917529:CUN917531 DDX917529:DEJ917531 DNT917529:DOF917531 DXP917529:DYB917531 EHL917529:EHX917531 ERH917529:ERT917531 FBD917529:FBP917531 FKZ917529:FLL917531 FUV917529:FVH917531 GER917529:GFD917531 GON917529:GOZ917531 GYJ917529:GYV917531 HIF917529:HIR917531 HSB917529:HSN917531 IBX917529:ICJ917531 ILT917529:IMF917531 IVP917529:IWB917531 JFL917529:JFX917531 JPH917529:JPT917531 JZD917529:JZP917531 KIZ917529:KJL917531 KSV917529:KTH917531 LCR917529:LDD917531 LMN917529:LMZ917531 LWJ917529:LWV917531 MGF917529:MGR917531 MQB917529:MQN917531 MZX917529:NAJ917531 NJT917529:NKF917531 NTP917529:NUB917531 ODL917529:ODX917531 ONH917529:ONT917531 OXD917529:OXP917531 PGZ917529:PHL917531 PQV917529:PRH917531 QAR917529:QBD917531 QKN917529:QKZ917531 QUJ917529:QUV917531 REF917529:RER917531 ROB917529:RON917531 RXX917529:RYJ917531 SHT917529:SIF917531 SRP917529:SSB917531 TBL917529:TBX917531 TLH917529:TLT917531 TVD917529:TVP917531 UEZ917529:UFL917531 UOV917529:UPH917531 UYR917529:UZD917531 VIN917529:VIZ917531 VSJ917529:VSV917531 WCF917529:WCR917531 WMB917529:WMN917531 WVX917529:WWJ917531 P983065:AB983067 JL983065:JX983067 TH983065:TT983067 ADD983065:ADP983067 AMZ983065:ANL983067 AWV983065:AXH983067 BGR983065:BHD983067 BQN983065:BQZ983067 CAJ983065:CAV983067 CKF983065:CKR983067 CUB983065:CUN983067 DDX983065:DEJ983067 DNT983065:DOF983067 DXP983065:DYB983067 EHL983065:EHX983067 ERH983065:ERT983067 FBD983065:FBP983067 FKZ983065:FLL983067 FUV983065:FVH983067 GER983065:GFD983067 GON983065:GOZ983067 GYJ983065:GYV983067 HIF983065:HIR983067 HSB983065:HSN983067 IBX983065:ICJ983067 ILT983065:IMF983067 IVP983065:IWB983067 JFL983065:JFX983067 JPH983065:JPT983067 JZD983065:JZP983067 KIZ983065:KJL983067 KSV983065:KTH983067 LCR983065:LDD983067 LMN983065:LMZ983067 LWJ983065:LWV983067 MGF983065:MGR983067 MQB983065:MQN983067 MZX983065:NAJ983067 NJT983065:NKF983067 NTP983065:NUB983067 ODL983065:ODX983067 ONH983065:ONT983067 OXD983065:OXP983067 PGZ983065:PHL983067 PQV983065:PRH983067 QAR983065:QBD983067 QKN983065:QKZ983067 QUJ983065:QUV983067 REF983065:RER983067 ROB983065:RON983067 RXX983065:RYJ983067 SHT983065:SIF983067 SRP983065:SSB983067 TBL983065:TBX983067 TLH983065:TLT983067 TVD983065:TVP983067 UEZ983065:UFL983067 UOV983065:UPH983067 UYR983065:UZD983067 VIN983065:VIZ983067 VSJ983065:VSV983067 WCF983065:WCR983067 WMB983065:WMN983067 WVX983065:WWJ983067" xr:uid="{5417CF97-BCAB-4D40-88AD-BA08D3A5BCBF}">
      <formula1>$P$44:$P$54</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84"/>
  <sheetViews>
    <sheetView view="pageBreakPreview" zoomScaleNormal="100" zoomScaleSheetLayoutView="100" workbookViewId="0">
      <selection activeCell="AD2" sqref="AD2"/>
    </sheetView>
  </sheetViews>
  <sheetFormatPr defaultRowHeight="12" outlineLevelRow="1"/>
  <cols>
    <col min="1" max="29" width="3" style="449" customWidth="1"/>
    <col min="30" max="30" width="2.875" style="449" customWidth="1"/>
    <col min="31" max="256" width="9" style="449"/>
    <col min="257" max="285" width="3" style="449" customWidth="1"/>
    <col min="286" max="286" width="2.875" style="449" customWidth="1"/>
    <col min="287" max="512" width="9" style="449"/>
    <col min="513" max="541" width="3" style="449" customWidth="1"/>
    <col min="542" max="542" width="2.875" style="449" customWidth="1"/>
    <col min="543" max="768" width="9" style="449"/>
    <col min="769" max="797" width="3" style="449" customWidth="1"/>
    <col min="798" max="798" width="2.875" style="449" customWidth="1"/>
    <col min="799" max="1024" width="9" style="449"/>
    <col min="1025" max="1053" width="3" style="449" customWidth="1"/>
    <col min="1054" max="1054" width="2.875" style="449" customWidth="1"/>
    <col min="1055" max="1280" width="9" style="449"/>
    <col min="1281" max="1309" width="3" style="449" customWidth="1"/>
    <col min="1310" max="1310" width="2.875" style="449" customWidth="1"/>
    <col min="1311" max="1536" width="9" style="449"/>
    <col min="1537" max="1565" width="3" style="449" customWidth="1"/>
    <col min="1566" max="1566" width="2.875" style="449" customWidth="1"/>
    <col min="1567" max="1792" width="9" style="449"/>
    <col min="1793" max="1821" width="3" style="449" customWidth="1"/>
    <col min="1822" max="1822" width="2.875" style="449" customWidth="1"/>
    <col min="1823" max="2048" width="9" style="449"/>
    <col min="2049" max="2077" width="3" style="449" customWidth="1"/>
    <col min="2078" max="2078" width="2.875" style="449" customWidth="1"/>
    <col min="2079" max="2304" width="9" style="449"/>
    <col min="2305" max="2333" width="3" style="449" customWidth="1"/>
    <col min="2334" max="2334" width="2.875" style="449" customWidth="1"/>
    <col min="2335" max="2560" width="9" style="449"/>
    <col min="2561" max="2589" width="3" style="449" customWidth="1"/>
    <col min="2590" max="2590" width="2.875" style="449" customWidth="1"/>
    <col min="2591" max="2816" width="9" style="449"/>
    <col min="2817" max="2845" width="3" style="449" customWidth="1"/>
    <col min="2846" max="2846" width="2.875" style="449" customWidth="1"/>
    <col min="2847" max="3072" width="9" style="449"/>
    <col min="3073" max="3101" width="3" style="449" customWidth="1"/>
    <col min="3102" max="3102" width="2.875" style="449" customWidth="1"/>
    <col min="3103" max="3328" width="9" style="449"/>
    <col min="3329" max="3357" width="3" style="449" customWidth="1"/>
    <col min="3358" max="3358" width="2.875" style="449" customWidth="1"/>
    <col min="3359" max="3584" width="9" style="449"/>
    <col min="3585" max="3613" width="3" style="449" customWidth="1"/>
    <col min="3614" max="3614" width="2.875" style="449" customWidth="1"/>
    <col min="3615" max="3840" width="9" style="449"/>
    <col min="3841" max="3869" width="3" style="449" customWidth="1"/>
    <col min="3870" max="3870" width="2.875" style="449" customWidth="1"/>
    <col min="3871" max="4096" width="9" style="449"/>
    <col min="4097" max="4125" width="3" style="449" customWidth="1"/>
    <col min="4126" max="4126" width="2.875" style="449" customWidth="1"/>
    <col min="4127" max="4352" width="9" style="449"/>
    <col min="4353" max="4381" width="3" style="449" customWidth="1"/>
    <col min="4382" max="4382" width="2.875" style="449" customWidth="1"/>
    <col min="4383" max="4608" width="9" style="449"/>
    <col min="4609" max="4637" width="3" style="449" customWidth="1"/>
    <col min="4638" max="4638" width="2.875" style="449" customWidth="1"/>
    <col min="4639" max="4864" width="9" style="449"/>
    <col min="4865" max="4893" width="3" style="449" customWidth="1"/>
    <col min="4894" max="4894" width="2.875" style="449" customWidth="1"/>
    <col min="4895" max="5120" width="9" style="449"/>
    <col min="5121" max="5149" width="3" style="449" customWidth="1"/>
    <col min="5150" max="5150" width="2.875" style="449" customWidth="1"/>
    <col min="5151" max="5376" width="9" style="449"/>
    <col min="5377" max="5405" width="3" style="449" customWidth="1"/>
    <col min="5406" max="5406" width="2.875" style="449" customWidth="1"/>
    <col min="5407" max="5632" width="9" style="449"/>
    <col min="5633" max="5661" width="3" style="449" customWidth="1"/>
    <col min="5662" max="5662" width="2.875" style="449" customWidth="1"/>
    <col min="5663" max="5888" width="9" style="449"/>
    <col min="5889" max="5917" width="3" style="449" customWidth="1"/>
    <col min="5918" max="5918" width="2.875" style="449" customWidth="1"/>
    <col min="5919" max="6144" width="9" style="449"/>
    <col min="6145" max="6173" width="3" style="449" customWidth="1"/>
    <col min="6174" max="6174" width="2.875" style="449" customWidth="1"/>
    <col min="6175" max="6400" width="9" style="449"/>
    <col min="6401" max="6429" width="3" style="449" customWidth="1"/>
    <col min="6430" max="6430" width="2.875" style="449" customWidth="1"/>
    <col min="6431" max="6656" width="9" style="449"/>
    <col min="6657" max="6685" width="3" style="449" customWidth="1"/>
    <col min="6686" max="6686" width="2.875" style="449" customWidth="1"/>
    <col min="6687" max="6912" width="9" style="449"/>
    <col min="6913" max="6941" width="3" style="449" customWidth="1"/>
    <col min="6942" max="6942" width="2.875" style="449" customWidth="1"/>
    <col min="6943" max="7168" width="9" style="449"/>
    <col min="7169" max="7197" width="3" style="449" customWidth="1"/>
    <col min="7198" max="7198" width="2.875" style="449" customWidth="1"/>
    <col min="7199" max="7424" width="9" style="449"/>
    <col min="7425" max="7453" width="3" style="449" customWidth="1"/>
    <col min="7454" max="7454" width="2.875" style="449" customWidth="1"/>
    <col min="7455" max="7680" width="9" style="449"/>
    <col min="7681" max="7709" width="3" style="449" customWidth="1"/>
    <col min="7710" max="7710" width="2.875" style="449" customWidth="1"/>
    <col min="7711" max="7936" width="9" style="449"/>
    <col min="7937" max="7965" width="3" style="449" customWidth="1"/>
    <col min="7966" max="7966" width="2.875" style="449" customWidth="1"/>
    <col min="7967" max="8192" width="9" style="449"/>
    <col min="8193" max="8221" width="3" style="449" customWidth="1"/>
    <col min="8222" max="8222" width="2.875" style="449" customWidth="1"/>
    <col min="8223" max="8448" width="9" style="449"/>
    <col min="8449" max="8477" width="3" style="449" customWidth="1"/>
    <col min="8478" max="8478" width="2.875" style="449" customWidth="1"/>
    <col min="8479" max="8704" width="9" style="449"/>
    <col min="8705" max="8733" width="3" style="449" customWidth="1"/>
    <col min="8734" max="8734" width="2.875" style="449" customWidth="1"/>
    <col min="8735" max="8960" width="9" style="449"/>
    <col min="8961" max="8989" width="3" style="449" customWidth="1"/>
    <col min="8990" max="8990" width="2.875" style="449" customWidth="1"/>
    <col min="8991" max="9216" width="9" style="449"/>
    <col min="9217" max="9245" width="3" style="449" customWidth="1"/>
    <col min="9246" max="9246" width="2.875" style="449" customWidth="1"/>
    <col min="9247" max="9472" width="9" style="449"/>
    <col min="9473" max="9501" width="3" style="449" customWidth="1"/>
    <col min="9502" max="9502" width="2.875" style="449" customWidth="1"/>
    <col min="9503" max="9728" width="9" style="449"/>
    <col min="9729" max="9757" width="3" style="449" customWidth="1"/>
    <col min="9758" max="9758" width="2.875" style="449" customWidth="1"/>
    <col min="9759" max="9984" width="9" style="449"/>
    <col min="9985" max="10013" width="3" style="449" customWidth="1"/>
    <col min="10014" max="10014" width="2.875" style="449" customWidth="1"/>
    <col min="10015" max="10240" width="9" style="449"/>
    <col min="10241" max="10269" width="3" style="449" customWidth="1"/>
    <col min="10270" max="10270" width="2.875" style="449" customWidth="1"/>
    <col min="10271" max="10496" width="9" style="449"/>
    <col min="10497" max="10525" width="3" style="449" customWidth="1"/>
    <col min="10526" max="10526" width="2.875" style="449" customWidth="1"/>
    <col min="10527" max="10752" width="9" style="449"/>
    <col min="10753" max="10781" width="3" style="449" customWidth="1"/>
    <col min="10782" max="10782" width="2.875" style="449" customWidth="1"/>
    <col min="10783" max="11008" width="9" style="449"/>
    <col min="11009" max="11037" width="3" style="449" customWidth="1"/>
    <col min="11038" max="11038" width="2.875" style="449" customWidth="1"/>
    <col min="11039" max="11264" width="9" style="449"/>
    <col min="11265" max="11293" width="3" style="449" customWidth="1"/>
    <col min="11294" max="11294" width="2.875" style="449" customWidth="1"/>
    <col min="11295" max="11520" width="9" style="449"/>
    <col min="11521" max="11549" width="3" style="449" customWidth="1"/>
    <col min="11550" max="11550" width="2.875" style="449" customWidth="1"/>
    <col min="11551" max="11776" width="9" style="449"/>
    <col min="11777" max="11805" width="3" style="449" customWidth="1"/>
    <col min="11806" max="11806" width="2.875" style="449" customWidth="1"/>
    <col min="11807" max="12032" width="9" style="449"/>
    <col min="12033" max="12061" width="3" style="449" customWidth="1"/>
    <col min="12062" max="12062" width="2.875" style="449" customWidth="1"/>
    <col min="12063" max="12288" width="9" style="449"/>
    <col min="12289" max="12317" width="3" style="449" customWidth="1"/>
    <col min="12318" max="12318" width="2.875" style="449" customWidth="1"/>
    <col min="12319" max="12544" width="9" style="449"/>
    <col min="12545" max="12573" width="3" style="449" customWidth="1"/>
    <col min="12574" max="12574" width="2.875" style="449" customWidth="1"/>
    <col min="12575" max="12800" width="9" style="449"/>
    <col min="12801" max="12829" width="3" style="449" customWidth="1"/>
    <col min="12830" max="12830" width="2.875" style="449" customWidth="1"/>
    <col min="12831" max="13056" width="9" style="449"/>
    <col min="13057" max="13085" width="3" style="449" customWidth="1"/>
    <col min="13086" max="13086" width="2.875" style="449" customWidth="1"/>
    <col min="13087" max="13312" width="9" style="449"/>
    <col min="13313" max="13341" width="3" style="449" customWidth="1"/>
    <col min="13342" max="13342" width="2.875" style="449" customWidth="1"/>
    <col min="13343" max="13568" width="9" style="449"/>
    <col min="13569" max="13597" width="3" style="449" customWidth="1"/>
    <col min="13598" max="13598" width="2.875" style="449" customWidth="1"/>
    <col min="13599" max="13824" width="9" style="449"/>
    <col min="13825" max="13853" width="3" style="449" customWidth="1"/>
    <col min="13854" max="13854" width="2.875" style="449" customWidth="1"/>
    <col min="13855" max="14080" width="9" style="449"/>
    <col min="14081" max="14109" width="3" style="449" customWidth="1"/>
    <col min="14110" max="14110" width="2.875" style="449" customWidth="1"/>
    <col min="14111" max="14336" width="9" style="449"/>
    <col min="14337" max="14365" width="3" style="449" customWidth="1"/>
    <col min="14366" max="14366" width="2.875" style="449" customWidth="1"/>
    <col min="14367" max="14592" width="9" style="449"/>
    <col min="14593" max="14621" width="3" style="449" customWidth="1"/>
    <col min="14622" max="14622" width="2.875" style="449" customWidth="1"/>
    <col min="14623" max="14848" width="9" style="449"/>
    <col min="14849" max="14877" width="3" style="449" customWidth="1"/>
    <col min="14878" max="14878" width="2.875" style="449" customWidth="1"/>
    <col min="14879" max="15104" width="9" style="449"/>
    <col min="15105" max="15133" width="3" style="449" customWidth="1"/>
    <col min="15134" max="15134" width="2.875" style="449" customWidth="1"/>
    <col min="15135" max="15360" width="9" style="449"/>
    <col min="15361" max="15389" width="3" style="449" customWidth="1"/>
    <col min="15390" max="15390" width="2.875" style="449" customWidth="1"/>
    <col min="15391" max="15616" width="9" style="449"/>
    <col min="15617" max="15645" width="3" style="449" customWidth="1"/>
    <col min="15646" max="15646" width="2.875" style="449" customWidth="1"/>
    <col min="15647" max="15872" width="9" style="449"/>
    <col min="15873" max="15901" width="3" style="449" customWidth="1"/>
    <col min="15902" max="15902" width="2.875" style="449" customWidth="1"/>
    <col min="15903" max="16128" width="9" style="449"/>
    <col min="16129" max="16157" width="3" style="449" customWidth="1"/>
    <col min="16158" max="16158" width="2.875" style="449" customWidth="1"/>
    <col min="16159" max="16384" width="9" style="449"/>
  </cols>
  <sheetData>
    <row r="1" spans="1:29" ht="17.100000000000001" customHeight="1">
      <c r="A1" s="1317" t="s">
        <v>2983</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row>
    <row r="2" spans="1:29" ht="17.100000000000001" customHeight="1">
      <c r="A2" s="1353" t="s">
        <v>2984</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row>
    <row r="3" spans="1:29" s="451" customFormat="1" ht="17.100000000000001" customHeight="1">
      <c r="A3" s="424" t="s">
        <v>2985</v>
      </c>
      <c r="B3" s="424"/>
      <c r="C3" s="424"/>
      <c r="D3" s="424"/>
      <c r="E3" s="450"/>
      <c r="F3" s="450"/>
      <c r="G3" s="1354" t="s">
        <v>2986</v>
      </c>
      <c r="H3" s="1354"/>
      <c r="I3" s="1354"/>
      <c r="J3" s="1354"/>
      <c r="K3" s="1354"/>
      <c r="L3" s="450"/>
      <c r="M3" s="450"/>
      <c r="N3" s="450"/>
      <c r="O3" s="450"/>
      <c r="P3" s="450"/>
      <c r="Q3" s="450"/>
      <c r="R3" s="450"/>
      <c r="S3" s="450"/>
      <c r="T3" s="450"/>
      <c r="U3" s="450"/>
      <c r="V3" s="450"/>
      <c r="W3" s="450"/>
      <c r="X3" s="450"/>
      <c r="Y3" s="450"/>
      <c r="Z3" s="450"/>
      <c r="AA3" s="450"/>
      <c r="AB3" s="450"/>
      <c r="AC3" s="450"/>
    </row>
    <row r="4" spans="1:29" s="451" customFormat="1" ht="17.100000000000001" customHeight="1">
      <c r="A4" s="413" t="s">
        <v>2987</v>
      </c>
      <c r="B4" s="413"/>
      <c r="C4" s="413"/>
      <c r="D4" s="413"/>
      <c r="E4" s="413"/>
      <c r="F4" s="415" t="s">
        <v>2988</v>
      </c>
      <c r="G4" s="1355"/>
      <c r="H4" s="1355"/>
      <c r="I4" s="1355"/>
      <c r="J4" s="1355"/>
      <c r="K4" s="1355"/>
      <c r="L4" s="425" t="s">
        <v>2812</v>
      </c>
      <c r="M4" s="1356"/>
      <c r="N4" s="1356"/>
      <c r="O4" s="1356"/>
      <c r="P4" s="1356"/>
      <c r="Q4" s="1356"/>
      <c r="R4" s="1356"/>
      <c r="S4" s="1356"/>
      <c r="T4" s="1356"/>
      <c r="U4" s="1356"/>
      <c r="V4" s="1356"/>
      <c r="W4" s="1356"/>
      <c r="X4" s="1356"/>
      <c r="Y4" s="1356"/>
      <c r="Z4" s="1356"/>
      <c r="AA4" s="1356"/>
      <c r="AB4" s="1356"/>
      <c r="AC4" s="1356"/>
    </row>
    <row r="5" spans="1:29" s="451" customFormat="1" ht="17.100000000000001" customHeight="1">
      <c r="A5" s="411" t="s">
        <v>2989</v>
      </c>
      <c r="B5" s="411"/>
      <c r="C5" s="411"/>
      <c r="D5" s="411"/>
      <c r="E5" s="411"/>
      <c r="F5" s="415" t="s">
        <v>2988</v>
      </c>
      <c r="G5" s="1195"/>
      <c r="H5" s="1195"/>
      <c r="I5" s="1195"/>
      <c r="J5" s="1195"/>
      <c r="K5" s="1195"/>
      <c r="L5" s="412" t="s">
        <v>2812</v>
      </c>
      <c r="M5" s="1304"/>
      <c r="N5" s="1304"/>
      <c r="O5" s="1304"/>
      <c r="P5" s="1304"/>
      <c r="Q5" s="1304"/>
      <c r="R5" s="1304"/>
      <c r="S5" s="1304"/>
      <c r="T5" s="1304"/>
      <c r="U5" s="1304"/>
      <c r="V5" s="1304"/>
      <c r="W5" s="1304"/>
      <c r="X5" s="1304"/>
      <c r="Y5" s="1304"/>
      <c r="Z5" s="1304"/>
      <c r="AA5" s="1304"/>
      <c r="AB5" s="1304"/>
      <c r="AC5" s="1304"/>
    </row>
    <row r="6" spans="1:29" s="451" customFormat="1" ht="17.100000000000001" customHeight="1">
      <c r="A6" s="411"/>
      <c r="B6" s="411"/>
      <c r="C6" s="411"/>
      <c r="D6" s="411"/>
      <c r="E6" s="411"/>
      <c r="F6" s="415" t="s">
        <v>2988</v>
      </c>
      <c r="G6" s="1195"/>
      <c r="H6" s="1195"/>
      <c r="I6" s="1195"/>
      <c r="J6" s="1195"/>
      <c r="K6" s="1195"/>
      <c r="L6" s="412" t="s">
        <v>2812</v>
      </c>
      <c r="M6" s="1304"/>
      <c r="N6" s="1304"/>
      <c r="O6" s="1304"/>
      <c r="P6" s="1304"/>
      <c r="Q6" s="1304"/>
      <c r="R6" s="1304"/>
      <c r="S6" s="1304"/>
      <c r="T6" s="1304"/>
      <c r="U6" s="1304"/>
      <c r="V6" s="1304"/>
      <c r="W6" s="1304"/>
      <c r="X6" s="1304"/>
      <c r="Y6" s="1304"/>
      <c r="Z6" s="1304"/>
      <c r="AA6" s="1304"/>
      <c r="AB6" s="1304"/>
      <c r="AC6" s="1304"/>
    </row>
    <row r="7" spans="1:29" s="451" customFormat="1" ht="17.100000000000001" customHeight="1">
      <c r="A7" s="411"/>
      <c r="B7" s="411"/>
      <c r="C7" s="411"/>
      <c r="D7" s="411"/>
      <c r="E7" s="411"/>
      <c r="F7" s="415" t="s">
        <v>2988</v>
      </c>
      <c r="G7" s="1195"/>
      <c r="H7" s="1195"/>
      <c r="I7" s="1195"/>
      <c r="J7" s="1195"/>
      <c r="K7" s="1195"/>
      <c r="L7" s="412" t="s">
        <v>2812</v>
      </c>
      <c r="M7" s="1304"/>
      <c r="N7" s="1304"/>
      <c r="O7" s="1304"/>
      <c r="P7" s="1304"/>
      <c r="Q7" s="1304"/>
      <c r="R7" s="1304"/>
      <c r="S7" s="1304"/>
      <c r="T7" s="1304"/>
      <c r="U7" s="1304"/>
      <c r="V7" s="1304"/>
      <c r="W7" s="1304"/>
      <c r="X7" s="1304"/>
      <c r="Y7" s="1304"/>
      <c r="Z7" s="1304"/>
      <c r="AA7" s="1304"/>
      <c r="AB7" s="1304"/>
      <c r="AC7" s="1304"/>
    </row>
    <row r="8" spans="1:29" s="451" customFormat="1" ht="17.100000000000001" customHeight="1">
      <c r="A8" s="411"/>
      <c r="B8" s="411"/>
      <c r="C8" s="411"/>
      <c r="D8" s="411"/>
      <c r="E8" s="411"/>
      <c r="F8" s="415" t="s">
        <v>2988</v>
      </c>
      <c r="G8" s="1352"/>
      <c r="H8" s="1352"/>
      <c r="I8" s="1352"/>
      <c r="J8" s="1352"/>
      <c r="K8" s="1352"/>
      <c r="L8" s="412" t="s">
        <v>2812</v>
      </c>
      <c r="M8" s="1321"/>
      <c r="N8" s="1321"/>
      <c r="O8" s="1321"/>
      <c r="P8" s="1321"/>
      <c r="Q8" s="1321"/>
      <c r="R8" s="1321"/>
      <c r="S8" s="1321"/>
      <c r="T8" s="1321"/>
      <c r="U8" s="1321"/>
      <c r="V8" s="1321"/>
      <c r="W8" s="1321"/>
      <c r="X8" s="1321"/>
      <c r="Y8" s="1321"/>
      <c r="Z8" s="1321"/>
      <c r="AA8" s="1321"/>
      <c r="AB8" s="1321"/>
      <c r="AC8" s="1321"/>
    </row>
    <row r="9" spans="1:29" s="451" customFormat="1" ht="17.100000000000001" customHeight="1">
      <c r="A9" s="413" t="s">
        <v>2990</v>
      </c>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row>
    <row r="10" spans="1:29" s="451" customFormat="1" ht="17.100000000000001" customHeight="1">
      <c r="A10" s="412"/>
      <c r="B10" s="412"/>
      <c r="C10" s="414" t="s">
        <v>2828</v>
      </c>
      <c r="D10" s="412" t="s">
        <v>2863</v>
      </c>
      <c r="E10" s="412"/>
      <c r="F10" s="414" t="s">
        <v>2828</v>
      </c>
      <c r="G10" s="420" t="s">
        <v>2864</v>
      </c>
      <c r="H10" s="412"/>
      <c r="I10" s="414" t="s">
        <v>2828</v>
      </c>
      <c r="J10" s="420" t="s">
        <v>2865</v>
      </c>
      <c r="K10" s="420"/>
      <c r="L10" s="414" t="s">
        <v>2828</v>
      </c>
      <c r="M10" s="420" t="s">
        <v>2866</v>
      </c>
      <c r="N10" s="411"/>
      <c r="O10" s="414" t="s">
        <v>2828</v>
      </c>
      <c r="P10" s="420" t="s">
        <v>2867</v>
      </c>
      <c r="Q10" s="420"/>
      <c r="R10" s="420"/>
      <c r="S10" s="414" t="s">
        <v>2828</v>
      </c>
      <c r="T10" s="420" t="s">
        <v>2868</v>
      </c>
      <c r="U10" s="420"/>
      <c r="V10" s="420"/>
      <c r="W10" s="420"/>
      <c r="X10" s="414" t="s">
        <v>2828</v>
      </c>
      <c r="Y10" s="420" t="s">
        <v>2869</v>
      </c>
      <c r="Z10" s="420"/>
      <c r="AA10" s="420"/>
      <c r="AB10" s="420"/>
      <c r="AC10" s="420"/>
    </row>
    <row r="11" spans="1:29" s="451" customFormat="1" ht="17.100000000000001" customHeight="1">
      <c r="A11" s="424" t="s">
        <v>2991</v>
      </c>
      <c r="B11" s="424"/>
      <c r="C11" s="424"/>
      <c r="D11" s="424"/>
      <c r="E11" s="424"/>
      <c r="F11" s="1361"/>
      <c r="G11" s="1361"/>
      <c r="H11" s="1361"/>
      <c r="I11" s="1361"/>
      <c r="J11" s="1361"/>
      <c r="K11" s="1361"/>
      <c r="L11" s="424" t="s">
        <v>2992</v>
      </c>
      <c r="M11" s="424"/>
      <c r="N11" s="424"/>
      <c r="O11" s="1361"/>
      <c r="P11" s="1361"/>
      <c r="Q11" s="1361"/>
      <c r="R11" s="1361"/>
      <c r="S11" s="1361"/>
      <c r="T11" s="1361"/>
      <c r="U11" s="424" t="s">
        <v>2945</v>
      </c>
      <c r="V11" s="424"/>
      <c r="W11" s="424"/>
      <c r="X11" s="424"/>
      <c r="Y11" s="424"/>
      <c r="Z11" s="424"/>
      <c r="AA11" s="424"/>
      <c r="AB11" s="424"/>
      <c r="AC11" s="424"/>
    </row>
    <row r="12" spans="1:29" s="451" customFormat="1" ht="17.100000000000001" customHeight="1">
      <c r="A12" s="413" t="s">
        <v>2993</v>
      </c>
      <c r="B12" s="411"/>
      <c r="C12" s="411"/>
      <c r="D12" s="411"/>
      <c r="E12" s="411"/>
      <c r="F12" s="411"/>
      <c r="G12" s="366"/>
      <c r="H12" s="366"/>
      <c r="I12" s="366"/>
      <c r="J12" s="366"/>
      <c r="K12" s="366"/>
      <c r="L12" s="452"/>
      <c r="M12" s="366"/>
      <c r="N12" s="452"/>
      <c r="O12" s="452"/>
      <c r="P12" s="452"/>
      <c r="Q12" s="452"/>
      <c r="R12" s="452"/>
      <c r="S12" s="452"/>
      <c r="T12" s="452"/>
      <c r="U12" s="452"/>
      <c r="V12" s="366"/>
      <c r="W12" s="452"/>
      <c r="X12" s="452"/>
      <c r="Y12" s="452"/>
      <c r="Z12" s="452"/>
      <c r="AA12" s="452"/>
      <c r="AB12" s="452"/>
      <c r="AC12" s="452"/>
    </row>
    <row r="13" spans="1:29" s="451" customFormat="1" ht="17.100000000000001" customHeight="1">
      <c r="A13" s="411"/>
      <c r="B13" s="411"/>
      <c r="C13" s="414" t="s">
        <v>2828</v>
      </c>
      <c r="D13" s="366" t="s">
        <v>2994</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51" customFormat="1" ht="17.100000000000001" customHeight="1">
      <c r="A14" s="411"/>
      <c r="B14" s="411"/>
      <c r="C14" s="414" t="s">
        <v>2828</v>
      </c>
      <c r="D14" s="366" t="s">
        <v>2995</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51" customFormat="1" ht="17.100000000000001" customHeight="1">
      <c r="A15" s="411"/>
      <c r="B15" s="411"/>
      <c r="C15" s="414" t="s">
        <v>2828</v>
      </c>
      <c r="D15" s="411" t="s">
        <v>2996</v>
      </c>
      <c r="E15" s="411"/>
      <c r="F15" s="411"/>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51" customFormat="1" ht="17.100000000000001" customHeight="1">
      <c r="A16" s="411"/>
      <c r="B16" s="411"/>
      <c r="C16" s="414" t="s">
        <v>2828</v>
      </c>
      <c r="D16" s="366" t="s">
        <v>2997</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51" customFormat="1" ht="17.100000000000001" customHeight="1">
      <c r="A17" s="411"/>
      <c r="B17" s="411"/>
      <c r="C17" s="414" t="s">
        <v>2828</v>
      </c>
      <c r="D17" s="366" t="s">
        <v>2998</v>
      </c>
      <c r="E17" s="366"/>
      <c r="F17" s="366"/>
      <c r="G17" s="366"/>
      <c r="H17" s="366"/>
      <c r="I17" s="366"/>
      <c r="J17" s="366"/>
      <c r="K17" s="411"/>
      <c r="L17" s="366"/>
      <c r="M17" s="366"/>
      <c r="N17" s="366"/>
      <c r="O17" s="366"/>
      <c r="P17" s="366"/>
      <c r="Q17" s="366"/>
      <c r="R17" s="366"/>
      <c r="S17" s="366"/>
      <c r="T17" s="366"/>
      <c r="U17" s="366"/>
      <c r="V17" s="366"/>
      <c r="W17" s="366"/>
      <c r="X17" s="366"/>
      <c r="Y17" s="366"/>
      <c r="Z17" s="366"/>
      <c r="AA17" s="366"/>
      <c r="AB17" s="366"/>
      <c r="AC17" s="366"/>
    </row>
    <row r="18" spans="1:29" s="451" customFormat="1" ht="17.100000000000001" customHeight="1">
      <c r="A18" s="411"/>
      <c r="B18" s="411"/>
      <c r="C18" s="414" t="s">
        <v>2828</v>
      </c>
      <c r="D18" s="366" t="s">
        <v>2999</v>
      </c>
      <c r="E18" s="366"/>
      <c r="F18" s="366"/>
      <c r="G18" s="366"/>
      <c r="H18" s="366"/>
      <c r="I18" s="366"/>
      <c r="J18" s="366"/>
      <c r="K18" s="411"/>
      <c r="L18" s="366"/>
      <c r="M18" s="366"/>
      <c r="N18" s="366"/>
      <c r="O18" s="366"/>
      <c r="P18" s="366"/>
      <c r="Q18" s="366"/>
      <c r="R18" s="366"/>
      <c r="S18" s="366"/>
      <c r="T18" s="366"/>
      <c r="U18" s="366"/>
      <c r="V18" s="366"/>
      <c r="W18" s="366"/>
      <c r="X18" s="366"/>
      <c r="Y18" s="366"/>
      <c r="Z18" s="366"/>
      <c r="AA18" s="366"/>
      <c r="AB18" s="366"/>
      <c r="AC18" s="366"/>
    </row>
    <row r="19" spans="1:29" s="451" customFormat="1" ht="17.100000000000001" customHeight="1">
      <c r="A19" s="420"/>
      <c r="B19" s="420"/>
      <c r="C19" s="416" t="s">
        <v>2828</v>
      </c>
      <c r="D19" s="435" t="s">
        <v>2559</v>
      </c>
      <c r="E19" s="435"/>
      <c r="F19" s="435"/>
      <c r="G19" s="435"/>
      <c r="H19" s="435"/>
      <c r="I19" s="435"/>
      <c r="J19" s="435"/>
      <c r="K19" s="435"/>
      <c r="L19" s="435"/>
      <c r="M19" s="420"/>
      <c r="N19" s="435"/>
      <c r="O19" s="435"/>
      <c r="P19" s="435"/>
      <c r="Q19" s="435"/>
      <c r="R19" s="435"/>
      <c r="S19" s="435"/>
      <c r="T19" s="435"/>
      <c r="U19" s="435"/>
      <c r="V19" s="435"/>
      <c r="W19" s="435"/>
      <c r="X19" s="435"/>
      <c r="Y19" s="435"/>
      <c r="Z19" s="435"/>
      <c r="AA19" s="435"/>
      <c r="AB19" s="435"/>
      <c r="AC19" s="435"/>
    </row>
    <row r="20" spans="1:29" s="451" customFormat="1" ht="17.100000000000001" customHeight="1">
      <c r="A20" s="411" t="s">
        <v>3000</v>
      </c>
      <c r="B20" s="411"/>
      <c r="C20" s="411"/>
      <c r="D20" s="411"/>
      <c r="E20" s="411"/>
      <c r="F20" s="411"/>
      <c r="G20" s="366"/>
      <c r="H20" s="366"/>
      <c r="I20" s="366"/>
      <c r="J20" s="366"/>
      <c r="K20" s="366"/>
      <c r="L20" s="366"/>
      <c r="M20" s="366"/>
      <c r="N20" s="366"/>
      <c r="O20" s="366"/>
      <c r="P20" s="366"/>
      <c r="Q20" s="411"/>
      <c r="R20" s="366"/>
      <c r="S20" s="366"/>
      <c r="T20" s="366"/>
      <c r="U20" s="366"/>
      <c r="V20" s="366"/>
      <c r="W20" s="366"/>
      <c r="X20" s="366"/>
      <c r="Y20" s="366"/>
      <c r="Z20" s="366"/>
      <c r="AA20" s="366"/>
      <c r="AB20" s="366"/>
      <c r="AC20" s="366"/>
    </row>
    <row r="21" spans="1:29" s="451" customFormat="1" ht="17.100000000000001" customHeight="1">
      <c r="A21" s="411"/>
      <c r="B21" s="411"/>
      <c r="C21" s="414" t="s">
        <v>2828</v>
      </c>
      <c r="D21" s="411" t="s">
        <v>3001</v>
      </c>
      <c r="E21" s="411"/>
      <c r="F21" s="411"/>
      <c r="G21" s="366"/>
      <c r="H21" s="366"/>
      <c r="I21" s="366"/>
      <c r="J21" s="366"/>
      <c r="K21" s="366"/>
      <c r="L21" s="366"/>
      <c r="M21" s="366"/>
      <c r="N21" s="366"/>
      <c r="O21" s="366"/>
      <c r="P21" s="366"/>
      <c r="Q21" s="411"/>
      <c r="R21" s="366"/>
      <c r="S21" s="366"/>
      <c r="T21" s="366"/>
      <c r="U21" s="366"/>
      <c r="V21" s="366"/>
      <c r="W21" s="366"/>
      <c r="X21" s="366"/>
      <c r="Y21" s="366"/>
      <c r="Z21" s="366"/>
      <c r="AA21" s="366"/>
      <c r="AB21" s="366"/>
      <c r="AC21" s="366"/>
    </row>
    <row r="22" spans="1:29" s="451" customFormat="1" ht="17.100000000000001" customHeight="1">
      <c r="A22" s="411"/>
      <c r="B22" s="411"/>
      <c r="C22" s="414" t="s">
        <v>2828</v>
      </c>
      <c r="D22" s="411" t="s">
        <v>3002</v>
      </c>
      <c r="E22" s="411"/>
      <c r="F22" s="411"/>
      <c r="G22" s="366"/>
      <c r="H22" s="366"/>
      <c r="I22" s="366"/>
      <c r="J22" s="366"/>
      <c r="K22" s="366"/>
      <c r="L22" s="366"/>
      <c r="M22" s="366"/>
      <c r="N22" s="366"/>
      <c r="O22" s="366"/>
      <c r="P22" s="366"/>
      <c r="Q22" s="411"/>
      <c r="R22" s="366"/>
      <c r="S22" s="366"/>
      <c r="T22" s="366"/>
      <c r="U22" s="366"/>
      <c r="V22" s="366"/>
      <c r="W22" s="366"/>
      <c r="X22" s="366"/>
      <c r="Y22" s="366"/>
      <c r="Z22" s="366"/>
      <c r="AA22" s="366"/>
      <c r="AB22" s="366"/>
      <c r="AC22" s="366"/>
    </row>
    <row r="23" spans="1:29" s="451" customFormat="1" ht="17.100000000000001" customHeight="1">
      <c r="A23" s="411"/>
      <c r="B23" s="411"/>
      <c r="C23" s="414" t="s">
        <v>2828</v>
      </c>
      <c r="D23" s="411" t="s">
        <v>3003</v>
      </c>
      <c r="E23" s="411"/>
      <c r="F23" s="411"/>
      <c r="G23" s="366"/>
      <c r="H23" s="366"/>
      <c r="I23" s="366"/>
      <c r="J23" s="366"/>
      <c r="K23" s="366"/>
      <c r="L23" s="366"/>
      <c r="M23" s="366"/>
      <c r="N23" s="366"/>
      <c r="O23" s="366"/>
      <c r="P23" s="366"/>
      <c r="Q23" s="411"/>
      <c r="R23" s="366"/>
      <c r="S23" s="366"/>
      <c r="T23" s="366"/>
      <c r="U23" s="366"/>
      <c r="V23" s="366"/>
      <c r="W23" s="366"/>
      <c r="X23" s="366"/>
      <c r="Y23" s="366"/>
      <c r="Z23" s="366"/>
      <c r="AA23" s="366"/>
      <c r="AB23" s="366"/>
      <c r="AC23" s="366"/>
    </row>
    <row r="24" spans="1:29" s="451" customFormat="1" ht="17.100000000000001" customHeight="1">
      <c r="A24" s="411"/>
      <c r="B24" s="411"/>
      <c r="C24" s="414" t="s">
        <v>2828</v>
      </c>
      <c r="D24" s="411" t="s">
        <v>3004</v>
      </c>
      <c r="E24" s="411"/>
      <c r="F24" s="411"/>
      <c r="G24" s="366"/>
      <c r="H24" s="366"/>
      <c r="I24" s="366"/>
      <c r="J24" s="366"/>
      <c r="K24" s="366"/>
      <c r="L24" s="366"/>
      <c r="M24" s="366"/>
      <c r="N24" s="366"/>
      <c r="O24" s="366"/>
      <c r="P24" s="366"/>
      <c r="Q24" s="411"/>
      <c r="R24" s="366"/>
      <c r="S24" s="366"/>
      <c r="T24" s="366"/>
      <c r="U24" s="366"/>
      <c r="V24" s="366"/>
      <c r="W24" s="366"/>
      <c r="X24" s="366"/>
      <c r="Y24" s="366"/>
      <c r="Z24" s="366"/>
      <c r="AA24" s="366"/>
      <c r="AB24" s="366"/>
      <c r="AC24" s="366"/>
    </row>
    <row r="25" spans="1:29" s="451" customFormat="1" ht="17.100000000000001" customHeight="1">
      <c r="A25" s="411"/>
      <c r="B25" s="411"/>
      <c r="C25" s="414" t="s">
        <v>2828</v>
      </c>
      <c r="D25" s="411" t="s">
        <v>2559</v>
      </c>
      <c r="E25" s="411"/>
      <c r="F25" s="411"/>
      <c r="G25" s="366"/>
      <c r="H25" s="366"/>
      <c r="I25" s="366"/>
      <c r="J25" s="366"/>
      <c r="K25" s="366"/>
      <c r="L25" s="366"/>
      <c r="M25" s="366"/>
      <c r="N25" s="366"/>
      <c r="O25" s="366"/>
      <c r="P25" s="366"/>
      <c r="Q25" s="411"/>
      <c r="R25" s="366"/>
      <c r="S25" s="366"/>
      <c r="T25" s="366"/>
      <c r="U25" s="366"/>
      <c r="V25" s="366"/>
      <c r="W25" s="366"/>
      <c r="X25" s="366"/>
      <c r="Y25" s="366"/>
      <c r="Z25" s="366"/>
      <c r="AA25" s="366"/>
      <c r="AB25" s="366"/>
      <c r="AC25" s="366"/>
    </row>
    <row r="26" spans="1:29" s="451" customFormat="1" ht="17.100000000000001" customHeight="1">
      <c r="A26" s="420"/>
      <c r="B26" s="420"/>
      <c r="C26" s="416" t="s">
        <v>2828</v>
      </c>
      <c r="D26" s="420" t="s">
        <v>3005</v>
      </c>
      <c r="E26" s="420"/>
      <c r="F26" s="420"/>
      <c r="G26" s="435"/>
      <c r="H26" s="435"/>
      <c r="I26" s="435"/>
      <c r="J26" s="435"/>
      <c r="K26" s="435"/>
      <c r="L26" s="435"/>
      <c r="M26" s="435"/>
      <c r="N26" s="435"/>
      <c r="O26" s="435"/>
      <c r="P26" s="435"/>
      <c r="Q26" s="420"/>
      <c r="R26" s="435"/>
      <c r="S26" s="435"/>
      <c r="T26" s="435"/>
      <c r="U26" s="435"/>
      <c r="V26" s="435"/>
      <c r="W26" s="435"/>
      <c r="X26" s="435"/>
      <c r="Y26" s="435"/>
      <c r="Z26" s="435"/>
      <c r="AA26" s="435"/>
      <c r="AB26" s="435"/>
      <c r="AC26" s="435"/>
    </row>
    <row r="27" spans="1:29" s="451" customFormat="1" ht="17.100000000000001" customHeight="1">
      <c r="A27" s="411" t="s">
        <v>3006</v>
      </c>
      <c r="B27" s="411"/>
      <c r="C27" s="411"/>
      <c r="D27" s="411"/>
      <c r="E27" s="411"/>
      <c r="F27" s="411"/>
      <c r="G27" s="366"/>
      <c r="H27" s="366"/>
      <c r="I27" s="366"/>
      <c r="J27" s="366"/>
      <c r="K27" s="366"/>
      <c r="L27" s="366"/>
      <c r="M27" s="366"/>
      <c r="N27" s="366"/>
      <c r="O27" s="366"/>
      <c r="P27" s="366"/>
      <c r="Q27" s="411"/>
      <c r="R27" s="366"/>
      <c r="S27" s="366"/>
      <c r="T27" s="366"/>
      <c r="U27" s="366"/>
      <c r="V27" s="366"/>
      <c r="W27" s="366"/>
      <c r="X27" s="366"/>
      <c r="Y27" s="366"/>
      <c r="Z27" s="366"/>
      <c r="AA27" s="366"/>
      <c r="AB27" s="366"/>
      <c r="AC27" s="366"/>
    </row>
    <row r="28" spans="1:29" s="451" customFormat="1" ht="17.100000000000001" customHeight="1">
      <c r="A28" s="411"/>
      <c r="B28" s="411"/>
      <c r="C28" s="414" t="s">
        <v>2828</v>
      </c>
      <c r="D28" s="411" t="s">
        <v>3007</v>
      </c>
      <c r="E28" s="411"/>
      <c r="F28" s="411"/>
      <c r="G28" s="366"/>
      <c r="H28" s="366"/>
      <c r="I28" s="414" t="s">
        <v>2828</v>
      </c>
      <c r="J28" s="366" t="s">
        <v>3008</v>
      </c>
      <c r="K28" s="366"/>
      <c r="L28" s="366"/>
      <c r="M28" s="366"/>
      <c r="N28" s="366"/>
      <c r="O28" s="366"/>
      <c r="P28" s="414" t="s">
        <v>2828</v>
      </c>
      <c r="Q28" s="411" t="s">
        <v>3009</v>
      </c>
      <c r="R28" s="366"/>
      <c r="S28" s="366"/>
      <c r="T28" s="366"/>
      <c r="U28" s="366"/>
      <c r="V28" s="366"/>
      <c r="W28" s="414" t="s">
        <v>2828</v>
      </c>
      <c r="X28" s="366" t="s">
        <v>3010</v>
      </c>
      <c r="Y28" s="366"/>
      <c r="Z28" s="366"/>
      <c r="AA28" s="366"/>
      <c r="AB28" s="366"/>
      <c r="AC28" s="366"/>
    </row>
    <row r="29" spans="1:29" s="451" customFormat="1" ht="17.100000000000001" customHeight="1">
      <c r="A29" s="411"/>
      <c r="B29" s="411"/>
      <c r="C29" s="414" t="s">
        <v>2828</v>
      </c>
      <c r="D29" s="411" t="s">
        <v>2559</v>
      </c>
      <c r="E29" s="411"/>
      <c r="F29" s="411"/>
      <c r="G29" s="366"/>
      <c r="H29" s="366"/>
      <c r="I29" s="414" t="s">
        <v>2828</v>
      </c>
      <c r="J29" s="366" t="s">
        <v>3011</v>
      </c>
      <c r="K29" s="366"/>
      <c r="L29" s="366"/>
      <c r="M29" s="366"/>
      <c r="N29" s="366"/>
      <c r="O29" s="366"/>
      <c r="P29" s="411"/>
      <c r="Q29" s="411"/>
      <c r="R29" s="366"/>
      <c r="S29" s="366"/>
      <c r="T29" s="366"/>
      <c r="U29" s="366"/>
      <c r="V29" s="366"/>
      <c r="W29" s="366"/>
      <c r="X29" s="366"/>
      <c r="Y29" s="366"/>
      <c r="Z29" s="366"/>
      <c r="AA29" s="366"/>
      <c r="AB29" s="366"/>
      <c r="AC29" s="366"/>
    </row>
    <row r="30" spans="1:29" s="451" customFormat="1" ht="17.100000000000001" customHeight="1">
      <c r="A30" s="413" t="s">
        <v>3012</v>
      </c>
      <c r="B30" s="413"/>
      <c r="C30" s="413"/>
      <c r="D30" s="413"/>
      <c r="E30" s="413"/>
      <c r="F30" s="385"/>
      <c r="G30" s="385"/>
      <c r="H30" s="385"/>
      <c r="I30" s="385"/>
      <c r="J30" s="385"/>
      <c r="K30" s="453"/>
      <c r="L30" s="385"/>
      <c r="M30" s="385"/>
      <c r="N30" s="385"/>
      <c r="O30" s="385"/>
      <c r="P30" s="385"/>
      <c r="Q30" s="385"/>
      <c r="R30" s="385"/>
      <c r="S30" s="385"/>
      <c r="T30" s="385"/>
      <c r="U30" s="385"/>
      <c r="V30" s="385"/>
      <c r="W30" s="385"/>
      <c r="X30" s="385"/>
      <c r="Y30" s="385"/>
      <c r="Z30" s="385"/>
      <c r="AA30" s="385"/>
      <c r="AB30" s="385"/>
      <c r="AC30" s="385"/>
    </row>
    <row r="31" spans="1:29" s="451" customFormat="1" ht="17.100000000000001" customHeight="1">
      <c r="A31" s="411" t="s">
        <v>3013</v>
      </c>
      <c r="B31" s="411"/>
      <c r="C31" s="411"/>
      <c r="D31" s="411"/>
      <c r="E31" s="411"/>
      <c r="F31" s="367"/>
      <c r="G31" s="367"/>
      <c r="H31" s="367"/>
      <c r="I31" s="367"/>
      <c r="J31" s="1342"/>
      <c r="K31" s="1342"/>
      <c r="L31" s="367" t="s">
        <v>2109</v>
      </c>
      <c r="M31" s="367"/>
      <c r="N31" s="367"/>
      <c r="O31" s="367"/>
      <c r="P31" s="367"/>
      <c r="Q31" s="367"/>
      <c r="R31" s="367"/>
      <c r="S31" s="367"/>
      <c r="T31" s="367"/>
      <c r="U31" s="367"/>
      <c r="V31" s="367"/>
      <c r="W31" s="367"/>
      <c r="X31" s="367"/>
      <c r="Y31" s="367"/>
      <c r="Z31" s="367"/>
      <c r="AA31" s="367"/>
      <c r="AB31" s="367"/>
      <c r="AC31" s="367"/>
    </row>
    <row r="32" spans="1:29" s="451" customFormat="1" ht="17.100000000000001" customHeight="1">
      <c r="A32" s="411" t="s">
        <v>3014</v>
      </c>
      <c r="B32" s="411"/>
      <c r="C32" s="411"/>
      <c r="D32" s="411"/>
      <c r="E32" s="411"/>
      <c r="F32" s="367"/>
      <c r="G32" s="367"/>
      <c r="H32" s="367"/>
      <c r="I32" s="367"/>
      <c r="J32" s="1342"/>
      <c r="K32" s="1342"/>
      <c r="L32" s="367" t="s">
        <v>2109</v>
      </c>
      <c r="M32" s="367"/>
      <c r="N32" s="367"/>
      <c r="O32" s="367"/>
      <c r="P32" s="367"/>
      <c r="Q32" s="367"/>
      <c r="R32" s="367"/>
      <c r="S32" s="367"/>
      <c r="T32" s="367"/>
      <c r="U32" s="367"/>
      <c r="V32" s="367"/>
      <c r="W32" s="367"/>
      <c r="X32" s="367"/>
      <c r="Y32" s="367"/>
      <c r="Z32" s="367"/>
      <c r="AA32" s="367"/>
      <c r="AB32" s="367"/>
      <c r="AC32" s="367"/>
    </row>
    <row r="33" spans="1:51" s="451" customFormat="1" ht="17.100000000000001" customHeight="1">
      <c r="A33" s="411" t="s">
        <v>3015</v>
      </c>
      <c r="B33" s="411"/>
      <c r="C33" s="411"/>
      <c r="D33" s="411"/>
      <c r="E33" s="411"/>
      <c r="F33" s="367"/>
      <c r="G33" s="367"/>
      <c r="H33" s="367"/>
      <c r="I33" s="367"/>
      <c r="J33" s="1342"/>
      <c r="K33" s="1342"/>
      <c r="L33" s="367" t="s">
        <v>2109</v>
      </c>
      <c r="M33" s="367"/>
      <c r="N33" s="367"/>
      <c r="O33" s="367"/>
      <c r="P33" s="367"/>
      <c r="Q33" s="367"/>
      <c r="R33" s="367"/>
      <c r="S33" s="367"/>
      <c r="T33" s="367"/>
      <c r="U33" s="367"/>
      <c r="V33" s="367"/>
      <c r="W33" s="367"/>
      <c r="X33" s="367"/>
      <c r="Y33" s="367"/>
      <c r="Z33" s="367"/>
      <c r="AA33" s="367"/>
      <c r="AB33" s="367"/>
      <c r="AC33" s="367"/>
    </row>
    <row r="34" spans="1:51" s="451" customFormat="1" ht="17.100000000000001" customHeight="1">
      <c r="A34" s="420" t="s">
        <v>3016</v>
      </c>
      <c r="B34" s="420"/>
      <c r="C34" s="420"/>
      <c r="D34" s="420"/>
      <c r="E34" s="420"/>
      <c r="F34" s="419"/>
      <c r="G34" s="367"/>
      <c r="H34" s="367"/>
      <c r="I34" s="367"/>
      <c r="J34" s="1362"/>
      <c r="K34" s="1362"/>
      <c r="L34" s="367" t="s">
        <v>2109</v>
      </c>
      <c r="M34" s="367"/>
      <c r="N34" s="367"/>
      <c r="O34" s="367"/>
      <c r="P34" s="367"/>
      <c r="Q34" s="367"/>
      <c r="R34" s="367"/>
      <c r="S34" s="367"/>
      <c r="T34" s="367"/>
      <c r="U34" s="367"/>
      <c r="V34" s="367"/>
      <c r="W34" s="419"/>
      <c r="X34" s="419"/>
      <c r="Y34" s="419"/>
      <c r="Z34" s="419"/>
      <c r="AA34" s="419"/>
      <c r="AB34" s="419"/>
      <c r="AC34" s="419"/>
    </row>
    <row r="35" spans="1:51" s="451" customFormat="1" ht="17.100000000000001" customHeight="1">
      <c r="A35" s="413" t="s">
        <v>3017</v>
      </c>
      <c r="B35" s="413"/>
      <c r="C35" s="413"/>
      <c r="D35" s="413"/>
      <c r="E35" s="413"/>
      <c r="F35" s="413"/>
      <c r="G35" s="1357"/>
      <c r="H35" s="1357"/>
      <c r="I35" s="1357"/>
      <c r="J35" s="1357"/>
      <c r="K35" s="1357"/>
      <c r="L35" s="1357"/>
      <c r="M35" s="1357"/>
      <c r="N35" s="1357"/>
      <c r="O35" s="1357"/>
      <c r="P35" s="1357"/>
      <c r="Q35" s="1357"/>
      <c r="R35" s="1357"/>
      <c r="S35" s="1357"/>
      <c r="T35" s="1357"/>
      <c r="U35" s="1357"/>
      <c r="V35" s="413"/>
      <c r="W35" s="413"/>
      <c r="X35" s="413"/>
      <c r="Y35" s="413"/>
      <c r="Z35" s="413"/>
      <c r="AA35" s="413"/>
      <c r="AB35" s="413"/>
      <c r="AC35" s="413"/>
    </row>
    <row r="36" spans="1:51" s="451" customFormat="1" ht="17.100000000000001" customHeight="1">
      <c r="A36" s="411" t="s">
        <v>3018</v>
      </c>
      <c r="B36" s="411"/>
      <c r="C36" s="411"/>
      <c r="D36" s="411"/>
      <c r="E36" s="411"/>
      <c r="F36" s="411"/>
      <c r="G36" s="430"/>
      <c r="H36" s="430"/>
      <c r="I36" s="1322"/>
      <c r="J36" s="1322"/>
      <c r="K36" s="1322"/>
      <c r="L36" s="367" t="s">
        <v>2842</v>
      </c>
      <c r="M36" s="367"/>
      <c r="N36" s="367"/>
      <c r="O36" s="367"/>
      <c r="P36" s="367"/>
      <c r="Q36" s="367"/>
      <c r="R36" s="367"/>
      <c r="S36" s="367"/>
      <c r="T36" s="367"/>
      <c r="U36" s="367"/>
      <c r="V36" s="411"/>
      <c r="W36" s="411"/>
      <c r="X36" s="411"/>
      <c r="Y36" s="411"/>
      <c r="Z36" s="411"/>
      <c r="AA36" s="411"/>
      <c r="AB36" s="411"/>
      <c r="AC36" s="411"/>
    </row>
    <row r="37" spans="1:51" s="451" customFormat="1" ht="17.100000000000001" customHeight="1">
      <c r="A37" s="411" t="s">
        <v>3019</v>
      </c>
      <c r="B37" s="411"/>
      <c r="C37" s="411"/>
      <c r="D37" s="411"/>
      <c r="E37" s="411"/>
      <c r="F37" s="411"/>
      <c r="G37" s="430"/>
      <c r="H37" s="430"/>
      <c r="I37" s="1322"/>
      <c r="J37" s="1322"/>
      <c r="K37" s="1322"/>
      <c r="L37" s="367" t="s">
        <v>2842</v>
      </c>
      <c r="M37" s="367"/>
      <c r="N37" s="367"/>
      <c r="O37" s="367"/>
      <c r="P37" s="367"/>
      <c r="Q37" s="367"/>
      <c r="R37" s="367"/>
      <c r="S37" s="367"/>
      <c r="T37" s="367"/>
      <c r="U37" s="367"/>
      <c r="V37" s="411"/>
      <c r="W37" s="411"/>
      <c r="X37" s="411"/>
      <c r="Y37" s="411"/>
      <c r="Z37" s="411"/>
      <c r="AA37" s="411"/>
      <c r="AB37" s="411"/>
      <c r="AC37" s="411"/>
    </row>
    <row r="38" spans="1:51" s="451" customFormat="1" ht="17.100000000000001" customHeight="1">
      <c r="A38" s="1358" t="s">
        <v>3020</v>
      </c>
      <c r="B38" s="1358"/>
      <c r="C38" s="1358"/>
      <c r="D38" s="1358"/>
      <c r="E38" s="1358"/>
      <c r="F38" s="1358"/>
      <c r="G38" s="1358"/>
      <c r="H38" s="1359"/>
      <c r="I38" s="1359"/>
      <c r="J38" s="1359"/>
      <c r="K38" s="1359"/>
      <c r="L38" s="1359"/>
      <c r="M38" s="1359"/>
      <c r="N38" s="1359"/>
      <c r="O38" s="1359"/>
      <c r="P38" s="1359"/>
      <c r="Q38" s="1359"/>
      <c r="R38" s="1359"/>
      <c r="S38" s="1359"/>
      <c r="T38" s="1359"/>
      <c r="U38" s="1359"/>
      <c r="V38" s="1359"/>
      <c r="W38" s="1359"/>
      <c r="X38" s="1359"/>
      <c r="Y38" s="1359"/>
      <c r="Z38" s="1359"/>
      <c r="AA38" s="1359"/>
      <c r="AB38" s="1359"/>
      <c r="AC38" s="1359"/>
      <c r="AT38" s="454"/>
      <c r="AU38" s="454"/>
      <c r="AV38" s="454"/>
      <c r="AW38" s="454" t="s">
        <v>3021</v>
      </c>
      <c r="AX38" s="454"/>
      <c r="AY38" s="454"/>
    </row>
    <row r="39" spans="1:51" s="451" customFormat="1" ht="17.100000000000001" customHeight="1">
      <c r="A39" s="419"/>
      <c r="B39" s="419"/>
      <c r="C39" s="419"/>
      <c r="D39" s="419"/>
      <c r="E39" s="419"/>
      <c r="F39" s="419"/>
      <c r="G39" s="419"/>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row>
    <row r="40" spans="1:51" s="451" customFormat="1" ht="17.100000000000001" customHeight="1">
      <c r="A40" s="413" t="s">
        <v>3022</v>
      </c>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row>
    <row r="41" spans="1:51" s="451" customFormat="1" ht="17.100000000000001" customHeight="1">
      <c r="A41" s="1364" t="s">
        <v>3023</v>
      </c>
      <c r="B41" s="1364"/>
      <c r="C41" s="1364"/>
      <c r="D41" s="1364"/>
      <c r="E41" s="1364"/>
      <c r="F41" s="1364"/>
      <c r="G41" s="1364"/>
      <c r="H41" s="1364"/>
      <c r="I41" s="1364"/>
      <c r="J41" s="1364"/>
      <c r="K41" s="1364"/>
      <c r="L41" s="1364"/>
      <c r="M41" s="1364"/>
      <c r="N41" s="1364"/>
      <c r="O41" s="1364"/>
      <c r="P41" s="1364"/>
      <c r="Q41" s="1364"/>
      <c r="R41" s="1364"/>
      <c r="S41" s="1364"/>
      <c r="T41" s="1364"/>
      <c r="U41" s="1364"/>
      <c r="V41" s="1364"/>
      <c r="W41" s="1364"/>
      <c r="X41" s="1364"/>
      <c r="Y41" s="1364"/>
      <c r="Z41" s="1364"/>
      <c r="AA41" s="1364"/>
      <c r="AB41" s="1364"/>
      <c r="AC41" s="1364"/>
    </row>
    <row r="42" spans="1:51" s="451" customFormat="1" ht="17.100000000000001" customHeight="1">
      <c r="A42" s="411"/>
      <c r="B42" s="431"/>
      <c r="C42" s="431"/>
      <c r="D42" s="431"/>
      <c r="E42" s="431"/>
      <c r="F42" s="431"/>
      <c r="G42" s="431"/>
      <c r="H42" s="431"/>
      <c r="I42" s="411"/>
      <c r="J42" s="411"/>
      <c r="K42" s="411"/>
      <c r="L42" s="411"/>
      <c r="M42" s="411"/>
      <c r="N42" s="411"/>
      <c r="O42" s="411"/>
      <c r="P42" s="411"/>
      <c r="Q42" s="411"/>
      <c r="R42" s="411"/>
      <c r="S42" s="411"/>
      <c r="T42" s="411"/>
      <c r="U42" s="411"/>
      <c r="V42" s="414" t="s">
        <v>2828</v>
      </c>
      <c r="W42" s="411" t="s">
        <v>2947</v>
      </c>
      <c r="X42" s="348" t="str">
        <f>IF(V42="■","□","■")</f>
        <v>■</v>
      </c>
      <c r="Y42" s="411" t="s">
        <v>2948</v>
      </c>
      <c r="Z42" s="431"/>
      <c r="AA42" s="431"/>
      <c r="AB42" s="431"/>
      <c r="AC42" s="431"/>
      <c r="AD42" s="455"/>
      <c r="AE42" s="455"/>
      <c r="AF42" s="455"/>
    </row>
    <row r="43" spans="1:51" s="451" customFormat="1" ht="17.100000000000001" customHeight="1">
      <c r="A43" s="1365" t="s">
        <v>3024</v>
      </c>
      <c r="B43" s="1366"/>
      <c r="C43" s="1366"/>
      <c r="D43" s="1366"/>
      <c r="E43" s="1366"/>
      <c r="F43" s="1366"/>
      <c r="G43" s="1366"/>
      <c r="H43" s="1366"/>
      <c r="I43" s="1365"/>
      <c r="J43" s="1365"/>
      <c r="K43" s="1365"/>
      <c r="L43" s="1365"/>
      <c r="M43" s="1365"/>
      <c r="N43" s="1365"/>
      <c r="O43" s="1365"/>
      <c r="P43" s="1365"/>
      <c r="Q43" s="1365"/>
      <c r="R43" s="1365"/>
      <c r="S43" s="1365"/>
      <c r="T43" s="1365"/>
      <c r="U43" s="1365"/>
      <c r="V43" s="411"/>
      <c r="W43" s="411"/>
      <c r="X43" s="411"/>
      <c r="Y43" s="411"/>
      <c r="Z43" s="431"/>
      <c r="AA43" s="431"/>
      <c r="AB43" s="431"/>
      <c r="AC43" s="431"/>
      <c r="AD43" s="455"/>
      <c r="AE43" s="455"/>
      <c r="AF43" s="455"/>
    </row>
    <row r="44" spans="1:51" s="451" customFormat="1" ht="17.100000000000001" customHeight="1">
      <c r="A44" s="411"/>
      <c r="B44" s="431"/>
      <c r="C44" s="431"/>
      <c r="D44" s="431"/>
      <c r="E44" s="431"/>
      <c r="F44" s="431"/>
      <c r="G44" s="431"/>
      <c r="H44" s="431"/>
      <c r="I44" s="411"/>
      <c r="J44" s="411"/>
      <c r="K44" s="411"/>
      <c r="L44" s="411"/>
      <c r="M44" s="411"/>
      <c r="N44" s="411"/>
      <c r="O44" s="411"/>
      <c r="P44" s="411"/>
      <c r="Q44" s="411"/>
      <c r="R44" s="411"/>
      <c r="S44" s="411"/>
      <c r="T44" s="411"/>
      <c r="U44" s="411"/>
      <c r="V44" s="414" t="s">
        <v>2828</v>
      </c>
      <c r="W44" s="411" t="s">
        <v>2947</v>
      </c>
      <c r="X44" s="348" t="str">
        <f>IF(V44="■","□","■")</f>
        <v>■</v>
      </c>
      <c r="Y44" s="411" t="s">
        <v>2948</v>
      </c>
      <c r="Z44" s="431"/>
      <c r="AA44" s="431"/>
      <c r="AB44" s="431"/>
      <c r="AC44" s="431"/>
      <c r="AD44" s="455"/>
      <c r="AE44" s="455"/>
      <c r="AF44" s="455"/>
    </row>
    <row r="45" spans="1:51" s="451" customFormat="1" ht="17.100000000000001" customHeight="1">
      <c r="A45" s="411" t="s">
        <v>3025</v>
      </c>
      <c r="B45" s="411"/>
      <c r="C45" s="411"/>
      <c r="D45" s="411"/>
      <c r="E45" s="411"/>
      <c r="F45" s="411"/>
      <c r="G45" s="411"/>
      <c r="H45" s="411"/>
      <c r="I45" s="411"/>
      <c r="J45" s="411"/>
      <c r="K45" s="411"/>
      <c r="L45" s="411"/>
      <c r="M45" s="411"/>
      <c r="N45" s="411"/>
      <c r="O45" s="411"/>
      <c r="P45" s="411"/>
      <c r="Q45" s="411"/>
      <c r="R45" s="456"/>
      <c r="S45" s="411"/>
      <c r="T45" s="411"/>
      <c r="U45" s="411"/>
      <c r="V45" s="411"/>
      <c r="W45" s="411"/>
      <c r="X45" s="411"/>
      <c r="Y45" s="411"/>
      <c r="Z45" s="411"/>
      <c r="AA45" s="411"/>
      <c r="AB45" s="411"/>
      <c r="AC45" s="411"/>
    </row>
    <row r="46" spans="1:51" s="451" customFormat="1" ht="17.100000000000001" customHeight="1">
      <c r="A46" s="411"/>
      <c r="B46" s="411"/>
      <c r="C46" s="411"/>
      <c r="D46" s="411"/>
      <c r="E46" s="412" t="s">
        <v>16</v>
      </c>
      <c r="F46" s="1367"/>
      <c r="G46" s="1367"/>
      <c r="H46" s="1367"/>
      <c r="I46" s="1367"/>
      <c r="J46" s="1367"/>
      <c r="K46" s="1367"/>
      <c r="L46" s="411" t="s">
        <v>17</v>
      </c>
      <c r="M46" s="411"/>
      <c r="N46" s="411"/>
      <c r="O46" s="411"/>
      <c r="P46" s="411"/>
      <c r="Q46" s="411"/>
      <c r="R46" s="411"/>
      <c r="S46" s="411"/>
      <c r="T46" s="411"/>
      <c r="U46" s="411"/>
      <c r="V46" s="411"/>
      <c r="W46" s="411"/>
      <c r="X46" s="411"/>
      <c r="Y46" s="411"/>
      <c r="Z46" s="411"/>
      <c r="AA46" s="411"/>
      <c r="AB46" s="411"/>
      <c r="AC46" s="411"/>
    </row>
    <row r="47" spans="1:51" s="451" customFormat="1" ht="17.100000000000001" customHeight="1">
      <c r="A47" s="411" t="s">
        <v>3026</v>
      </c>
      <c r="B47" s="457"/>
      <c r="C47" s="457"/>
      <c r="D47" s="457"/>
      <c r="E47" s="457"/>
      <c r="F47" s="457"/>
      <c r="G47" s="457"/>
      <c r="H47" s="457"/>
      <c r="I47" s="457"/>
      <c r="J47" s="457"/>
      <c r="K47" s="457"/>
      <c r="L47" s="457"/>
      <c r="M47" s="457"/>
      <c r="N47" s="457"/>
      <c r="O47" s="457"/>
      <c r="P47" s="456"/>
      <c r="Q47" s="457"/>
      <c r="R47" s="457"/>
      <c r="S47" s="457"/>
      <c r="T47" s="457"/>
      <c r="U47" s="457"/>
      <c r="V47" s="457"/>
      <c r="W47" s="457"/>
      <c r="X47" s="457"/>
      <c r="Y47" s="457"/>
      <c r="Z47" s="457"/>
      <c r="AA47" s="457"/>
      <c r="AB47" s="457"/>
      <c r="AC47" s="457"/>
    </row>
    <row r="48" spans="1:51" s="451" customFormat="1" ht="17.100000000000001" customHeight="1">
      <c r="A48" s="411"/>
      <c r="B48" s="411"/>
      <c r="C48" s="411"/>
      <c r="D48" s="411"/>
      <c r="E48" s="412" t="s">
        <v>16</v>
      </c>
      <c r="F48" s="1195"/>
      <c r="G48" s="1195"/>
      <c r="H48" s="1195"/>
      <c r="I48" s="1195"/>
      <c r="J48" s="1195"/>
      <c r="K48" s="1195"/>
      <c r="L48" s="411" t="s">
        <v>17</v>
      </c>
      <c r="M48" s="411"/>
      <c r="N48" s="411"/>
      <c r="O48" s="411"/>
      <c r="P48" s="411"/>
      <c r="Q48" s="411"/>
      <c r="R48" s="411"/>
      <c r="S48" s="411"/>
      <c r="T48" s="411"/>
      <c r="U48" s="411"/>
      <c r="V48" s="411"/>
      <c r="W48" s="411"/>
      <c r="X48" s="411"/>
      <c r="Y48" s="411"/>
      <c r="Z48" s="411"/>
      <c r="AA48" s="411"/>
      <c r="AB48" s="411"/>
      <c r="AC48" s="411"/>
    </row>
    <row r="49" spans="1:29" s="451" customFormat="1" ht="17.100000000000001" customHeight="1">
      <c r="A49" s="411" t="s">
        <v>3027</v>
      </c>
      <c r="B49" s="411"/>
      <c r="C49" s="411"/>
      <c r="D49" s="411"/>
      <c r="E49" s="412"/>
      <c r="F49" s="458"/>
      <c r="G49" s="458"/>
      <c r="H49" s="458"/>
      <c r="I49" s="458"/>
      <c r="J49" s="458"/>
      <c r="K49" s="458"/>
      <c r="L49" s="411"/>
      <c r="M49" s="411"/>
      <c r="N49" s="411"/>
      <c r="O49" s="411"/>
      <c r="P49" s="456"/>
      <c r="Q49" s="411"/>
      <c r="R49" s="411"/>
      <c r="S49" s="411"/>
      <c r="T49" s="411"/>
      <c r="U49" s="411"/>
      <c r="V49" s="411"/>
      <c r="W49" s="411"/>
      <c r="X49" s="411"/>
      <c r="Y49" s="411"/>
      <c r="Z49" s="411"/>
      <c r="AA49" s="411"/>
      <c r="AB49" s="411"/>
      <c r="AC49" s="411"/>
    </row>
    <row r="50" spans="1:29" s="451" customFormat="1" ht="17.100000000000001" customHeight="1">
      <c r="A50" s="411" t="s">
        <v>2108</v>
      </c>
      <c r="B50" s="414" t="s">
        <v>2828</v>
      </c>
      <c r="C50" s="411" t="s">
        <v>3028</v>
      </c>
      <c r="D50" s="411"/>
      <c r="E50" s="412"/>
      <c r="F50" s="458"/>
      <c r="G50" s="458"/>
      <c r="H50" s="458"/>
      <c r="I50" s="458"/>
      <c r="J50" s="458"/>
      <c r="K50" s="458"/>
      <c r="L50" s="411"/>
      <c r="M50" s="411"/>
      <c r="N50" s="411"/>
      <c r="O50" s="411"/>
      <c r="P50" s="411"/>
      <c r="Q50" s="411"/>
      <c r="R50" s="411"/>
      <c r="S50" s="411"/>
      <c r="T50" s="411"/>
      <c r="U50" s="411"/>
      <c r="V50" s="411"/>
      <c r="W50" s="411"/>
      <c r="X50" s="411"/>
      <c r="Y50" s="411"/>
      <c r="Z50" s="411"/>
      <c r="AA50" s="411"/>
      <c r="AB50" s="411"/>
      <c r="AC50" s="411"/>
    </row>
    <row r="51" spans="1:29" s="451" customFormat="1" ht="17.100000000000001" customHeight="1">
      <c r="A51" s="411"/>
      <c r="B51" s="414" t="s">
        <v>2828</v>
      </c>
      <c r="C51" s="411" t="s">
        <v>3029</v>
      </c>
      <c r="D51" s="411"/>
      <c r="E51" s="412"/>
      <c r="F51" s="458"/>
      <c r="G51" s="458"/>
      <c r="H51" s="458"/>
      <c r="I51" s="458"/>
      <c r="J51" s="458"/>
      <c r="K51" s="458"/>
      <c r="L51" s="411"/>
      <c r="M51" s="411"/>
      <c r="N51" s="411"/>
      <c r="O51" s="411"/>
      <c r="P51" s="411"/>
      <c r="Q51" s="411"/>
      <c r="R51" s="411"/>
      <c r="S51" s="411"/>
      <c r="T51" s="411"/>
      <c r="U51" s="411"/>
      <c r="V51" s="411"/>
      <c r="W51" s="411"/>
      <c r="X51" s="411"/>
      <c r="Y51" s="411"/>
      <c r="Z51" s="411"/>
      <c r="AA51" s="411"/>
      <c r="AB51" s="411"/>
      <c r="AC51" s="411"/>
    </row>
    <row r="52" spans="1:29" s="451" customFormat="1" ht="17.100000000000001" customHeight="1">
      <c r="A52" s="411" t="s">
        <v>3030</v>
      </c>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row>
    <row r="53" spans="1:29" s="451" customFormat="1" ht="17.100000000000001" customHeight="1">
      <c r="A53" s="411"/>
      <c r="B53" s="411"/>
      <c r="C53" s="411"/>
      <c r="D53" s="411"/>
      <c r="E53" s="412" t="s">
        <v>16</v>
      </c>
      <c r="F53" s="1195"/>
      <c r="G53" s="1195"/>
      <c r="H53" s="1195"/>
      <c r="I53" s="1195"/>
      <c r="J53" s="1195"/>
      <c r="K53" s="1195"/>
      <c r="L53" s="411" t="s">
        <v>17</v>
      </c>
      <c r="M53" s="411"/>
      <c r="N53" s="411"/>
      <c r="O53" s="411"/>
      <c r="P53" s="411"/>
      <c r="Q53" s="411"/>
      <c r="R53" s="411"/>
      <c r="S53" s="411"/>
      <c r="T53" s="411"/>
      <c r="U53" s="411"/>
      <c r="V53" s="411"/>
      <c r="W53" s="411"/>
      <c r="X53" s="411"/>
      <c r="Y53" s="411"/>
      <c r="Z53" s="411"/>
      <c r="AA53" s="411"/>
      <c r="AB53" s="411"/>
      <c r="AC53" s="411"/>
    </row>
    <row r="54" spans="1:29" s="451" customFormat="1" ht="17.100000000000001" customHeight="1">
      <c r="A54" s="459"/>
      <c r="B54" s="459"/>
      <c r="C54" s="459"/>
      <c r="D54" s="459"/>
      <c r="E54" s="460"/>
      <c r="F54" s="461"/>
      <c r="G54" s="461"/>
      <c r="H54" s="461"/>
      <c r="I54" s="461"/>
      <c r="J54" s="461"/>
      <c r="K54" s="461"/>
      <c r="L54" s="459"/>
      <c r="M54" s="459"/>
      <c r="N54" s="459"/>
      <c r="O54" s="459"/>
      <c r="P54" s="459"/>
      <c r="Q54" s="459"/>
      <c r="R54" s="459"/>
      <c r="S54" s="459"/>
      <c r="T54" s="459"/>
      <c r="U54" s="459"/>
      <c r="V54" s="459"/>
      <c r="W54" s="459"/>
      <c r="X54" s="459"/>
      <c r="Y54" s="459"/>
      <c r="Z54" s="459"/>
      <c r="AA54" s="459"/>
      <c r="AB54" s="459"/>
      <c r="AC54" s="459"/>
    </row>
    <row r="55" spans="1:29" s="451" customFormat="1" ht="17.100000000000001" customHeight="1">
      <c r="A55" s="413" t="s">
        <v>3031</v>
      </c>
      <c r="B55" s="413"/>
      <c r="C55" s="413"/>
      <c r="D55" s="413"/>
      <c r="E55" s="413"/>
      <c r="F55" s="413"/>
      <c r="G55" s="413"/>
      <c r="H55" s="413"/>
      <c r="I55" s="413"/>
      <c r="J55" s="413"/>
      <c r="K55" s="453" t="s">
        <v>2571</v>
      </c>
      <c r="L55" s="385" t="s">
        <v>3032</v>
      </c>
      <c r="M55" s="385"/>
      <c r="N55" s="385"/>
      <c r="O55" s="413" t="s">
        <v>2847</v>
      </c>
      <c r="P55" s="413" t="s">
        <v>2872</v>
      </c>
      <c r="Q55" s="413"/>
      <c r="R55" s="413"/>
      <c r="S55" s="413"/>
      <c r="T55" s="413"/>
      <c r="U55" s="413" t="s">
        <v>2847</v>
      </c>
      <c r="V55" s="413" t="s">
        <v>3033</v>
      </c>
      <c r="W55" s="413"/>
      <c r="X55" s="413"/>
      <c r="Y55" s="413"/>
      <c r="Z55" s="413" t="s">
        <v>2874</v>
      </c>
      <c r="AA55" s="413"/>
      <c r="AB55" s="413"/>
      <c r="AC55" s="413"/>
    </row>
    <row r="56" spans="1:29" s="451" customFormat="1" ht="17.100000000000001" customHeight="1">
      <c r="A56" s="411" t="s">
        <v>3034</v>
      </c>
      <c r="B56" s="411"/>
      <c r="C56" s="411"/>
      <c r="D56" s="411"/>
      <c r="E56" s="411"/>
      <c r="F56" s="462" t="s">
        <v>2811</v>
      </c>
      <c r="G56" s="1342"/>
      <c r="H56" s="1342"/>
      <c r="I56" s="1342"/>
      <c r="J56" s="411" t="s">
        <v>3035</v>
      </c>
      <c r="K56" s="411" t="s">
        <v>2847</v>
      </c>
      <c r="L56" s="1363"/>
      <c r="M56" s="1363"/>
      <c r="N56" s="1363"/>
      <c r="O56" s="411" t="s">
        <v>2847</v>
      </c>
      <c r="P56" s="1323"/>
      <c r="Q56" s="1323"/>
      <c r="R56" s="1323"/>
      <c r="S56" s="1323"/>
      <c r="T56" s="1323"/>
      <c r="U56" s="411" t="s">
        <v>2847</v>
      </c>
      <c r="V56" s="1331" t="str">
        <f t="shared" ref="V56:V70" si="0">IF(L56="","",L56+P56)</f>
        <v/>
      </c>
      <c r="W56" s="1331"/>
      <c r="X56" s="1331"/>
      <c r="Y56" s="1331"/>
      <c r="Z56" s="411" t="s">
        <v>3036</v>
      </c>
      <c r="AA56" s="463"/>
      <c r="AB56" s="463"/>
      <c r="AC56" s="411"/>
    </row>
    <row r="57" spans="1:29" s="451" customFormat="1" ht="17.100000000000001" customHeight="1">
      <c r="A57" s="411"/>
      <c r="B57" s="411"/>
      <c r="C57" s="411"/>
      <c r="D57" s="411"/>
      <c r="E57" s="411"/>
      <c r="F57" s="462" t="s">
        <v>2811</v>
      </c>
      <c r="G57" s="1342"/>
      <c r="H57" s="1342"/>
      <c r="I57" s="1342"/>
      <c r="J57" s="411" t="s">
        <v>3035</v>
      </c>
      <c r="K57" s="411" t="s">
        <v>2847</v>
      </c>
      <c r="L57" s="1363"/>
      <c r="M57" s="1363"/>
      <c r="N57" s="1363"/>
      <c r="O57" s="411" t="s">
        <v>2847</v>
      </c>
      <c r="P57" s="1323"/>
      <c r="Q57" s="1323"/>
      <c r="R57" s="1323"/>
      <c r="S57" s="1323"/>
      <c r="T57" s="1323"/>
      <c r="U57" s="411" t="s">
        <v>2847</v>
      </c>
      <c r="V57" s="1331" t="str">
        <f t="shared" si="0"/>
        <v/>
      </c>
      <c r="W57" s="1331"/>
      <c r="X57" s="1331"/>
      <c r="Y57" s="1331"/>
      <c r="Z57" s="411" t="s">
        <v>3036</v>
      </c>
      <c r="AA57" s="463"/>
      <c r="AB57" s="463"/>
      <c r="AC57" s="411"/>
    </row>
    <row r="58" spans="1:29" s="451" customFormat="1" ht="17.100000000000001" customHeight="1">
      <c r="A58" s="411"/>
      <c r="B58" s="411"/>
      <c r="C58" s="411"/>
      <c r="D58" s="411"/>
      <c r="E58" s="411"/>
      <c r="F58" s="462" t="s">
        <v>2811</v>
      </c>
      <c r="G58" s="1342"/>
      <c r="H58" s="1342"/>
      <c r="I58" s="1342"/>
      <c r="J58" s="411" t="s">
        <v>3035</v>
      </c>
      <c r="K58" s="411" t="s">
        <v>2847</v>
      </c>
      <c r="L58" s="1363"/>
      <c r="M58" s="1363"/>
      <c r="N58" s="1363"/>
      <c r="O58" s="411" t="s">
        <v>2847</v>
      </c>
      <c r="P58" s="1323"/>
      <c r="Q58" s="1323"/>
      <c r="R58" s="1323"/>
      <c r="S58" s="1323"/>
      <c r="T58" s="1323"/>
      <c r="U58" s="411" t="s">
        <v>2847</v>
      </c>
      <c r="V58" s="1331" t="str">
        <f t="shared" si="0"/>
        <v/>
      </c>
      <c r="W58" s="1331"/>
      <c r="X58" s="1331"/>
      <c r="Y58" s="1331"/>
      <c r="Z58" s="411" t="s">
        <v>3036</v>
      </c>
      <c r="AA58" s="463"/>
      <c r="AB58" s="463"/>
      <c r="AC58" s="411"/>
    </row>
    <row r="59" spans="1:29" s="451" customFormat="1" ht="17.100000000000001" customHeight="1">
      <c r="A59" s="411"/>
      <c r="B59" s="411"/>
      <c r="C59" s="411"/>
      <c r="D59" s="411"/>
      <c r="E59" s="411"/>
      <c r="F59" s="462" t="s">
        <v>2811</v>
      </c>
      <c r="G59" s="1342"/>
      <c r="H59" s="1342"/>
      <c r="I59" s="1342"/>
      <c r="J59" s="411" t="s">
        <v>3035</v>
      </c>
      <c r="K59" s="411" t="s">
        <v>2847</v>
      </c>
      <c r="L59" s="1363"/>
      <c r="M59" s="1363"/>
      <c r="N59" s="1363"/>
      <c r="O59" s="411" t="s">
        <v>2847</v>
      </c>
      <c r="P59" s="1323"/>
      <c r="Q59" s="1323"/>
      <c r="R59" s="1323"/>
      <c r="S59" s="1323"/>
      <c r="T59" s="1323"/>
      <c r="U59" s="411" t="s">
        <v>2847</v>
      </c>
      <c r="V59" s="1331" t="str">
        <f t="shared" si="0"/>
        <v/>
      </c>
      <c r="W59" s="1331"/>
      <c r="X59" s="1331"/>
      <c r="Y59" s="1331"/>
      <c r="Z59" s="411" t="s">
        <v>3036</v>
      </c>
      <c r="AA59" s="463"/>
      <c r="AB59" s="463"/>
      <c r="AC59" s="411"/>
    </row>
    <row r="60" spans="1:29" s="451" customFormat="1" ht="16.5" customHeight="1">
      <c r="A60" s="411"/>
      <c r="B60" s="411"/>
      <c r="C60" s="411"/>
      <c r="D60" s="411"/>
      <c r="E60" s="411"/>
      <c r="F60" s="462" t="s">
        <v>2811</v>
      </c>
      <c r="G60" s="1342"/>
      <c r="H60" s="1342"/>
      <c r="I60" s="1342"/>
      <c r="J60" s="411" t="s">
        <v>3035</v>
      </c>
      <c r="K60" s="411" t="s">
        <v>2847</v>
      </c>
      <c r="L60" s="1363"/>
      <c r="M60" s="1363"/>
      <c r="N60" s="1363"/>
      <c r="O60" s="411" t="s">
        <v>2847</v>
      </c>
      <c r="P60" s="1323"/>
      <c r="Q60" s="1323"/>
      <c r="R60" s="1323"/>
      <c r="S60" s="1323"/>
      <c r="T60" s="1323"/>
      <c r="U60" s="411" t="s">
        <v>2847</v>
      </c>
      <c r="V60" s="1331" t="str">
        <f t="shared" si="0"/>
        <v/>
      </c>
      <c r="W60" s="1331"/>
      <c r="X60" s="1331"/>
      <c r="Y60" s="1331"/>
      <c r="Z60" s="411" t="s">
        <v>3036</v>
      </c>
      <c r="AA60" s="463"/>
      <c r="AB60" s="463"/>
      <c r="AC60" s="411"/>
    </row>
    <row r="61" spans="1:29" s="451" customFormat="1" ht="17.100000000000001" customHeight="1">
      <c r="A61" s="411"/>
      <c r="B61" s="411"/>
      <c r="C61" s="411"/>
      <c r="D61" s="411"/>
      <c r="E61" s="411"/>
      <c r="F61" s="462" t="s">
        <v>2811</v>
      </c>
      <c r="G61" s="1342"/>
      <c r="H61" s="1342"/>
      <c r="I61" s="1342"/>
      <c r="J61" s="411" t="s">
        <v>3035</v>
      </c>
      <c r="K61" s="411" t="s">
        <v>2847</v>
      </c>
      <c r="L61" s="1363"/>
      <c r="M61" s="1363"/>
      <c r="N61" s="1363"/>
      <c r="O61" s="411" t="s">
        <v>2847</v>
      </c>
      <c r="P61" s="1323"/>
      <c r="Q61" s="1323"/>
      <c r="R61" s="1323"/>
      <c r="S61" s="1323"/>
      <c r="T61" s="1323"/>
      <c r="U61" s="411" t="s">
        <v>2847</v>
      </c>
      <c r="V61" s="1331" t="str">
        <f t="shared" si="0"/>
        <v/>
      </c>
      <c r="W61" s="1331"/>
      <c r="X61" s="1331"/>
      <c r="Y61" s="1331"/>
      <c r="Z61" s="411" t="s">
        <v>3036</v>
      </c>
      <c r="AA61" s="463"/>
      <c r="AB61" s="463"/>
      <c r="AC61" s="411"/>
    </row>
    <row r="62" spans="1:29" s="451" customFormat="1" ht="17.100000000000001" hidden="1" customHeight="1" outlineLevel="1">
      <c r="A62" s="411"/>
      <c r="B62" s="411"/>
      <c r="C62" s="411"/>
      <c r="D62" s="411"/>
      <c r="E62" s="411"/>
      <c r="F62" s="462" t="s">
        <v>2811</v>
      </c>
      <c r="G62" s="1342"/>
      <c r="H62" s="1342"/>
      <c r="I62" s="1342"/>
      <c r="J62" s="411" t="s">
        <v>3035</v>
      </c>
      <c r="K62" s="411" t="s">
        <v>2847</v>
      </c>
      <c r="L62" s="1363"/>
      <c r="M62" s="1363"/>
      <c r="N62" s="1363"/>
      <c r="O62" s="411" t="s">
        <v>2847</v>
      </c>
      <c r="P62" s="1323"/>
      <c r="Q62" s="1323"/>
      <c r="R62" s="1323"/>
      <c r="S62" s="1323"/>
      <c r="T62" s="1323"/>
      <c r="U62" s="411" t="s">
        <v>2847</v>
      </c>
      <c r="V62" s="1331" t="str">
        <f t="shared" si="0"/>
        <v/>
      </c>
      <c r="W62" s="1331"/>
      <c r="X62" s="1331"/>
      <c r="Y62" s="1331"/>
      <c r="Z62" s="411" t="s">
        <v>3036</v>
      </c>
      <c r="AA62" s="463"/>
      <c r="AB62" s="463"/>
      <c r="AC62" s="411"/>
    </row>
    <row r="63" spans="1:29" s="451" customFormat="1" ht="17.100000000000001" hidden="1" customHeight="1" outlineLevel="1">
      <c r="A63" s="411"/>
      <c r="B63" s="411"/>
      <c r="C63" s="411"/>
      <c r="D63" s="411"/>
      <c r="E63" s="411"/>
      <c r="F63" s="462" t="s">
        <v>2811</v>
      </c>
      <c r="G63" s="1342"/>
      <c r="H63" s="1342"/>
      <c r="I63" s="1342"/>
      <c r="J63" s="411" t="s">
        <v>3035</v>
      </c>
      <c r="K63" s="411" t="s">
        <v>2847</v>
      </c>
      <c r="L63" s="1363"/>
      <c r="M63" s="1363"/>
      <c r="N63" s="1363"/>
      <c r="O63" s="411" t="s">
        <v>2847</v>
      </c>
      <c r="P63" s="1323"/>
      <c r="Q63" s="1323"/>
      <c r="R63" s="1323"/>
      <c r="S63" s="1323"/>
      <c r="T63" s="1323"/>
      <c r="U63" s="411" t="s">
        <v>2847</v>
      </c>
      <c r="V63" s="1331" t="str">
        <f t="shared" si="0"/>
        <v/>
      </c>
      <c r="W63" s="1331"/>
      <c r="X63" s="1331"/>
      <c r="Y63" s="1331"/>
      <c r="Z63" s="411" t="s">
        <v>3036</v>
      </c>
      <c r="AA63" s="463"/>
      <c r="AB63" s="463"/>
      <c r="AC63" s="411"/>
    </row>
    <row r="64" spans="1:29" s="451" customFormat="1" ht="17.100000000000001" hidden="1" customHeight="1" outlineLevel="1">
      <c r="A64" s="411"/>
      <c r="B64" s="411"/>
      <c r="C64" s="411"/>
      <c r="D64" s="411"/>
      <c r="E64" s="411"/>
      <c r="F64" s="462" t="s">
        <v>2811</v>
      </c>
      <c r="G64" s="1342"/>
      <c r="H64" s="1342"/>
      <c r="I64" s="1342"/>
      <c r="J64" s="411" t="s">
        <v>3035</v>
      </c>
      <c r="K64" s="411" t="s">
        <v>2847</v>
      </c>
      <c r="L64" s="1363"/>
      <c r="M64" s="1363"/>
      <c r="N64" s="1363"/>
      <c r="O64" s="411" t="s">
        <v>2847</v>
      </c>
      <c r="P64" s="1323"/>
      <c r="Q64" s="1323"/>
      <c r="R64" s="1323"/>
      <c r="S64" s="1323"/>
      <c r="T64" s="1323"/>
      <c r="U64" s="411" t="s">
        <v>2847</v>
      </c>
      <c r="V64" s="1331" t="str">
        <f t="shared" si="0"/>
        <v/>
      </c>
      <c r="W64" s="1331"/>
      <c r="X64" s="1331"/>
      <c r="Y64" s="1331"/>
      <c r="Z64" s="411" t="s">
        <v>3036</v>
      </c>
      <c r="AA64" s="463"/>
      <c r="AB64" s="463"/>
      <c r="AC64" s="411"/>
    </row>
    <row r="65" spans="1:29" s="451" customFormat="1" ht="17.100000000000001" hidden="1" customHeight="1" outlineLevel="1">
      <c r="A65" s="411"/>
      <c r="B65" s="411"/>
      <c r="C65" s="411"/>
      <c r="D65" s="411"/>
      <c r="E65" s="411"/>
      <c r="F65" s="462" t="s">
        <v>2811</v>
      </c>
      <c r="G65" s="1342"/>
      <c r="H65" s="1342"/>
      <c r="I65" s="1342"/>
      <c r="J65" s="411" t="s">
        <v>3035</v>
      </c>
      <c r="K65" s="411" t="s">
        <v>2847</v>
      </c>
      <c r="L65" s="1363"/>
      <c r="M65" s="1363"/>
      <c r="N65" s="1363"/>
      <c r="O65" s="411" t="s">
        <v>2847</v>
      </c>
      <c r="P65" s="1323"/>
      <c r="Q65" s="1323"/>
      <c r="R65" s="1323"/>
      <c r="S65" s="1323"/>
      <c r="T65" s="1323"/>
      <c r="U65" s="411" t="s">
        <v>2847</v>
      </c>
      <c r="V65" s="1331" t="str">
        <f t="shared" si="0"/>
        <v/>
      </c>
      <c r="W65" s="1331"/>
      <c r="X65" s="1331"/>
      <c r="Y65" s="1331"/>
      <c r="Z65" s="411" t="s">
        <v>3036</v>
      </c>
      <c r="AA65" s="463"/>
      <c r="AB65" s="463"/>
      <c r="AC65" s="411"/>
    </row>
    <row r="66" spans="1:29" s="451" customFormat="1" ht="17.100000000000001" hidden="1" customHeight="1" outlineLevel="1">
      <c r="A66" s="411"/>
      <c r="B66" s="411"/>
      <c r="C66" s="411"/>
      <c r="D66" s="411"/>
      <c r="E66" s="411"/>
      <c r="F66" s="462" t="s">
        <v>2811</v>
      </c>
      <c r="G66" s="1342"/>
      <c r="H66" s="1342"/>
      <c r="I66" s="1342"/>
      <c r="J66" s="411" t="s">
        <v>3035</v>
      </c>
      <c r="K66" s="411" t="s">
        <v>2847</v>
      </c>
      <c r="L66" s="1363"/>
      <c r="M66" s="1363"/>
      <c r="N66" s="1363"/>
      <c r="O66" s="411" t="s">
        <v>2847</v>
      </c>
      <c r="P66" s="1323"/>
      <c r="Q66" s="1323"/>
      <c r="R66" s="1323"/>
      <c r="S66" s="1323"/>
      <c r="T66" s="1323"/>
      <c r="U66" s="411" t="s">
        <v>2847</v>
      </c>
      <c r="V66" s="1331" t="str">
        <f t="shared" si="0"/>
        <v/>
      </c>
      <c r="W66" s="1331"/>
      <c r="X66" s="1331"/>
      <c r="Y66" s="1331"/>
      <c r="Z66" s="411" t="s">
        <v>3036</v>
      </c>
      <c r="AA66" s="463"/>
      <c r="AB66" s="463"/>
      <c r="AC66" s="411"/>
    </row>
    <row r="67" spans="1:29" s="451" customFormat="1" ht="17.100000000000001" hidden="1" customHeight="1" outlineLevel="1">
      <c r="A67" s="411"/>
      <c r="B67" s="411"/>
      <c r="C67" s="411"/>
      <c r="D67" s="411"/>
      <c r="E67" s="411"/>
      <c r="F67" s="462" t="s">
        <v>2811</v>
      </c>
      <c r="G67" s="1342"/>
      <c r="H67" s="1342"/>
      <c r="I67" s="1342"/>
      <c r="J67" s="411" t="s">
        <v>3035</v>
      </c>
      <c r="K67" s="411" t="s">
        <v>2847</v>
      </c>
      <c r="L67" s="1363"/>
      <c r="M67" s="1363"/>
      <c r="N67" s="1363"/>
      <c r="O67" s="411" t="s">
        <v>2847</v>
      </c>
      <c r="P67" s="1323"/>
      <c r="Q67" s="1323"/>
      <c r="R67" s="1323"/>
      <c r="S67" s="1323"/>
      <c r="T67" s="1323"/>
      <c r="U67" s="411" t="s">
        <v>2847</v>
      </c>
      <c r="V67" s="1331" t="str">
        <f t="shared" si="0"/>
        <v/>
      </c>
      <c r="W67" s="1331"/>
      <c r="X67" s="1331"/>
      <c r="Y67" s="1331"/>
      <c r="Z67" s="411" t="s">
        <v>3036</v>
      </c>
      <c r="AA67" s="463"/>
      <c r="AB67" s="463"/>
      <c r="AC67" s="411"/>
    </row>
    <row r="68" spans="1:29" s="451" customFormat="1" ht="17.100000000000001" hidden="1" customHeight="1" outlineLevel="1">
      <c r="A68" s="411"/>
      <c r="B68" s="411"/>
      <c r="C68" s="411"/>
      <c r="D68" s="411"/>
      <c r="E68" s="411"/>
      <c r="F68" s="462" t="s">
        <v>2811</v>
      </c>
      <c r="G68" s="1342"/>
      <c r="H68" s="1342"/>
      <c r="I68" s="1342"/>
      <c r="J68" s="411" t="s">
        <v>3035</v>
      </c>
      <c r="K68" s="411" t="s">
        <v>2847</v>
      </c>
      <c r="L68" s="1363"/>
      <c r="M68" s="1363"/>
      <c r="N68" s="1363"/>
      <c r="O68" s="411" t="s">
        <v>2847</v>
      </c>
      <c r="P68" s="1323"/>
      <c r="Q68" s="1323"/>
      <c r="R68" s="1323"/>
      <c r="S68" s="1323"/>
      <c r="T68" s="1323"/>
      <c r="U68" s="411" t="s">
        <v>2847</v>
      </c>
      <c r="V68" s="1331" t="str">
        <f t="shared" si="0"/>
        <v/>
      </c>
      <c r="W68" s="1331"/>
      <c r="X68" s="1331"/>
      <c r="Y68" s="1331"/>
      <c r="Z68" s="411" t="s">
        <v>3036</v>
      </c>
      <c r="AA68" s="463"/>
      <c r="AB68" s="463"/>
      <c r="AC68" s="411"/>
    </row>
    <row r="69" spans="1:29" s="451" customFormat="1" ht="17.100000000000001" hidden="1" customHeight="1" outlineLevel="1">
      <c r="A69" s="411"/>
      <c r="B69" s="411"/>
      <c r="C69" s="411"/>
      <c r="D69" s="411"/>
      <c r="E69" s="411"/>
      <c r="F69" s="462" t="s">
        <v>2811</v>
      </c>
      <c r="G69" s="1342"/>
      <c r="H69" s="1342"/>
      <c r="I69" s="1342"/>
      <c r="J69" s="411" t="s">
        <v>3035</v>
      </c>
      <c r="K69" s="411" t="s">
        <v>2847</v>
      </c>
      <c r="L69" s="1363"/>
      <c r="M69" s="1363"/>
      <c r="N69" s="1363"/>
      <c r="O69" s="411" t="s">
        <v>2847</v>
      </c>
      <c r="P69" s="1323"/>
      <c r="Q69" s="1323"/>
      <c r="R69" s="1323"/>
      <c r="S69" s="1323"/>
      <c r="T69" s="1323"/>
      <c r="U69" s="411" t="s">
        <v>2847</v>
      </c>
      <c r="V69" s="1331" t="str">
        <f t="shared" si="0"/>
        <v/>
      </c>
      <c r="W69" s="1331"/>
      <c r="X69" s="1331"/>
      <c r="Y69" s="1331"/>
      <c r="Z69" s="411" t="s">
        <v>3036</v>
      </c>
      <c r="AA69" s="463"/>
      <c r="AB69" s="463"/>
      <c r="AC69" s="411"/>
    </row>
    <row r="70" spans="1:29" s="451" customFormat="1" ht="17.100000000000001" hidden="1" customHeight="1" outlineLevel="1">
      <c r="A70" s="411"/>
      <c r="B70" s="411"/>
      <c r="C70" s="411"/>
      <c r="D70" s="411"/>
      <c r="E70" s="411"/>
      <c r="F70" s="462" t="s">
        <v>2811</v>
      </c>
      <c r="G70" s="1342"/>
      <c r="H70" s="1342"/>
      <c r="I70" s="1342"/>
      <c r="J70" s="411" t="s">
        <v>3035</v>
      </c>
      <c r="K70" s="411" t="s">
        <v>2847</v>
      </c>
      <c r="L70" s="1363"/>
      <c r="M70" s="1363"/>
      <c r="N70" s="1363"/>
      <c r="O70" s="411" t="s">
        <v>2847</v>
      </c>
      <c r="P70" s="1323"/>
      <c r="Q70" s="1323"/>
      <c r="R70" s="1323"/>
      <c r="S70" s="1323"/>
      <c r="T70" s="1323"/>
      <c r="U70" s="411" t="s">
        <v>2847</v>
      </c>
      <c r="V70" s="1331" t="str">
        <f t="shared" si="0"/>
        <v/>
      </c>
      <c r="W70" s="1331"/>
      <c r="X70" s="1331"/>
      <c r="Y70" s="1331"/>
      <c r="Z70" s="411" t="s">
        <v>3036</v>
      </c>
      <c r="AA70" s="463"/>
      <c r="AB70" s="463"/>
      <c r="AC70" s="411"/>
    </row>
    <row r="71" spans="1:29" s="451" customFormat="1" ht="17.100000000000001" customHeight="1" collapsed="1">
      <c r="A71" s="420" t="s">
        <v>3037</v>
      </c>
      <c r="B71" s="420"/>
      <c r="C71" s="420"/>
      <c r="D71" s="420"/>
      <c r="E71" s="420"/>
      <c r="F71" s="420"/>
      <c r="G71" s="420"/>
      <c r="H71" s="420"/>
      <c r="I71" s="420"/>
      <c r="J71" s="420"/>
      <c r="K71" s="464" t="s">
        <v>2571</v>
      </c>
      <c r="L71" s="1372">
        <f>SUM(L56:N70)</f>
        <v>0</v>
      </c>
      <c r="M71" s="1372"/>
      <c r="N71" s="1372"/>
      <c r="O71" s="420" t="s">
        <v>2847</v>
      </c>
      <c r="P71" s="1372">
        <f>SUM(P56:T70)</f>
        <v>0</v>
      </c>
      <c r="Q71" s="1372"/>
      <c r="R71" s="1372"/>
      <c r="S71" s="1372"/>
      <c r="T71" s="1372"/>
      <c r="U71" s="420" t="s">
        <v>2847</v>
      </c>
      <c r="V71" s="1372">
        <f>SUM(V56:Y70)</f>
        <v>0</v>
      </c>
      <c r="W71" s="1372"/>
      <c r="X71" s="1372"/>
      <c r="Y71" s="1372"/>
      <c r="Z71" s="420" t="s">
        <v>3036</v>
      </c>
      <c r="AA71" s="465"/>
      <c r="AB71" s="465"/>
      <c r="AC71" s="420"/>
    </row>
    <row r="72" spans="1:29" s="451" customFormat="1" ht="17.100000000000001" customHeight="1">
      <c r="A72" s="424" t="s">
        <v>3038</v>
      </c>
      <c r="B72" s="424"/>
      <c r="C72" s="424"/>
      <c r="D72" s="424"/>
      <c r="E72" s="450"/>
      <c r="F72" s="1325"/>
      <c r="G72" s="1325"/>
      <c r="H72" s="1325"/>
      <c r="I72" s="1325"/>
      <c r="J72" s="1325"/>
      <c r="K72" s="1325"/>
      <c r="L72" s="1325"/>
      <c r="M72" s="1325"/>
      <c r="N72" s="1325"/>
      <c r="O72" s="1325"/>
      <c r="P72" s="1325"/>
      <c r="Q72" s="1325"/>
      <c r="R72" s="1325"/>
      <c r="S72" s="1325"/>
      <c r="T72" s="1325"/>
      <c r="U72" s="1325"/>
      <c r="V72" s="1325"/>
      <c r="W72" s="1325"/>
      <c r="X72" s="1325"/>
      <c r="Y72" s="1325"/>
      <c r="Z72" s="1325"/>
      <c r="AA72" s="1325"/>
      <c r="AB72" s="1325"/>
      <c r="AC72" s="450"/>
    </row>
    <row r="73" spans="1:29" s="451" customFormat="1" ht="17.100000000000001" customHeight="1">
      <c r="A73" s="424" t="s">
        <v>3039</v>
      </c>
      <c r="B73" s="424"/>
      <c r="C73" s="424"/>
      <c r="D73" s="424"/>
      <c r="E73" s="450"/>
      <c r="F73" s="1325"/>
      <c r="G73" s="1325"/>
      <c r="H73" s="1325"/>
      <c r="I73" s="1325"/>
      <c r="J73" s="1325"/>
      <c r="K73" s="1325"/>
      <c r="L73" s="1325"/>
      <c r="M73" s="1325"/>
      <c r="N73" s="1325"/>
      <c r="O73" s="1325"/>
      <c r="P73" s="1325"/>
      <c r="Q73" s="1325"/>
      <c r="R73" s="1325"/>
      <c r="S73" s="1325"/>
      <c r="T73" s="1325"/>
      <c r="U73" s="1325"/>
      <c r="V73" s="1325"/>
      <c r="W73" s="1325"/>
      <c r="X73" s="1325"/>
      <c r="Y73" s="1325"/>
      <c r="Z73" s="1325"/>
      <c r="AA73" s="1325"/>
      <c r="AB73" s="1325"/>
      <c r="AC73" s="450"/>
    </row>
    <row r="74" spans="1:29" s="451" customFormat="1" ht="17.100000000000001" customHeight="1">
      <c r="A74" s="424" t="s">
        <v>3040</v>
      </c>
      <c r="B74" s="424"/>
      <c r="C74" s="424"/>
      <c r="D74" s="424"/>
      <c r="E74" s="450"/>
      <c r="F74" s="1325"/>
      <c r="G74" s="1325"/>
      <c r="H74" s="1325"/>
      <c r="I74" s="1325"/>
      <c r="J74" s="1325"/>
      <c r="K74" s="1325"/>
      <c r="L74" s="1325"/>
      <c r="M74" s="1325"/>
      <c r="N74" s="1325"/>
      <c r="O74" s="1325"/>
      <c r="P74" s="1325"/>
      <c r="Q74" s="1325"/>
      <c r="R74" s="1325"/>
      <c r="S74" s="1325"/>
      <c r="T74" s="1325"/>
      <c r="U74" s="1325"/>
      <c r="V74" s="1325"/>
      <c r="W74" s="1325"/>
      <c r="X74" s="1325"/>
      <c r="Y74" s="1325"/>
      <c r="Z74" s="1325"/>
      <c r="AA74" s="1325"/>
      <c r="AB74" s="1325"/>
      <c r="AC74" s="450"/>
    </row>
    <row r="75" spans="1:29" s="451" customFormat="1" ht="17.100000000000001" customHeight="1">
      <c r="A75" s="424" t="s">
        <v>3041</v>
      </c>
      <c r="B75" s="424"/>
      <c r="C75" s="424"/>
      <c r="D75" s="424"/>
      <c r="E75" s="450"/>
      <c r="F75" s="450"/>
      <c r="G75" s="450"/>
      <c r="H75" s="450"/>
      <c r="I75" s="450"/>
      <c r="J75" s="450"/>
      <c r="K75" s="1354"/>
      <c r="L75" s="1354"/>
      <c r="M75" s="1354"/>
      <c r="N75" s="450" t="s">
        <v>3042</v>
      </c>
      <c r="O75" s="450"/>
      <c r="P75" s="1368"/>
      <c r="Q75" s="1368"/>
      <c r="R75" s="1368"/>
      <c r="S75" s="1368"/>
      <c r="T75" s="1368"/>
      <c r="U75" s="1368"/>
      <c r="V75" s="1368"/>
      <c r="W75" s="450"/>
      <c r="X75" s="450"/>
      <c r="Y75" s="450"/>
      <c r="Z75" s="450"/>
      <c r="AA75" s="450"/>
      <c r="AB75" s="450"/>
      <c r="AC75" s="450"/>
    </row>
    <row r="76" spans="1:29" s="451" customFormat="1" ht="17.100000000000001" customHeight="1">
      <c r="A76" s="424" t="s">
        <v>3043</v>
      </c>
      <c r="B76" s="424"/>
      <c r="C76" s="424"/>
      <c r="D76" s="424"/>
      <c r="E76" s="450"/>
      <c r="F76" s="450"/>
      <c r="G76" s="1369"/>
      <c r="H76" s="1369"/>
      <c r="I76" s="1369"/>
      <c r="J76" s="1369"/>
      <c r="K76" s="1369"/>
      <c r="L76" s="1369"/>
      <c r="M76" s="1369"/>
      <c r="N76" s="1369"/>
      <c r="O76" s="1369"/>
      <c r="P76" s="1369"/>
      <c r="Q76" s="1369"/>
      <c r="R76" s="1369"/>
      <c r="S76" s="1369"/>
      <c r="T76" s="1369"/>
      <c r="U76" s="1369"/>
      <c r="V76" s="1369"/>
      <c r="W76" s="1369"/>
      <c r="X76" s="1369"/>
      <c r="Y76" s="1369"/>
      <c r="Z76" s="1369"/>
      <c r="AA76" s="1369"/>
      <c r="AB76" s="1369"/>
      <c r="AC76" s="1369"/>
    </row>
    <row r="77" spans="1:29" s="451" customFormat="1" ht="17.100000000000001" customHeight="1">
      <c r="A77" s="1370" t="s">
        <v>3044</v>
      </c>
      <c r="B77" s="1370"/>
      <c r="C77" s="1370"/>
      <c r="D77" s="1370"/>
      <c r="E77" s="1370"/>
      <c r="F77" s="1370"/>
      <c r="G77" s="1370"/>
      <c r="H77" s="1371"/>
      <c r="I77" s="1371"/>
      <c r="J77" s="1371"/>
      <c r="K77" s="1371"/>
      <c r="L77" s="1371"/>
      <c r="M77" s="1371"/>
      <c r="N77" s="1371"/>
      <c r="O77" s="1371"/>
      <c r="P77" s="1371"/>
      <c r="Q77" s="1371"/>
      <c r="R77" s="1371"/>
      <c r="S77" s="1371"/>
      <c r="T77" s="1371"/>
      <c r="U77" s="1371"/>
      <c r="V77" s="1371"/>
      <c r="W77" s="1371"/>
      <c r="X77" s="1371"/>
      <c r="Y77" s="1371"/>
      <c r="Z77" s="1371"/>
      <c r="AA77" s="1371"/>
      <c r="AB77" s="1371"/>
      <c r="AC77" s="1371"/>
    </row>
    <row r="78" spans="1:29" s="451" customFormat="1" ht="17.100000000000001" customHeight="1">
      <c r="A78" s="424" t="s">
        <v>3045</v>
      </c>
      <c r="B78" s="424"/>
      <c r="C78" s="424"/>
      <c r="D78" s="424"/>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row>
    <row r="79" spans="1:29" ht="17.100000000000001" customHeight="1">
      <c r="A79" s="466"/>
      <c r="B79" s="467"/>
      <c r="C79" s="467"/>
      <c r="D79" s="467"/>
    </row>
    <row r="80" spans="1:29" ht="17.100000000000001" customHeight="1">
      <c r="A80" s="468"/>
      <c r="B80" s="468"/>
      <c r="C80" s="468"/>
      <c r="D80" s="468"/>
    </row>
    <row r="81" ht="17.100000000000001" customHeight="1"/>
    <row r="82" ht="17.100000000000001" customHeight="1"/>
    <row r="83" ht="17.100000000000001" customHeight="1"/>
    <row r="84" ht="17.100000000000001" customHeight="1"/>
  </sheetData>
  <mergeCells count="102">
    <mergeCell ref="K75:M75"/>
    <mergeCell ref="P75:V75"/>
    <mergeCell ref="G76:AC76"/>
    <mergeCell ref="A77:G77"/>
    <mergeCell ref="H77:AC77"/>
    <mergeCell ref="E78:AC78"/>
    <mergeCell ref="L71:N71"/>
    <mergeCell ref="P71:T71"/>
    <mergeCell ref="V71:Y71"/>
    <mergeCell ref="F72:AB72"/>
    <mergeCell ref="F73:AB73"/>
    <mergeCell ref="F74:AB74"/>
    <mergeCell ref="G69:I69"/>
    <mergeCell ref="L69:N69"/>
    <mergeCell ref="P69:T69"/>
    <mergeCell ref="V69:Y69"/>
    <mergeCell ref="G70:I70"/>
    <mergeCell ref="L70:N70"/>
    <mergeCell ref="P70:T70"/>
    <mergeCell ref="V70:Y70"/>
    <mergeCell ref="G67:I67"/>
    <mergeCell ref="L67:N67"/>
    <mergeCell ref="P67:T67"/>
    <mergeCell ref="V67:Y67"/>
    <mergeCell ref="G68:I68"/>
    <mergeCell ref="L68:N68"/>
    <mergeCell ref="P68:T68"/>
    <mergeCell ref="V68:Y68"/>
    <mergeCell ref="G65:I65"/>
    <mergeCell ref="L65:N65"/>
    <mergeCell ref="P65:T65"/>
    <mergeCell ref="V65:Y65"/>
    <mergeCell ref="G66:I66"/>
    <mergeCell ref="L66:N66"/>
    <mergeCell ref="P66:T66"/>
    <mergeCell ref="V66:Y66"/>
    <mergeCell ref="G63:I63"/>
    <mergeCell ref="L63:N63"/>
    <mergeCell ref="P63:T63"/>
    <mergeCell ref="V63:Y63"/>
    <mergeCell ref="G64:I64"/>
    <mergeCell ref="L64:N64"/>
    <mergeCell ref="P64:T64"/>
    <mergeCell ref="V64:Y64"/>
    <mergeCell ref="G61:I61"/>
    <mergeCell ref="L61:N61"/>
    <mergeCell ref="P61:T61"/>
    <mergeCell ref="V61:Y61"/>
    <mergeCell ref="G62:I62"/>
    <mergeCell ref="L62:N62"/>
    <mergeCell ref="P62:T62"/>
    <mergeCell ref="V62:Y62"/>
    <mergeCell ref="G59:I59"/>
    <mergeCell ref="L59:N59"/>
    <mergeCell ref="P59:T59"/>
    <mergeCell ref="V59:Y59"/>
    <mergeCell ref="G60:I60"/>
    <mergeCell ref="L60:N60"/>
    <mergeCell ref="P60:T60"/>
    <mergeCell ref="V60:Y60"/>
    <mergeCell ref="G57:I57"/>
    <mergeCell ref="L57:N57"/>
    <mergeCell ref="P57:T57"/>
    <mergeCell ref="V57:Y57"/>
    <mergeCell ref="G58:I58"/>
    <mergeCell ref="L58:N58"/>
    <mergeCell ref="P58:T58"/>
    <mergeCell ref="V58:Y58"/>
    <mergeCell ref="A41:AC41"/>
    <mergeCell ref="A43:U43"/>
    <mergeCell ref="F46:K46"/>
    <mergeCell ref="F48:K48"/>
    <mergeCell ref="F53:K53"/>
    <mergeCell ref="G56:I56"/>
    <mergeCell ref="L56:N56"/>
    <mergeCell ref="P56:T56"/>
    <mergeCell ref="V56:Y56"/>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G76:AC76 JC76:JY76 SY76:TU76 ACU76:ADQ76 AMQ76:ANM76 AWM76:AXI76 BGI76:BHE76 BQE76:BRA76 CAA76:CAW76 CJW76:CKS76 CTS76:CUO76 DDO76:DEK76 DNK76:DOG76 DXG76:DYC76 EHC76:EHY76 EQY76:ERU76 FAU76:FBQ76 FKQ76:FLM76 FUM76:FVI76 GEI76:GFE76 GOE76:GPA76 GYA76:GYW76 HHW76:HIS76 HRS76:HSO76 IBO76:ICK76 ILK76:IMG76 IVG76:IWC76 JFC76:JFY76 JOY76:JPU76 JYU76:JZQ76 KIQ76:KJM76 KSM76:KTI76 LCI76:LDE76 LME76:LNA76 LWA76:LWW76 MFW76:MGS76 MPS76:MQO76 MZO76:NAK76 NJK76:NKG76 NTG76:NUC76 ODC76:ODY76 OMY76:ONU76 OWU76:OXQ76 PGQ76:PHM76 PQM76:PRI76 QAI76:QBE76 QKE76:QLA76 QUA76:QUW76 RDW76:RES76 RNS76:ROO76 RXO76:RYK76 SHK76:SIG76 SRG76:SSC76 TBC76:TBY76 TKY76:TLU76 TUU76:TVQ76 UEQ76:UFM76 UOM76:UPI76 UYI76:UZE76 VIE76:VJA76 VSA76:VSW76 WBW76:WCS76 WLS76:WMO76 WVO76:WWK76 G65612:AC65612 JC65612:JY65612 SY65612:TU65612 ACU65612:ADQ65612 AMQ65612:ANM65612 AWM65612:AXI65612 BGI65612:BHE65612 BQE65612:BRA65612 CAA65612:CAW65612 CJW65612:CKS65612 CTS65612:CUO65612 DDO65612:DEK65612 DNK65612:DOG65612 DXG65612:DYC65612 EHC65612:EHY65612 EQY65612:ERU65612 FAU65612:FBQ65612 FKQ65612:FLM65612 FUM65612:FVI65612 GEI65612:GFE65612 GOE65612:GPA65612 GYA65612:GYW65612 HHW65612:HIS65612 HRS65612:HSO65612 IBO65612:ICK65612 ILK65612:IMG65612 IVG65612:IWC65612 JFC65612:JFY65612 JOY65612:JPU65612 JYU65612:JZQ65612 KIQ65612:KJM65612 KSM65612:KTI65612 LCI65612:LDE65612 LME65612:LNA65612 LWA65612:LWW65612 MFW65612:MGS65612 MPS65612:MQO65612 MZO65612:NAK65612 NJK65612:NKG65612 NTG65612:NUC65612 ODC65612:ODY65612 OMY65612:ONU65612 OWU65612:OXQ65612 PGQ65612:PHM65612 PQM65612:PRI65612 QAI65612:QBE65612 QKE65612:QLA65612 QUA65612:QUW65612 RDW65612:RES65612 RNS65612:ROO65612 RXO65612:RYK65612 SHK65612:SIG65612 SRG65612:SSC65612 TBC65612:TBY65612 TKY65612:TLU65612 TUU65612:TVQ65612 UEQ65612:UFM65612 UOM65612:UPI65612 UYI65612:UZE65612 VIE65612:VJA65612 VSA65612:VSW65612 WBW65612:WCS65612 WLS65612:WMO65612 WVO65612:WWK65612 G131148:AC131148 JC131148:JY131148 SY131148:TU131148 ACU131148:ADQ131148 AMQ131148:ANM131148 AWM131148:AXI131148 BGI131148:BHE131148 BQE131148:BRA131148 CAA131148:CAW131148 CJW131148:CKS131148 CTS131148:CUO131148 DDO131148:DEK131148 DNK131148:DOG131148 DXG131148:DYC131148 EHC131148:EHY131148 EQY131148:ERU131148 FAU131148:FBQ131148 FKQ131148:FLM131148 FUM131148:FVI131148 GEI131148:GFE131148 GOE131148:GPA131148 GYA131148:GYW131148 HHW131148:HIS131148 HRS131148:HSO131148 IBO131148:ICK131148 ILK131148:IMG131148 IVG131148:IWC131148 JFC131148:JFY131148 JOY131148:JPU131148 JYU131148:JZQ131148 KIQ131148:KJM131148 KSM131148:KTI131148 LCI131148:LDE131148 LME131148:LNA131148 LWA131148:LWW131148 MFW131148:MGS131148 MPS131148:MQO131148 MZO131148:NAK131148 NJK131148:NKG131148 NTG131148:NUC131148 ODC131148:ODY131148 OMY131148:ONU131148 OWU131148:OXQ131148 PGQ131148:PHM131148 PQM131148:PRI131148 QAI131148:QBE131148 QKE131148:QLA131148 QUA131148:QUW131148 RDW131148:RES131148 RNS131148:ROO131148 RXO131148:RYK131148 SHK131148:SIG131148 SRG131148:SSC131148 TBC131148:TBY131148 TKY131148:TLU131148 TUU131148:TVQ131148 UEQ131148:UFM131148 UOM131148:UPI131148 UYI131148:UZE131148 VIE131148:VJA131148 VSA131148:VSW131148 WBW131148:WCS131148 WLS131148:WMO131148 WVO131148:WWK131148 G196684:AC196684 JC196684:JY196684 SY196684:TU196684 ACU196684:ADQ196684 AMQ196684:ANM196684 AWM196684:AXI196684 BGI196684:BHE196684 BQE196684:BRA196684 CAA196684:CAW196684 CJW196684:CKS196684 CTS196684:CUO196684 DDO196684:DEK196684 DNK196684:DOG196684 DXG196684:DYC196684 EHC196684:EHY196684 EQY196684:ERU196684 FAU196684:FBQ196684 FKQ196684:FLM196684 FUM196684:FVI196684 GEI196684:GFE196684 GOE196684:GPA196684 GYA196684:GYW196684 HHW196684:HIS196684 HRS196684:HSO196684 IBO196684:ICK196684 ILK196684:IMG196684 IVG196684:IWC196684 JFC196684:JFY196684 JOY196684:JPU196684 JYU196684:JZQ196684 KIQ196684:KJM196684 KSM196684:KTI196684 LCI196684:LDE196684 LME196684:LNA196684 LWA196684:LWW196684 MFW196684:MGS196684 MPS196684:MQO196684 MZO196684:NAK196684 NJK196684:NKG196684 NTG196684:NUC196684 ODC196684:ODY196684 OMY196684:ONU196684 OWU196684:OXQ196684 PGQ196684:PHM196684 PQM196684:PRI196684 QAI196684:QBE196684 QKE196684:QLA196684 QUA196684:QUW196684 RDW196684:RES196684 RNS196684:ROO196684 RXO196684:RYK196684 SHK196684:SIG196684 SRG196684:SSC196684 TBC196684:TBY196684 TKY196684:TLU196684 TUU196684:TVQ196684 UEQ196684:UFM196684 UOM196684:UPI196684 UYI196684:UZE196684 VIE196684:VJA196684 VSA196684:VSW196684 WBW196684:WCS196684 WLS196684:WMO196684 WVO196684:WWK196684 G262220:AC262220 JC262220:JY262220 SY262220:TU262220 ACU262220:ADQ262220 AMQ262220:ANM262220 AWM262220:AXI262220 BGI262220:BHE262220 BQE262220:BRA262220 CAA262220:CAW262220 CJW262220:CKS262220 CTS262220:CUO262220 DDO262220:DEK262220 DNK262220:DOG262220 DXG262220:DYC262220 EHC262220:EHY262220 EQY262220:ERU262220 FAU262220:FBQ262220 FKQ262220:FLM262220 FUM262220:FVI262220 GEI262220:GFE262220 GOE262220:GPA262220 GYA262220:GYW262220 HHW262220:HIS262220 HRS262220:HSO262220 IBO262220:ICK262220 ILK262220:IMG262220 IVG262220:IWC262220 JFC262220:JFY262220 JOY262220:JPU262220 JYU262220:JZQ262220 KIQ262220:KJM262220 KSM262220:KTI262220 LCI262220:LDE262220 LME262220:LNA262220 LWA262220:LWW262220 MFW262220:MGS262220 MPS262220:MQO262220 MZO262220:NAK262220 NJK262220:NKG262220 NTG262220:NUC262220 ODC262220:ODY262220 OMY262220:ONU262220 OWU262220:OXQ262220 PGQ262220:PHM262220 PQM262220:PRI262220 QAI262220:QBE262220 QKE262220:QLA262220 QUA262220:QUW262220 RDW262220:RES262220 RNS262220:ROO262220 RXO262220:RYK262220 SHK262220:SIG262220 SRG262220:SSC262220 TBC262220:TBY262220 TKY262220:TLU262220 TUU262220:TVQ262220 UEQ262220:UFM262220 UOM262220:UPI262220 UYI262220:UZE262220 VIE262220:VJA262220 VSA262220:VSW262220 WBW262220:WCS262220 WLS262220:WMO262220 WVO262220:WWK262220 G327756:AC327756 JC327756:JY327756 SY327756:TU327756 ACU327756:ADQ327756 AMQ327756:ANM327756 AWM327756:AXI327756 BGI327756:BHE327756 BQE327756:BRA327756 CAA327756:CAW327756 CJW327756:CKS327756 CTS327756:CUO327756 DDO327756:DEK327756 DNK327756:DOG327756 DXG327756:DYC327756 EHC327756:EHY327756 EQY327756:ERU327756 FAU327756:FBQ327756 FKQ327756:FLM327756 FUM327756:FVI327756 GEI327756:GFE327756 GOE327756:GPA327756 GYA327756:GYW327756 HHW327756:HIS327756 HRS327756:HSO327756 IBO327756:ICK327756 ILK327756:IMG327756 IVG327756:IWC327756 JFC327756:JFY327756 JOY327756:JPU327756 JYU327756:JZQ327756 KIQ327756:KJM327756 KSM327756:KTI327756 LCI327756:LDE327756 LME327756:LNA327756 LWA327756:LWW327756 MFW327756:MGS327756 MPS327756:MQO327756 MZO327756:NAK327756 NJK327756:NKG327756 NTG327756:NUC327756 ODC327756:ODY327756 OMY327756:ONU327756 OWU327756:OXQ327756 PGQ327756:PHM327756 PQM327756:PRI327756 QAI327756:QBE327756 QKE327756:QLA327756 QUA327756:QUW327756 RDW327756:RES327756 RNS327756:ROO327756 RXO327756:RYK327756 SHK327756:SIG327756 SRG327756:SSC327756 TBC327756:TBY327756 TKY327756:TLU327756 TUU327756:TVQ327756 UEQ327756:UFM327756 UOM327756:UPI327756 UYI327756:UZE327756 VIE327756:VJA327756 VSA327756:VSW327756 WBW327756:WCS327756 WLS327756:WMO327756 WVO327756:WWK327756 G393292:AC393292 JC393292:JY393292 SY393292:TU393292 ACU393292:ADQ393292 AMQ393292:ANM393292 AWM393292:AXI393292 BGI393292:BHE393292 BQE393292:BRA393292 CAA393292:CAW393292 CJW393292:CKS393292 CTS393292:CUO393292 DDO393292:DEK393292 DNK393292:DOG393292 DXG393292:DYC393292 EHC393292:EHY393292 EQY393292:ERU393292 FAU393292:FBQ393292 FKQ393292:FLM393292 FUM393292:FVI393292 GEI393292:GFE393292 GOE393292:GPA393292 GYA393292:GYW393292 HHW393292:HIS393292 HRS393292:HSO393292 IBO393292:ICK393292 ILK393292:IMG393292 IVG393292:IWC393292 JFC393292:JFY393292 JOY393292:JPU393292 JYU393292:JZQ393292 KIQ393292:KJM393292 KSM393292:KTI393292 LCI393292:LDE393292 LME393292:LNA393292 LWA393292:LWW393292 MFW393292:MGS393292 MPS393292:MQO393292 MZO393292:NAK393292 NJK393292:NKG393292 NTG393292:NUC393292 ODC393292:ODY393292 OMY393292:ONU393292 OWU393292:OXQ393292 PGQ393292:PHM393292 PQM393292:PRI393292 QAI393292:QBE393292 QKE393292:QLA393292 QUA393292:QUW393292 RDW393292:RES393292 RNS393292:ROO393292 RXO393292:RYK393292 SHK393292:SIG393292 SRG393292:SSC393292 TBC393292:TBY393292 TKY393292:TLU393292 TUU393292:TVQ393292 UEQ393292:UFM393292 UOM393292:UPI393292 UYI393292:UZE393292 VIE393292:VJA393292 VSA393292:VSW393292 WBW393292:WCS393292 WLS393292:WMO393292 WVO393292:WWK393292 G458828:AC458828 JC458828:JY458828 SY458828:TU458828 ACU458828:ADQ458828 AMQ458828:ANM458828 AWM458828:AXI458828 BGI458828:BHE458828 BQE458828:BRA458828 CAA458828:CAW458828 CJW458828:CKS458828 CTS458828:CUO458828 DDO458828:DEK458828 DNK458828:DOG458828 DXG458828:DYC458828 EHC458828:EHY458828 EQY458828:ERU458828 FAU458828:FBQ458828 FKQ458828:FLM458828 FUM458828:FVI458828 GEI458828:GFE458828 GOE458828:GPA458828 GYA458828:GYW458828 HHW458828:HIS458828 HRS458828:HSO458828 IBO458828:ICK458828 ILK458828:IMG458828 IVG458828:IWC458828 JFC458828:JFY458828 JOY458828:JPU458828 JYU458828:JZQ458828 KIQ458828:KJM458828 KSM458828:KTI458828 LCI458828:LDE458828 LME458828:LNA458828 LWA458828:LWW458828 MFW458828:MGS458828 MPS458828:MQO458828 MZO458828:NAK458828 NJK458828:NKG458828 NTG458828:NUC458828 ODC458828:ODY458828 OMY458828:ONU458828 OWU458828:OXQ458828 PGQ458828:PHM458828 PQM458828:PRI458828 QAI458828:QBE458828 QKE458828:QLA458828 QUA458828:QUW458828 RDW458828:RES458828 RNS458828:ROO458828 RXO458828:RYK458828 SHK458828:SIG458828 SRG458828:SSC458828 TBC458828:TBY458828 TKY458828:TLU458828 TUU458828:TVQ458828 UEQ458828:UFM458828 UOM458828:UPI458828 UYI458828:UZE458828 VIE458828:VJA458828 VSA458828:VSW458828 WBW458828:WCS458828 WLS458828:WMO458828 WVO458828:WWK458828 G524364:AC524364 JC524364:JY524364 SY524364:TU524364 ACU524364:ADQ524364 AMQ524364:ANM524364 AWM524364:AXI524364 BGI524364:BHE524364 BQE524364:BRA524364 CAA524364:CAW524364 CJW524364:CKS524364 CTS524364:CUO524364 DDO524364:DEK524364 DNK524364:DOG524364 DXG524364:DYC524364 EHC524364:EHY524364 EQY524364:ERU524364 FAU524364:FBQ524364 FKQ524364:FLM524364 FUM524364:FVI524364 GEI524364:GFE524364 GOE524364:GPA524364 GYA524364:GYW524364 HHW524364:HIS524364 HRS524364:HSO524364 IBO524364:ICK524364 ILK524364:IMG524364 IVG524364:IWC524364 JFC524364:JFY524364 JOY524364:JPU524364 JYU524364:JZQ524364 KIQ524364:KJM524364 KSM524364:KTI524364 LCI524364:LDE524364 LME524364:LNA524364 LWA524364:LWW524364 MFW524364:MGS524364 MPS524364:MQO524364 MZO524364:NAK524364 NJK524364:NKG524364 NTG524364:NUC524364 ODC524364:ODY524364 OMY524364:ONU524364 OWU524364:OXQ524364 PGQ524364:PHM524364 PQM524364:PRI524364 QAI524364:QBE524364 QKE524364:QLA524364 QUA524364:QUW524364 RDW524364:RES524364 RNS524364:ROO524364 RXO524364:RYK524364 SHK524364:SIG524364 SRG524364:SSC524364 TBC524364:TBY524364 TKY524364:TLU524364 TUU524364:TVQ524364 UEQ524364:UFM524364 UOM524364:UPI524364 UYI524364:UZE524364 VIE524364:VJA524364 VSA524364:VSW524364 WBW524364:WCS524364 WLS524364:WMO524364 WVO524364:WWK524364 G589900:AC589900 JC589900:JY589900 SY589900:TU589900 ACU589900:ADQ589900 AMQ589900:ANM589900 AWM589900:AXI589900 BGI589900:BHE589900 BQE589900:BRA589900 CAA589900:CAW589900 CJW589900:CKS589900 CTS589900:CUO589900 DDO589900:DEK589900 DNK589900:DOG589900 DXG589900:DYC589900 EHC589900:EHY589900 EQY589900:ERU589900 FAU589900:FBQ589900 FKQ589900:FLM589900 FUM589900:FVI589900 GEI589900:GFE589900 GOE589900:GPA589900 GYA589900:GYW589900 HHW589900:HIS589900 HRS589900:HSO589900 IBO589900:ICK589900 ILK589900:IMG589900 IVG589900:IWC589900 JFC589900:JFY589900 JOY589900:JPU589900 JYU589900:JZQ589900 KIQ589900:KJM589900 KSM589900:KTI589900 LCI589900:LDE589900 LME589900:LNA589900 LWA589900:LWW589900 MFW589900:MGS589900 MPS589900:MQO589900 MZO589900:NAK589900 NJK589900:NKG589900 NTG589900:NUC589900 ODC589900:ODY589900 OMY589900:ONU589900 OWU589900:OXQ589900 PGQ589900:PHM589900 PQM589900:PRI589900 QAI589900:QBE589900 QKE589900:QLA589900 QUA589900:QUW589900 RDW589900:RES589900 RNS589900:ROO589900 RXO589900:RYK589900 SHK589900:SIG589900 SRG589900:SSC589900 TBC589900:TBY589900 TKY589900:TLU589900 TUU589900:TVQ589900 UEQ589900:UFM589900 UOM589900:UPI589900 UYI589900:UZE589900 VIE589900:VJA589900 VSA589900:VSW589900 WBW589900:WCS589900 WLS589900:WMO589900 WVO589900:WWK589900 G655436:AC655436 JC655436:JY655436 SY655436:TU655436 ACU655436:ADQ655436 AMQ655436:ANM655436 AWM655436:AXI655436 BGI655436:BHE655436 BQE655436:BRA655436 CAA655436:CAW655436 CJW655436:CKS655436 CTS655436:CUO655436 DDO655436:DEK655436 DNK655436:DOG655436 DXG655436:DYC655436 EHC655436:EHY655436 EQY655436:ERU655436 FAU655436:FBQ655436 FKQ655436:FLM655436 FUM655436:FVI655436 GEI655436:GFE655436 GOE655436:GPA655436 GYA655436:GYW655436 HHW655436:HIS655436 HRS655436:HSO655436 IBO655436:ICK655436 ILK655436:IMG655436 IVG655436:IWC655436 JFC655436:JFY655436 JOY655436:JPU655436 JYU655436:JZQ655436 KIQ655436:KJM655436 KSM655436:KTI655436 LCI655436:LDE655436 LME655436:LNA655436 LWA655436:LWW655436 MFW655436:MGS655436 MPS655436:MQO655436 MZO655436:NAK655436 NJK655436:NKG655436 NTG655436:NUC655436 ODC655436:ODY655436 OMY655436:ONU655436 OWU655436:OXQ655436 PGQ655436:PHM655436 PQM655436:PRI655436 QAI655436:QBE655436 QKE655436:QLA655436 QUA655436:QUW655436 RDW655436:RES655436 RNS655436:ROO655436 RXO655436:RYK655436 SHK655436:SIG655436 SRG655436:SSC655436 TBC655436:TBY655436 TKY655436:TLU655436 TUU655436:TVQ655436 UEQ655436:UFM655436 UOM655436:UPI655436 UYI655436:UZE655436 VIE655436:VJA655436 VSA655436:VSW655436 WBW655436:WCS655436 WLS655436:WMO655436 WVO655436:WWK655436 G720972:AC720972 JC720972:JY720972 SY720972:TU720972 ACU720972:ADQ720972 AMQ720972:ANM720972 AWM720972:AXI720972 BGI720972:BHE720972 BQE720972:BRA720972 CAA720972:CAW720972 CJW720972:CKS720972 CTS720972:CUO720972 DDO720972:DEK720972 DNK720972:DOG720972 DXG720972:DYC720972 EHC720972:EHY720972 EQY720972:ERU720972 FAU720972:FBQ720972 FKQ720972:FLM720972 FUM720972:FVI720972 GEI720972:GFE720972 GOE720972:GPA720972 GYA720972:GYW720972 HHW720972:HIS720972 HRS720972:HSO720972 IBO720972:ICK720972 ILK720972:IMG720972 IVG720972:IWC720972 JFC720972:JFY720972 JOY720972:JPU720972 JYU720972:JZQ720972 KIQ720972:KJM720972 KSM720972:KTI720972 LCI720972:LDE720972 LME720972:LNA720972 LWA720972:LWW720972 MFW720972:MGS720972 MPS720972:MQO720972 MZO720972:NAK720972 NJK720972:NKG720972 NTG720972:NUC720972 ODC720972:ODY720972 OMY720972:ONU720972 OWU720972:OXQ720972 PGQ720972:PHM720972 PQM720972:PRI720972 QAI720972:QBE720972 QKE720972:QLA720972 QUA720972:QUW720972 RDW720972:RES720972 RNS720972:ROO720972 RXO720972:RYK720972 SHK720972:SIG720972 SRG720972:SSC720972 TBC720972:TBY720972 TKY720972:TLU720972 TUU720972:TVQ720972 UEQ720972:UFM720972 UOM720972:UPI720972 UYI720972:UZE720972 VIE720972:VJA720972 VSA720972:VSW720972 WBW720972:WCS720972 WLS720972:WMO720972 WVO720972:WWK720972 G786508:AC786508 JC786508:JY786508 SY786508:TU786508 ACU786508:ADQ786508 AMQ786508:ANM786508 AWM786508:AXI786508 BGI786508:BHE786508 BQE786508:BRA786508 CAA786508:CAW786508 CJW786508:CKS786508 CTS786508:CUO786508 DDO786508:DEK786508 DNK786508:DOG786508 DXG786508:DYC786508 EHC786508:EHY786508 EQY786508:ERU786508 FAU786508:FBQ786508 FKQ786508:FLM786508 FUM786508:FVI786508 GEI786508:GFE786508 GOE786508:GPA786508 GYA786508:GYW786508 HHW786508:HIS786508 HRS786508:HSO786508 IBO786508:ICK786508 ILK786508:IMG786508 IVG786508:IWC786508 JFC786508:JFY786508 JOY786508:JPU786508 JYU786508:JZQ786508 KIQ786508:KJM786508 KSM786508:KTI786508 LCI786508:LDE786508 LME786508:LNA786508 LWA786508:LWW786508 MFW786508:MGS786508 MPS786508:MQO786508 MZO786508:NAK786508 NJK786508:NKG786508 NTG786508:NUC786508 ODC786508:ODY786508 OMY786508:ONU786508 OWU786508:OXQ786508 PGQ786508:PHM786508 PQM786508:PRI786508 QAI786508:QBE786508 QKE786508:QLA786508 QUA786508:QUW786508 RDW786508:RES786508 RNS786508:ROO786508 RXO786508:RYK786508 SHK786508:SIG786508 SRG786508:SSC786508 TBC786508:TBY786508 TKY786508:TLU786508 TUU786508:TVQ786508 UEQ786508:UFM786508 UOM786508:UPI786508 UYI786508:UZE786508 VIE786508:VJA786508 VSA786508:VSW786508 WBW786508:WCS786508 WLS786508:WMO786508 WVO786508:WWK786508 G852044:AC852044 JC852044:JY852044 SY852044:TU852044 ACU852044:ADQ852044 AMQ852044:ANM852044 AWM852044:AXI852044 BGI852044:BHE852044 BQE852044:BRA852044 CAA852044:CAW852044 CJW852044:CKS852044 CTS852044:CUO852044 DDO852044:DEK852044 DNK852044:DOG852044 DXG852044:DYC852044 EHC852044:EHY852044 EQY852044:ERU852044 FAU852044:FBQ852044 FKQ852044:FLM852044 FUM852044:FVI852044 GEI852044:GFE852044 GOE852044:GPA852044 GYA852044:GYW852044 HHW852044:HIS852044 HRS852044:HSO852044 IBO852044:ICK852044 ILK852044:IMG852044 IVG852044:IWC852044 JFC852044:JFY852044 JOY852044:JPU852044 JYU852044:JZQ852044 KIQ852044:KJM852044 KSM852044:KTI852044 LCI852044:LDE852044 LME852044:LNA852044 LWA852044:LWW852044 MFW852044:MGS852044 MPS852044:MQO852044 MZO852044:NAK852044 NJK852044:NKG852044 NTG852044:NUC852044 ODC852044:ODY852044 OMY852044:ONU852044 OWU852044:OXQ852044 PGQ852044:PHM852044 PQM852044:PRI852044 QAI852044:QBE852044 QKE852044:QLA852044 QUA852044:QUW852044 RDW852044:RES852044 RNS852044:ROO852044 RXO852044:RYK852044 SHK852044:SIG852044 SRG852044:SSC852044 TBC852044:TBY852044 TKY852044:TLU852044 TUU852044:TVQ852044 UEQ852044:UFM852044 UOM852044:UPI852044 UYI852044:UZE852044 VIE852044:VJA852044 VSA852044:VSW852044 WBW852044:WCS852044 WLS852044:WMO852044 WVO852044:WWK852044 G917580:AC917580 JC917580:JY917580 SY917580:TU917580 ACU917580:ADQ917580 AMQ917580:ANM917580 AWM917580:AXI917580 BGI917580:BHE917580 BQE917580:BRA917580 CAA917580:CAW917580 CJW917580:CKS917580 CTS917580:CUO917580 DDO917580:DEK917580 DNK917580:DOG917580 DXG917580:DYC917580 EHC917580:EHY917580 EQY917580:ERU917580 FAU917580:FBQ917580 FKQ917580:FLM917580 FUM917580:FVI917580 GEI917580:GFE917580 GOE917580:GPA917580 GYA917580:GYW917580 HHW917580:HIS917580 HRS917580:HSO917580 IBO917580:ICK917580 ILK917580:IMG917580 IVG917580:IWC917580 JFC917580:JFY917580 JOY917580:JPU917580 JYU917580:JZQ917580 KIQ917580:KJM917580 KSM917580:KTI917580 LCI917580:LDE917580 LME917580:LNA917580 LWA917580:LWW917580 MFW917580:MGS917580 MPS917580:MQO917580 MZO917580:NAK917580 NJK917580:NKG917580 NTG917580:NUC917580 ODC917580:ODY917580 OMY917580:ONU917580 OWU917580:OXQ917580 PGQ917580:PHM917580 PQM917580:PRI917580 QAI917580:QBE917580 QKE917580:QLA917580 QUA917580:QUW917580 RDW917580:RES917580 RNS917580:ROO917580 RXO917580:RYK917580 SHK917580:SIG917580 SRG917580:SSC917580 TBC917580:TBY917580 TKY917580:TLU917580 TUU917580:TVQ917580 UEQ917580:UFM917580 UOM917580:UPI917580 UYI917580:UZE917580 VIE917580:VJA917580 VSA917580:VSW917580 WBW917580:WCS917580 WLS917580:WMO917580 WVO917580:WWK917580 G983116:AC983116 JC983116:JY983116 SY983116:TU983116 ACU983116:ADQ983116 AMQ983116:ANM983116 AWM983116:AXI983116 BGI983116:BHE983116 BQE983116:BRA983116 CAA983116:CAW983116 CJW983116:CKS983116 CTS983116:CUO983116 DDO983116:DEK983116 DNK983116:DOG983116 DXG983116:DYC983116 EHC983116:EHY983116 EQY983116:ERU983116 FAU983116:FBQ983116 FKQ983116:FLM983116 FUM983116:FVI983116 GEI983116:GFE983116 GOE983116:GPA983116 GYA983116:GYW983116 HHW983116:HIS983116 HRS983116:HSO983116 IBO983116:ICK983116 ILK983116:IMG983116 IVG983116:IWC983116 JFC983116:JFY983116 JOY983116:JPU983116 JYU983116:JZQ983116 KIQ983116:KJM983116 KSM983116:KTI983116 LCI983116:LDE983116 LME983116:LNA983116 LWA983116:LWW983116 MFW983116:MGS983116 MPS983116:MQO983116 MZO983116:NAK983116 NJK983116:NKG983116 NTG983116:NUC983116 ODC983116:ODY983116 OMY983116:ONU983116 OWU983116:OXQ983116 PGQ983116:PHM983116 PQM983116:PRI983116 QAI983116:QBE983116 QKE983116:QLA983116 QUA983116:QUW983116 RDW983116:RES983116 RNS983116:ROO983116 RXO983116:RYK983116 SHK983116:SIG983116 SRG983116:SSC983116 TBC983116:TBY983116 TKY983116:TLU983116 TUU983116:TVQ983116 UEQ983116:UFM983116 UOM983116:UPI983116 UYI983116:UZE983116 VIE983116:VJA983116 VSA983116:VSW983116 WBW983116:WCS983116 WLS983116:WMO983116 WVO983116:WWK983116" xr:uid="{B4C6A797-D7A0-43B4-BE44-BE7D52362ADC}">
      <formula1>"水洗,くみ取り"</formula1>
    </dataValidation>
    <dataValidation type="list" allowBlank="1" showInputMessage="1" showErrorMessage="1" sqref="F46:K46 JB46:JG46 SX46:TC46 ACT46:ACY46 AMP46:AMU46 AWL46:AWQ46 BGH46:BGM46 BQD46:BQI46 BZZ46:CAE46 CJV46:CKA46 CTR46:CTW46 DDN46:DDS46 DNJ46:DNO46 DXF46:DXK46 EHB46:EHG46 EQX46:ERC46 FAT46:FAY46 FKP46:FKU46 FUL46:FUQ46 GEH46:GEM46 GOD46:GOI46 GXZ46:GYE46 HHV46:HIA46 HRR46:HRW46 IBN46:IBS46 ILJ46:ILO46 IVF46:IVK46 JFB46:JFG46 JOX46:JPC46 JYT46:JYY46 KIP46:KIU46 KSL46:KSQ46 LCH46:LCM46 LMD46:LMI46 LVZ46:LWE46 MFV46:MGA46 MPR46:MPW46 MZN46:MZS46 NJJ46:NJO46 NTF46:NTK46 ODB46:ODG46 OMX46:ONC46 OWT46:OWY46 PGP46:PGU46 PQL46:PQQ46 QAH46:QAM46 QKD46:QKI46 QTZ46:QUE46 RDV46:REA46 RNR46:RNW46 RXN46:RXS46 SHJ46:SHO46 SRF46:SRK46 TBB46:TBG46 TKX46:TLC46 TUT46:TUY46 UEP46:UEU46 UOL46:UOQ46 UYH46:UYM46 VID46:VII46 VRZ46:VSE46 WBV46:WCA46 WLR46:WLW46 WVN46:WVS46 F65582:K65582 JB65582:JG65582 SX65582:TC65582 ACT65582:ACY65582 AMP65582:AMU65582 AWL65582:AWQ65582 BGH65582:BGM65582 BQD65582:BQI65582 BZZ65582:CAE65582 CJV65582:CKA65582 CTR65582:CTW65582 DDN65582:DDS65582 DNJ65582:DNO65582 DXF65582:DXK65582 EHB65582:EHG65582 EQX65582:ERC65582 FAT65582:FAY65582 FKP65582:FKU65582 FUL65582:FUQ65582 GEH65582:GEM65582 GOD65582:GOI65582 GXZ65582:GYE65582 HHV65582:HIA65582 HRR65582:HRW65582 IBN65582:IBS65582 ILJ65582:ILO65582 IVF65582:IVK65582 JFB65582:JFG65582 JOX65582:JPC65582 JYT65582:JYY65582 KIP65582:KIU65582 KSL65582:KSQ65582 LCH65582:LCM65582 LMD65582:LMI65582 LVZ65582:LWE65582 MFV65582:MGA65582 MPR65582:MPW65582 MZN65582:MZS65582 NJJ65582:NJO65582 NTF65582:NTK65582 ODB65582:ODG65582 OMX65582:ONC65582 OWT65582:OWY65582 PGP65582:PGU65582 PQL65582:PQQ65582 QAH65582:QAM65582 QKD65582:QKI65582 QTZ65582:QUE65582 RDV65582:REA65582 RNR65582:RNW65582 RXN65582:RXS65582 SHJ65582:SHO65582 SRF65582:SRK65582 TBB65582:TBG65582 TKX65582:TLC65582 TUT65582:TUY65582 UEP65582:UEU65582 UOL65582:UOQ65582 UYH65582:UYM65582 VID65582:VII65582 VRZ65582:VSE65582 WBV65582:WCA65582 WLR65582:WLW65582 WVN65582:WVS65582 F131118:K131118 JB131118:JG131118 SX131118:TC131118 ACT131118:ACY131118 AMP131118:AMU131118 AWL131118:AWQ131118 BGH131118:BGM131118 BQD131118:BQI131118 BZZ131118:CAE131118 CJV131118:CKA131118 CTR131118:CTW131118 DDN131118:DDS131118 DNJ131118:DNO131118 DXF131118:DXK131118 EHB131118:EHG131118 EQX131118:ERC131118 FAT131118:FAY131118 FKP131118:FKU131118 FUL131118:FUQ131118 GEH131118:GEM131118 GOD131118:GOI131118 GXZ131118:GYE131118 HHV131118:HIA131118 HRR131118:HRW131118 IBN131118:IBS131118 ILJ131118:ILO131118 IVF131118:IVK131118 JFB131118:JFG131118 JOX131118:JPC131118 JYT131118:JYY131118 KIP131118:KIU131118 KSL131118:KSQ131118 LCH131118:LCM131118 LMD131118:LMI131118 LVZ131118:LWE131118 MFV131118:MGA131118 MPR131118:MPW131118 MZN131118:MZS131118 NJJ131118:NJO131118 NTF131118:NTK131118 ODB131118:ODG131118 OMX131118:ONC131118 OWT131118:OWY131118 PGP131118:PGU131118 PQL131118:PQQ131118 QAH131118:QAM131118 QKD131118:QKI131118 QTZ131118:QUE131118 RDV131118:REA131118 RNR131118:RNW131118 RXN131118:RXS131118 SHJ131118:SHO131118 SRF131118:SRK131118 TBB131118:TBG131118 TKX131118:TLC131118 TUT131118:TUY131118 UEP131118:UEU131118 UOL131118:UOQ131118 UYH131118:UYM131118 VID131118:VII131118 VRZ131118:VSE131118 WBV131118:WCA131118 WLR131118:WLW131118 WVN131118:WVS131118 F196654:K196654 JB196654:JG196654 SX196654:TC196654 ACT196654:ACY196654 AMP196654:AMU196654 AWL196654:AWQ196654 BGH196654:BGM196654 BQD196654:BQI196654 BZZ196654:CAE196654 CJV196654:CKA196654 CTR196654:CTW196654 DDN196654:DDS196654 DNJ196654:DNO196654 DXF196654:DXK196654 EHB196654:EHG196654 EQX196654:ERC196654 FAT196654:FAY196654 FKP196654:FKU196654 FUL196654:FUQ196654 GEH196654:GEM196654 GOD196654:GOI196654 GXZ196654:GYE196654 HHV196654:HIA196654 HRR196654:HRW196654 IBN196654:IBS196654 ILJ196654:ILO196654 IVF196654:IVK196654 JFB196654:JFG196654 JOX196654:JPC196654 JYT196654:JYY196654 KIP196654:KIU196654 KSL196654:KSQ196654 LCH196654:LCM196654 LMD196654:LMI196654 LVZ196654:LWE196654 MFV196654:MGA196654 MPR196654:MPW196654 MZN196654:MZS196654 NJJ196654:NJO196654 NTF196654:NTK196654 ODB196654:ODG196654 OMX196654:ONC196654 OWT196654:OWY196654 PGP196654:PGU196654 PQL196654:PQQ196654 QAH196654:QAM196654 QKD196654:QKI196654 QTZ196654:QUE196654 RDV196654:REA196654 RNR196654:RNW196654 RXN196654:RXS196654 SHJ196654:SHO196654 SRF196654:SRK196654 TBB196654:TBG196654 TKX196654:TLC196654 TUT196654:TUY196654 UEP196654:UEU196654 UOL196654:UOQ196654 UYH196654:UYM196654 VID196654:VII196654 VRZ196654:VSE196654 WBV196654:WCA196654 WLR196654:WLW196654 WVN196654:WVS196654 F262190:K262190 JB262190:JG262190 SX262190:TC262190 ACT262190:ACY262190 AMP262190:AMU262190 AWL262190:AWQ262190 BGH262190:BGM262190 BQD262190:BQI262190 BZZ262190:CAE262190 CJV262190:CKA262190 CTR262190:CTW262190 DDN262190:DDS262190 DNJ262190:DNO262190 DXF262190:DXK262190 EHB262190:EHG262190 EQX262190:ERC262190 FAT262190:FAY262190 FKP262190:FKU262190 FUL262190:FUQ262190 GEH262190:GEM262190 GOD262190:GOI262190 GXZ262190:GYE262190 HHV262190:HIA262190 HRR262190:HRW262190 IBN262190:IBS262190 ILJ262190:ILO262190 IVF262190:IVK262190 JFB262190:JFG262190 JOX262190:JPC262190 JYT262190:JYY262190 KIP262190:KIU262190 KSL262190:KSQ262190 LCH262190:LCM262190 LMD262190:LMI262190 LVZ262190:LWE262190 MFV262190:MGA262190 MPR262190:MPW262190 MZN262190:MZS262190 NJJ262190:NJO262190 NTF262190:NTK262190 ODB262190:ODG262190 OMX262190:ONC262190 OWT262190:OWY262190 PGP262190:PGU262190 PQL262190:PQQ262190 QAH262190:QAM262190 QKD262190:QKI262190 QTZ262190:QUE262190 RDV262190:REA262190 RNR262190:RNW262190 RXN262190:RXS262190 SHJ262190:SHO262190 SRF262190:SRK262190 TBB262190:TBG262190 TKX262190:TLC262190 TUT262190:TUY262190 UEP262190:UEU262190 UOL262190:UOQ262190 UYH262190:UYM262190 VID262190:VII262190 VRZ262190:VSE262190 WBV262190:WCA262190 WLR262190:WLW262190 WVN262190:WVS262190 F327726:K327726 JB327726:JG327726 SX327726:TC327726 ACT327726:ACY327726 AMP327726:AMU327726 AWL327726:AWQ327726 BGH327726:BGM327726 BQD327726:BQI327726 BZZ327726:CAE327726 CJV327726:CKA327726 CTR327726:CTW327726 DDN327726:DDS327726 DNJ327726:DNO327726 DXF327726:DXK327726 EHB327726:EHG327726 EQX327726:ERC327726 FAT327726:FAY327726 FKP327726:FKU327726 FUL327726:FUQ327726 GEH327726:GEM327726 GOD327726:GOI327726 GXZ327726:GYE327726 HHV327726:HIA327726 HRR327726:HRW327726 IBN327726:IBS327726 ILJ327726:ILO327726 IVF327726:IVK327726 JFB327726:JFG327726 JOX327726:JPC327726 JYT327726:JYY327726 KIP327726:KIU327726 KSL327726:KSQ327726 LCH327726:LCM327726 LMD327726:LMI327726 LVZ327726:LWE327726 MFV327726:MGA327726 MPR327726:MPW327726 MZN327726:MZS327726 NJJ327726:NJO327726 NTF327726:NTK327726 ODB327726:ODG327726 OMX327726:ONC327726 OWT327726:OWY327726 PGP327726:PGU327726 PQL327726:PQQ327726 QAH327726:QAM327726 QKD327726:QKI327726 QTZ327726:QUE327726 RDV327726:REA327726 RNR327726:RNW327726 RXN327726:RXS327726 SHJ327726:SHO327726 SRF327726:SRK327726 TBB327726:TBG327726 TKX327726:TLC327726 TUT327726:TUY327726 UEP327726:UEU327726 UOL327726:UOQ327726 UYH327726:UYM327726 VID327726:VII327726 VRZ327726:VSE327726 WBV327726:WCA327726 WLR327726:WLW327726 WVN327726:WVS327726 F393262:K393262 JB393262:JG393262 SX393262:TC393262 ACT393262:ACY393262 AMP393262:AMU393262 AWL393262:AWQ393262 BGH393262:BGM393262 BQD393262:BQI393262 BZZ393262:CAE393262 CJV393262:CKA393262 CTR393262:CTW393262 DDN393262:DDS393262 DNJ393262:DNO393262 DXF393262:DXK393262 EHB393262:EHG393262 EQX393262:ERC393262 FAT393262:FAY393262 FKP393262:FKU393262 FUL393262:FUQ393262 GEH393262:GEM393262 GOD393262:GOI393262 GXZ393262:GYE393262 HHV393262:HIA393262 HRR393262:HRW393262 IBN393262:IBS393262 ILJ393262:ILO393262 IVF393262:IVK393262 JFB393262:JFG393262 JOX393262:JPC393262 JYT393262:JYY393262 KIP393262:KIU393262 KSL393262:KSQ393262 LCH393262:LCM393262 LMD393262:LMI393262 LVZ393262:LWE393262 MFV393262:MGA393262 MPR393262:MPW393262 MZN393262:MZS393262 NJJ393262:NJO393262 NTF393262:NTK393262 ODB393262:ODG393262 OMX393262:ONC393262 OWT393262:OWY393262 PGP393262:PGU393262 PQL393262:PQQ393262 QAH393262:QAM393262 QKD393262:QKI393262 QTZ393262:QUE393262 RDV393262:REA393262 RNR393262:RNW393262 RXN393262:RXS393262 SHJ393262:SHO393262 SRF393262:SRK393262 TBB393262:TBG393262 TKX393262:TLC393262 TUT393262:TUY393262 UEP393262:UEU393262 UOL393262:UOQ393262 UYH393262:UYM393262 VID393262:VII393262 VRZ393262:VSE393262 WBV393262:WCA393262 WLR393262:WLW393262 WVN393262:WVS393262 F458798:K458798 JB458798:JG458798 SX458798:TC458798 ACT458798:ACY458798 AMP458798:AMU458798 AWL458798:AWQ458798 BGH458798:BGM458798 BQD458798:BQI458798 BZZ458798:CAE458798 CJV458798:CKA458798 CTR458798:CTW458798 DDN458798:DDS458798 DNJ458798:DNO458798 DXF458798:DXK458798 EHB458798:EHG458798 EQX458798:ERC458798 FAT458798:FAY458798 FKP458798:FKU458798 FUL458798:FUQ458798 GEH458798:GEM458798 GOD458798:GOI458798 GXZ458798:GYE458798 HHV458798:HIA458798 HRR458798:HRW458798 IBN458798:IBS458798 ILJ458798:ILO458798 IVF458798:IVK458798 JFB458798:JFG458798 JOX458798:JPC458798 JYT458798:JYY458798 KIP458798:KIU458798 KSL458798:KSQ458798 LCH458798:LCM458798 LMD458798:LMI458798 LVZ458798:LWE458798 MFV458798:MGA458798 MPR458798:MPW458798 MZN458798:MZS458798 NJJ458798:NJO458798 NTF458798:NTK458798 ODB458798:ODG458798 OMX458798:ONC458798 OWT458798:OWY458798 PGP458798:PGU458798 PQL458798:PQQ458798 QAH458798:QAM458798 QKD458798:QKI458798 QTZ458798:QUE458798 RDV458798:REA458798 RNR458798:RNW458798 RXN458798:RXS458798 SHJ458798:SHO458798 SRF458798:SRK458798 TBB458798:TBG458798 TKX458798:TLC458798 TUT458798:TUY458798 UEP458798:UEU458798 UOL458798:UOQ458798 UYH458798:UYM458798 VID458798:VII458798 VRZ458798:VSE458798 WBV458798:WCA458798 WLR458798:WLW458798 WVN458798:WVS458798 F524334:K524334 JB524334:JG524334 SX524334:TC524334 ACT524334:ACY524334 AMP524334:AMU524334 AWL524334:AWQ524334 BGH524334:BGM524334 BQD524334:BQI524334 BZZ524334:CAE524334 CJV524334:CKA524334 CTR524334:CTW524334 DDN524334:DDS524334 DNJ524334:DNO524334 DXF524334:DXK524334 EHB524334:EHG524334 EQX524334:ERC524334 FAT524334:FAY524334 FKP524334:FKU524334 FUL524334:FUQ524334 GEH524334:GEM524334 GOD524334:GOI524334 GXZ524334:GYE524334 HHV524334:HIA524334 HRR524334:HRW524334 IBN524334:IBS524334 ILJ524334:ILO524334 IVF524334:IVK524334 JFB524334:JFG524334 JOX524334:JPC524334 JYT524334:JYY524334 KIP524334:KIU524334 KSL524334:KSQ524334 LCH524334:LCM524334 LMD524334:LMI524334 LVZ524334:LWE524334 MFV524334:MGA524334 MPR524334:MPW524334 MZN524334:MZS524334 NJJ524334:NJO524334 NTF524334:NTK524334 ODB524334:ODG524334 OMX524334:ONC524334 OWT524334:OWY524334 PGP524334:PGU524334 PQL524334:PQQ524334 QAH524334:QAM524334 QKD524334:QKI524334 QTZ524334:QUE524334 RDV524334:REA524334 RNR524334:RNW524334 RXN524334:RXS524334 SHJ524334:SHO524334 SRF524334:SRK524334 TBB524334:TBG524334 TKX524334:TLC524334 TUT524334:TUY524334 UEP524334:UEU524334 UOL524334:UOQ524334 UYH524334:UYM524334 VID524334:VII524334 VRZ524334:VSE524334 WBV524334:WCA524334 WLR524334:WLW524334 WVN524334:WVS524334 F589870:K589870 JB589870:JG589870 SX589870:TC589870 ACT589870:ACY589870 AMP589870:AMU589870 AWL589870:AWQ589870 BGH589870:BGM589870 BQD589870:BQI589870 BZZ589870:CAE589870 CJV589870:CKA589870 CTR589870:CTW589870 DDN589870:DDS589870 DNJ589870:DNO589870 DXF589870:DXK589870 EHB589870:EHG589870 EQX589870:ERC589870 FAT589870:FAY589870 FKP589870:FKU589870 FUL589870:FUQ589870 GEH589870:GEM589870 GOD589870:GOI589870 GXZ589870:GYE589870 HHV589870:HIA589870 HRR589870:HRW589870 IBN589870:IBS589870 ILJ589870:ILO589870 IVF589870:IVK589870 JFB589870:JFG589870 JOX589870:JPC589870 JYT589870:JYY589870 KIP589870:KIU589870 KSL589870:KSQ589870 LCH589870:LCM589870 LMD589870:LMI589870 LVZ589870:LWE589870 MFV589870:MGA589870 MPR589870:MPW589870 MZN589870:MZS589870 NJJ589870:NJO589870 NTF589870:NTK589870 ODB589870:ODG589870 OMX589870:ONC589870 OWT589870:OWY589870 PGP589870:PGU589870 PQL589870:PQQ589870 QAH589870:QAM589870 QKD589870:QKI589870 QTZ589870:QUE589870 RDV589870:REA589870 RNR589870:RNW589870 RXN589870:RXS589870 SHJ589870:SHO589870 SRF589870:SRK589870 TBB589870:TBG589870 TKX589870:TLC589870 TUT589870:TUY589870 UEP589870:UEU589870 UOL589870:UOQ589870 UYH589870:UYM589870 VID589870:VII589870 VRZ589870:VSE589870 WBV589870:WCA589870 WLR589870:WLW589870 WVN589870:WVS589870 F655406:K655406 JB655406:JG655406 SX655406:TC655406 ACT655406:ACY655406 AMP655406:AMU655406 AWL655406:AWQ655406 BGH655406:BGM655406 BQD655406:BQI655406 BZZ655406:CAE655406 CJV655406:CKA655406 CTR655406:CTW655406 DDN655406:DDS655406 DNJ655406:DNO655406 DXF655406:DXK655406 EHB655406:EHG655406 EQX655406:ERC655406 FAT655406:FAY655406 FKP655406:FKU655406 FUL655406:FUQ655406 GEH655406:GEM655406 GOD655406:GOI655406 GXZ655406:GYE655406 HHV655406:HIA655406 HRR655406:HRW655406 IBN655406:IBS655406 ILJ655406:ILO655406 IVF655406:IVK655406 JFB655406:JFG655406 JOX655406:JPC655406 JYT655406:JYY655406 KIP655406:KIU655406 KSL655406:KSQ655406 LCH655406:LCM655406 LMD655406:LMI655406 LVZ655406:LWE655406 MFV655406:MGA655406 MPR655406:MPW655406 MZN655406:MZS655406 NJJ655406:NJO655406 NTF655406:NTK655406 ODB655406:ODG655406 OMX655406:ONC655406 OWT655406:OWY655406 PGP655406:PGU655406 PQL655406:PQQ655406 QAH655406:QAM655406 QKD655406:QKI655406 QTZ655406:QUE655406 RDV655406:REA655406 RNR655406:RNW655406 RXN655406:RXS655406 SHJ655406:SHO655406 SRF655406:SRK655406 TBB655406:TBG655406 TKX655406:TLC655406 TUT655406:TUY655406 UEP655406:UEU655406 UOL655406:UOQ655406 UYH655406:UYM655406 VID655406:VII655406 VRZ655406:VSE655406 WBV655406:WCA655406 WLR655406:WLW655406 WVN655406:WVS655406 F720942:K720942 JB720942:JG720942 SX720942:TC720942 ACT720942:ACY720942 AMP720942:AMU720942 AWL720942:AWQ720942 BGH720942:BGM720942 BQD720942:BQI720942 BZZ720942:CAE720942 CJV720942:CKA720942 CTR720942:CTW720942 DDN720942:DDS720942 DNJ720942:DNO720942 DXF720942:DXK720942 EHB720942:EHG720942 EQX720942:ERC720942 FAT720942:FAY720942 FKP720942:FKU720942 FUL720942:FUQ720942 GEH720942:GEM720942 GOD720942:GOI720942 GXZ720942:GYE720942 HHV720942:HIA720942 HRR720942:HRW720942 IBN720942:IBS720942 ILJ720942:ILO720942 IVF720942:IVK720942 JFB720942:JFG720942 JOX720942:JPC720942 JYT720942:JYY720942 KIP720942:KIU720942 KSL720942:KSQ720942 LCH720942:LCM720942 LMD720942:LMI720942 LVZ720942:LWE720942 MFV720942:MGA720942 MPR720942:MPW720942 MZN720942:MZS720942 NJJ720942:NJO720942 NTF720942:NTK720942 ODB720942:ODG720942 OMX720942:ONC720942 OWT720942:OWY720942 PGP720942:PGU720942 PQL720942:PQQ720942 QAH720942:QAM720942 QKD720942:QKI720942 QTZ720942:QUE720942 RDV720942:REA720942 RNR720942:RNW720942 RXN720942:RXS720942 SHJ720942:SHO720942 SRF720942:SRK720942 TBB720942:TBG720942 TKX720942:TLC720942 TUT720942:TUY720942 UEP720942:UEU720942 UOL720942:UOQ720942 UYH720942:UYM720942 VID720942:VII720942 VRZ720942:VSE720942 WBV720942:WCA720942 WLR720942:WLW720942 WVN720942:WVS720942 F786478:K786478 JB786478:JG786478 SX786478:TC786478 ACT786478:ACY786478 AMP786478:AMU786478 AWL786478:AWQ786478 BGH786478:BGM786478 BQD786478:BQI786478 BZZ786478:CAE786478 CJV786478:CKA786478 CTR786478:CTW786478 DDN786478:DDS786478 DNJ786478:DNO786478 DXF786478:DXK786478 EHB786478:EHG786478 EQX786478:ERC786478 FAT786478:FAY786478 FKP786478:FKU786478 FUL786478:FUQ786478 GEH786478:GEM786478 GOD786478:GOI786478 GXZ786478:GYE786478 HHV786478:HIA786478 HRR786478:HRW786478 IBN786478:IBS786478 ILJ786478:ILO786478 IVF786478:IVK786478 JFB786478:JFG786478 JOX786478:JPC786478 JYT786478:JYY786478 KIP786478:KIU786478 KSL786478:KSQ786478 LCH786478:LCM786478 LMD786478:LMI786478 LVZ786478:LWE786478 MFV786478:MGA786478 MPR786478:MPW786478 MZN786478:MZS786478 NJJ786478:NJO786478 NTF786478:NTK786478 ODB786478:ODG786478 OMX786478:ONC786478 OWT786478:OWY786478 PGP786478:PGU786478 PQL786478:PQQ786478 QAH786478:QAM786478 QKD786478:QKI786478 QTZ786478:QUE786478 RDV786478:REA786478 RNR786478:RNW786478 RXN786478:RXS786478 SHJ786478:SHO786478 SRF786478:SRK786478 TBB786478:TBG786478 TKX786478:TLC786478 TUT786478:TUY786478 UEP786478:UEU786478 UOL786478:UOQ786478 UYH786478:UYM786478 VID786478:VII786478 VRZ786478:VSE786478 WBV786478:WCA786478 WLR786478:WLW786478 WVN786478:WVS786478 F852014:K852014 JB852014:JG852014 SX852014:TC852014 ACT852014:ACY852014 AMP852014:AMU852014 AWL852014:AWQ852014 BGH852014:BGM852014 BQD852014:BQI852014 BZZ852014:CAE852014 CJV852014:CKA852014 CTR852014:CTW852014 DDN852014:DDS852014 DNJ852014:DNO852014 DXF852014:DXK852014 EHB852014:EHG852014 EQX852014:ERC852014 FAT852014:FAY852014 FKP852014:FKU852014 FUL852014:FUQ852014 GEH852014:GEM852014 GOD852014:GOI852014 GXZ852014:GYE852014 HHV852014:HIA852014 HRR852014:HRW852014 IBN852014:IBS852014 ILJ852014:ILO852014 IVF852014:IVK852014 JFB852014:JFG852014 JOX852014:JPC852014 JYT852014:JYY852014 KIP852014:KIU852014 KSL852014:KSQ852014 LCH852014:LCM852014 LMD852014:LMI852014 LVZ852014:LWE852014 MFV852014:MGA852014 MPR852014:MPW852014 MZN852014:MZS852014 NJJ852014:NJO852014 NTF852014:NTK852014 ODB852014:ODG852014 OMX852014:ONC852014 OWT852014:OWY852014 PGP852014:PGU852014 PQL852014:PQQ852014 QAH852014:QAM852014 QKD852014:QKI852014 QTZ852014:QUE852014 RDV852014:REA852014 RNR852014:RNW852014 RXN852014:RXS852014 SHJ852014:SHO852014 SRF852014:SRK852014 TBB852014:TBG852014 TKX852014:TLC852014 TUT852014:TUY852014 UEP852014:UEU852014 UOL852014:UOQ852014 UYH852014:UYM852014 VID852014:VII852014 VRZ852014:VSE852014 WBV852014:WCA852014 WLR852014:WLW852014 WVN852014:WVS852014 F917550:K917550 JB917550:JG917550 SX917550:TC917550 ACT917550:ACY917550 AMP917550:AMU917550 AWL917550:AWQ917550 BGH917550:BGM917550 BQD917550:BQI917550 BZZ917550:CAE917550 CJV917550:CKA917550 CTR917550:CTW917550 DDN917550:DDS917550 DNJ917550:DNO917550 DXF917550:DXK917550 EHB917550:EHG917550 EQX917550:ERC917550 FAT917550:FAY917550 FKP917550:FKU917550 FUL917550:FUQ917550 GEH917550:GEM917550 GOD917550:GOI917550 GXZ917550:GYE917550 HHV917550:HIA917550 HRR917550:HRW917550 IBN917550:IBS917550 ILJ917550:ILO917550 IVF917550:IVK917550 JFB917550:JFG917550 JOX917550:JPC917550 JYT917550:JYY917550 KIP917550:KIU917550 KSL917550:KSQ917550 LCH917550:LCM917550 LMD917550:LMI917550 LVZ917550:LWE917550 MFV917550:MGA917550 MPR917550:MPW917550 MZN917550:MZS917550 NJJ917550:NJO917550 NTF917550:NTK917550 ODB917550:ODG917550 OMX917550:ONC917550 OWT917550:OWY917550 PGP917550:PGU917550 PQL917550:PQQ917550 QAH917550:QAM917550 QKD917550:QKI917550 QTZ917550:QUE917550 RDV917550:REA917550 RNR917550:RNW917550 RXN917550:RXS917550 SHJ917550:SHO917550 SRF917550:SRK917550 TBB917550:TBG917550 TKX917550:TLC917550 TUT917550:TUY917550 UEP917550:UEU917550 UOL917550:UOQ917550 UYH917550:UYM917550 VID917550:VII917550 VRZ917550:VSE917550 WBV917550:WCA917550 WLR917550:WLW917550 WVN917550:WVS917550 F983086:K983086 JB983086:JG983086 SX983086:TC983086 ACT983086:ACY983086 AMP983086:AMU983086 AWL983086:AWQ983086 BGH983086:BGM983086 BQD983086:BQI983086 BZZ983086:CAE983086 CJV983086:CKA983086 CTR983086:CTW983086 DDN983086:DDS983086 DNJ983086:DNO983086 DXF983086:DXK983086 EHB983086:EHG983086 EQX983086:ERC983086 FAT983086:FAY983086 FKP983086:FKU983086 FUL983086:FUQ983086 GEH983086:GEM983086 GOD983086:GOI983086 GXZ983086:GYE983086 HHV983086:HIA983086 HRR983086:HRW983086 IBN983086:IBS983086 ILJ983086:ILO983086 IVF983086:IVK983086 JFB983086:JFG983086 JOX983086:JPC983086 JYT983086:JYY983086 KIP983086:KIU983086 KSL983086:KSQ983086 LCH983086:LCM983086 LMD983086:LMI983086 LVZ983086:LWE983086 MFV983086:MGA983086 MPR983086:MPW983086 MZN983086:MZS983086 NJJ983086:NJO983086 NTF983086:NTK983086 ODB983086:ODG983086 OMX983086:ONC983086 OWT983086:OWY983086 PGP983086:PGU983086 PQL983086:PQQ983086 QAH983086:QAM983086 QKD983086:QKI983086 QTZ983086:QUE983086 RDV983086:REA983086 RNR983086:RNW983086 RXN983086:RXS983086 SHJ983086:SHO983086 SRF983086:SRK983086 TBB983086:TBG983086 TKX983086:TLC983086 TUT983086:TUY983086 UEP983086:UEU983086 UOL983086:UOQ983086 UYH983086:UYM983086 VID983086:VII983086 VRZ983086:VSE983086 WBV983086:WCA983086 WLR983086:WLW983086 WVN983086:WVS983086"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V44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C65549:C65555 IY65549:IY65555 SU65549:SU65555 ACQ65549:ACQ65555 AMM65549:AMM65555 AWI65549:AWI65555 BGE65549:BGE65555 BQA65549:BQA65555 BZW65549:BZW65555 CJS65549:CJS65555 CTO65549:CTO65555 DDK65549:DDK65555 DNG65549:DNG65555 DXC65549:DXC65555 EGY65549:EGY65555 EQU65549:EQU65555 FAQ65549:FAQ65555 FKM65549:FKM65555 FUI65549:FUI65555 GEE65549:GEE65555 GOA65549:GOA65555 GXW65549:GXW65555 HHS65549:HHS65555 HRO65549:HRO65555 IBK65549:IBK65555 ILG65549:ILG65555 IVC65549:IVC65555 JEY65549:JEY65555 JOU65549:JOU65555 JYQ65549:JYQ65555 KIM65549:KIM65555 KSI65549:KSI65555 LCE65549:LCE65555 LMA65549:LMA65555 LVW65549:LVW65555 MFS65549:MFS65555 MPO65549:MPO65555 MZK65549:MZK65555 NJG65549:NJG65555 NTC65549:NTC65555 OCY65549:OCY65555 OMU65549:OMU65555 OWQ65549:OWQ65555 PGM65549:PGM65555 PQI65549:PQI65555 QAE65549:QAE65555 QKA65549:QKA65555 QTW65549:QTW65555 RDS65549:RDS65555 RNO65549:RNO65555 RXK65549:RXK65555 SHG65549:SHG65555 SRC65549:SRC65555 TAY65549:TAY65555 TKU65549:TKU65555 TUQ65549:TUQ65555 UEM65549:UEM65555 UOI65549:UOI65555 UYE65549:UYE65555 VIA65549:VIA65555 VRW65549:VRW65555 WBS65549:WBS65555 WLO65549:WLO65555 WVK65549:WVK65555 C131085:C131091 IY131085:IY131091 SU131085:SU131091 ACQ131085:ACQ131091 AMM131085:AMM131091 AWI131085:AWI131091 BGE131085:BGE131091 BQA131085:BQA131091 BZW131085:BZW131091 CJS131085:CJS131091 CTO131085:CTO131091 DDK131085:DDK131091 DNG131085:DNG131091 DXC131085:DXC131091 EGY131085:EGY131091 EQU131085:EQU131091 FAQ131085:FAQ131091 FKM131085:FKM131091 FUI131085:FUI131091 GEE131085:GEE131091 GOA131085:GOA131091 GXW131085:GXW131091 HHS131085:HHS131091 HRO131085:HRO131091 IBK131085:IBK131091 ILG131085:ILG131091 IVC131085:IVC131091 JEY131085:JEY131091 JOU131085:JOU131091 JYQ131085:JYQ131091 KIM131085:KIM131091 KSI131085:KSI131091 LCE131085:LCE131091 LMA131085:LMA131091 LVW131085:LVW131091 MFS131085:MFS131091 MPO131085:MPO131091 MZK131085:MZK131091 NJG131085:NJG131091 NTC131085:NTC131091 OCY131085:OCY131091 OMU131085:OMU131091 OWQ131085:OWQ131091 PGM131085:PGM131091 PQI131085:PQI131091 QAE131085:QAE131091 QKA131085:QKA131091 QTW131085:QTW131091 RDS131085:RDS131091 RNO131085:RNO131091 RXK131085:RXK131091 SHG131085:SHG131091 SRC131085:SRC131091 TAY131085:TAY131091 TKU131085:TKU131091 TUQ131085:TUQ131091 UEM131085:UEM131091 UOI131085:UOI131091 UYE131085:UYE131091 VIA131085:VIA131091 VRW131085:VRW131091 WBS131085:WBS131091 WLO131085:WLO131091 WVK131085:WVK131091 C196621:C196627 IY196621:IY196627 SU196621:SU196627 ACQ196621:ACQ196627 AMM196621:AMM196627 AWI196621:AWI196627 BGE196621:BGE196627 BQA196621:BQA196627 BZW196621:BZW196627 CJS196621:CJS196627 CTO196621:CTO196627 DDK196621:DDK196627 DNG196621:DNG196627 DXC196621:DXC196627 EGY196621:EGY196627 EQU196621:EQU196627 FAQ196621:FAQ196627 FKM196621:FKM196627 FUI196621:FUI196627 GEE196621:GEE196627 GOA196621:GOA196627 GXW196621:GXW196627 HHS196621:HHS196627 HRO196621:HRO196627 IBK196621:IBK196627 ILG196621:ILG196627 IVC196621:IVC196627 JEY196621:JEY196627 JOU196621:JOU196627 JYQ196621:JYQ196627 KIM196621:KIM196627 KSI196621:KSI196627 LCE196621:LCE196627 LMA196621:LMA196627 LVW196621:LVW196627 MFS196621:MFS196627 MPO196621:MPO196627 MZK196621:MZK196627 NJG196621:NJG196627 NTC196621:NTC196627 OCY196621:OCY196627 OMU196621:OMU196627 OWQ196621:OWQ196627 PGM196621:PGM196627 PQI196621:PQI196627 QAE196621:QAE196627 QKA196621:QKA196627 QTW196621:QTW196627 RDS196621:RDS196627 RNO196621:RNO196627 RXK196621:RXK196627 SHG196621:SHG196627 SRC196621:SRC196627 TAY196621:TAY196627 TKU196621:TKU196627 TUQ196621:TUQ196627 UEM196621:UEM196627 UOI196621:UOI196627 UYE196621:UYE196627 VIA196621:VIA196627 VRW196621:VRW196627 WBS196621:WBS196627 WLO196621:WLO196627 WVK196621:WVK196627 C262157:C262163 IY262157:IY262163 SU262157:SU262163 ACQ262157:ACQ262163 AMM262157:AMM262163 AWI262157:AWI262163 BGE262157:BGE262163 BQA262157:BQA262163 BZW262157:BZW262163 CJS262157:CJS262163 CTO262157:CTO262163 DDK262157:DDK262163 DNG262157:DNG262163 DXC262157:DXC262163 EGY262157:EGY262163 EQU262157:EQU262163 FAQ262157:FAQ262163 FKM262157:FKM262163 FUI262157:FUI262163 GEE262157:GEE262163 GOA262157:GOA262163 GXW262157:GXW262163 HHS262157:HHS262163 HRO262157:HRO262163 IBK262157:IBK262163 ILG262157:ILG262163 IVC262157:IVC262163 JEY262157:JEY262163 JOU262157:JOU262163 JYQ262157:JYQ262163 KIM262157:KIM262163 KSI262157:KSI262163 LCE262157:LCE262163 LMA262157:LMA262163 LVW262157:LVW262163 MFS262157:MFS262163 MPO262157:MPO262163 MZK262157:MZK262163 NJG262157:NJG262163 NTC262157:NTC262163 OCY262157:OCY262163 OMU262157:OMU262163 OWQ262157:OWQ262163 PGM262157:PGM262163 PQI262157:PQI262163 QAE262157:QAE262163 QKA262157:QKA262163 QTW262157:QTW262163 RDS262157:RDS262163 RNO262157:RNO262163 RXK262157:RXK262163 SHG262157:SHG262163 SRC262157:SRC262163 TAY262157:TAY262163 TKU262157:TKU262163 TUQ262157:TUQ262163 UEM262157:UEM262163 UOI262157:UOI262163 UYE262157:UYE262163 VIA262157:VIA262163 VRW262157:VRW262163 WBS262157:WBS262163 WLO262157:WLO262163 WVK262157:WVK262163 C327693:C327699 IY327693:IY327699 SU327693:SU327699 ACQ327693:ACQ327699 AMM327693:AMM327699 AWI327693:AWI327699 BGE327693:BGE327699 BQA327693:BQA327699 BZW327693:BZW327699 CJS327693:CJS327699 CTO327693:CTO327699 DDK327693:DDK327699 DNG327693:DNG327699 DXC327693:DXC327699 EGY327693:EGY327699 EQU327693:EQU327699 FAQ327693:FAQ327699 FKM327693:FKM327699 FUI327693:FUI327699 GEE327693:GEE327699 GOA327693:GOA327699 GXW327693:GXW327699 HHS327693:HHS327699 HRO327693:HRO327699 IBK327693:IBK327699 ILG327693:ILG327699 IVC327693:IVC327699 JEY327693:JEY327699 JOU327693:JOU327699 JYQ327693:JYQ327699 KIM327693:KIM327699 KSI327693:KSI327699 LCE327693:LCE327699 LMA327693:LMA327699 LVW327693:LVW327699 MFS327693:MFS327699 MPO327693:MPO327699 MZK327693:MZK327699 NJG327693:NJG327699 NTC327693:NTC327699 OCY327693:OCY327699 OMU327693:OMU327699 OWQ327693:OWQ327699 PGM327693:PGM327699 PQI327693:PQI327699 QAE327693:QAE327699 QKA327693:QKA327699 QTW327693:QTW327699 RDS327693:RDS327699 RNO327693:RNO327699 RXK327693:RXK327699 SHG327693:SHG327699 SRC327693:SRC327699 TAY327693:TAY327699 TKU327693:TKU327699 TUQ327693:TUQ327699 UEM327693:UEM327699 UOI327693:UOI327699 UYE327693:UYE327699 VIA327693:VIA327699 VRW327693:VRW327699 WBS327693:WBS327699 WLO327693:WLO327699 WVK327693:WVK327699 C393229:C393235 IY393229:IY393235 SU393229:SU393235 ACQ393229:ACQ393235 AMM393229:AMM393235 AWI393229:AWI393235 BGE393229:BGE393235 BQA393229:BQA393235 BZW393229:BZW393235 CJS393229:CJS393235 CTO393229:CTO393235 DDK393229:DDK393235 DNG393229:DNG393235 DXC393229:DXC393235 EGY393229:EGY393235 EQU393229:EQU393235 FAQ393229:FAQ393235 FKM393229:FKM393235 FUI393229:FUI393235 GEE393229:GEE393235 GOA393229:GOA393235 GXW393229:GXW393235 HHS393229:HHS393235 HRO393229:HRO393235 IBK393229:IBK393235 ILG393229:ILG393235 IVC393229:IVC393235 JEY393229:JEY393235 JOU393229:JOU393235 JYQ393229:JYQ393235 KIM393229:KIM393235 KSI393229:KSI393235 LCE393229:LCE393235 LMA393229:LMA393235 LVW393229:LVW393235 MFS393229:MFS393235 MPO393229:MPO393235 MZK393229:MZK393235 NJG393229:NJG393235 NTC393229:NTC393235 OCY393229:OCY393235 OMU393229:OMU393235 OWQ393229:OWQ393235 PGM393229:PGM393235 PQI393229:PQI393235 QAE393229:QAE393235 QKA393229:QKA393235 QTW393229:QTW393235 RDS393229:RDS393235 RNO393229:RNO393235 RXK393229:RXK393235 SHG393229:SHG393235 SRC393229:SRC393235 TAY393229:TAY393235 TKU393229:TKU393235 TUQ393229:TUQ393235 UEM393229:UEM393235 UOI393229:UOI393235 UYE393229:UYE393235 VIA393229:VIA393235 VRW393229:VRW393235 WBS393229:WBS393235 WLO393229:WLO393235 WVK393229:WVK393235 C458765:C458771 IY458765:IY458771 SU458765:SU458771 ACQ458765:ACQ458771 AMM458765:AMM458771 AWI458765:AWI458771 BGE458765:BGE458771 BQA458765:BQA458771 BZW458765:BZW458771 CJS458765:CJS458771 CTO458765:CTO458771 DDK458765:DDK458771 DNG458765:DNG458771 DXC458765:DXC458771 EGY458765:EGY458771 EQU458765:EQU458771 FAQ458765:FAQ458771 FKM458765:FKM458771 FUI458765:FUI458771 GEE458765:GEE458771 GOA458765:GOA458771 GXW458765:GXW458771 HHS458765:HHS458771 HRO458765:HRO458771 IBK458765:IBK458771 ILG458765:ILG458771 IVC458765:IVC458771 JEY458765:JEY458771 JOU458765:JOU458771 JYQ458765:JYQ458771 KIM458765:KIM458771 KSI458765:KSI458771 LCE458765:LCE458771 LMA458765:LMA458771 LVW458765:LVW458771 MFS458765:MFS458771 MPO458765:MPO458771 MZK458765:MZK458771 NJG458765:NJG458771 NTC458765:NTC458771 OCY458765:OCY458771 OMU458765:OMU458771 OWQ458765:OWQ458771 PGM458765:PGM458771 PQI458765:PQI458771 QAE458765:QAE458771 QKA458765:QKA458771 QTW458765:QTW458771 RDS458765:RDS458771 RNO458765:RNO458771 RXK458765:RXK458771 SHG458765:SHG458771 SRC458765:SRC458771 TAY458765:TAY458771 TKU458765:TKU458771 TUQ458765:TUQ458771 UEM458765:UEM458771 UOI458765:UOI458771 UYE458765:UYE458771 VIA458765:VIA458771 VRW458765:VRW458771 WBS458765:WBS458771 WLO458765:WLO458771 WVK458765:WVK458771 C524301:C524307 IY524301:IY524307 SU524301:SU524307 ACQ524301:ACQ524307 AMM524301:AMM524307 AWI524301:AWI524307 BGE524301:BGE524307 BQA524301:BQA524307 BZW524301:BZW524307 CJS524301:CJS524307 CTO524301:CTO524307 DDK524301:DDK524307 DNG524301:DNG524307 DXC524301:DXC524307 EGY524301:EGY524307 EQU524301:EQU524307 FAQ524301:FAQ524307 FKM524301:FKM524307 FUI524301:FUI524307 GEE524301:GEE524307 GOA524301:GOA524307 GXW524301:GXW524307 HHS524301:HHS524307 HRO524301:HRO524307 IBK524301:IBK524307 ILG524301:ILG524307 IVC524301:IVC524307 JEY524301:JEY524307 JOU524301:JOU524307 JYQ524301:JYQ524307 KIM524301:KIM524307 KSI524301:KSI524307 LCE524301:LCE524307 LMA524301:LMA524307 LVW524301:LVW524307 MFS524301:MFS524307 MPO524301:MPO524307 MZK524301:MZK524307 NJG524301:NJG524307 NTC524301:NTC524307 OCY524301:OCY524307 OMU524301:OMU524307 OWQ524301:OWQ524307 PGM524301:PGM524307 PQI524301:PQI524307 QAE524301:QAE524307 QKA524301:QKA524307 QTW524301:QTW524307 RDS524301:RDS524307 RNO524301:RNO524307 RXK524301:RXK524307 SHG524301:SHG524307 SRC524301:SRC524307 TAY524301:TAY524307 TKU524301:TKU524307 TUQ524301:TUQ524307 UEM524301:UEM524307 UOI524301:UOI524307 UYE524301:UYE524307 VIA524301:VIA524307 VRW524301:VRW524307 WBS524301:WBS524307 WLO524301:WLO524307 WVK524301:WVK524307 C589837:C589843 IY589837:IY589843 SU589837:SU589843 ACQ589837:ACQ589843 AMM589837:AMM589843 AWI589837:AWI589843 BGE589837:BGE589843 BQA589837:BQA589843 BZW589837:BZW589843 CJS589837:CJS589843 CTO589837:CTO589843 DDK589837:DDK589843 DNG589837:DNG589843 DXC589837:DXC589843 EGY589837:EGY589843 EQU589837:EQU589843 FAQ589837:FAQ589843 FKM589837:FKM589843 FUI589837:FUI589843 GEE589837:GEE589843 GOA589837:GOA589843 GXW589837:GXW589843 HHS589837:HHS589843 HRO589837:HRO589843 IBK589837:IBK589843 ILG589837:ILG589843 IVC589837:IVC589843 JEY589837:JEY589843 JOU589837:JOU589843 JYQ589837:JYQ589843 KIM589837:KIM589843 KSI589837:KSI589843 LCE589837:LCE589843 LMA589837:LMA589843 LVW589837:LVW589843 MFS589837:MFS589843 MPO589837:MPO589843 MZK589837:MZK589843 NJG589837:NJG589843 NTC589837:NTC589843 OCY589837:OCY589843 OMU589837:OMU589843 OWQ589837:OWQ589843 PGM589837:PGM589843 PQI589837:PQI589843 QAE589837:QAE589843 QKA589837:QKA589843 QTW589837:QTW589843 RDS589837:RDS589843 RNO589837:RNO589843 RXK589837:RXK589843 SHG589837:SHG589843 SRC589837:SRC589843 TAY589837:TAY589843 TKU589837:TKU589843 TUQ589837:TUQ589843 UEM589837:UEM589843 UOI589837:UOI589843 UYE589837:UYE589843 VIA589837:VIA589843 VRW589837:VRW589843 WBS589837:WBS589843 WLO589837:WLO589843 WVK589837:WVK589843 C655373:C655379 IY655373:IY655379 SU655373:SU655379 ACQ655373:ACQ655379 AMM655373:AMM655379 AWI655373:AWI655379 BGE655373:BGE655379 BQA655373:BQA655379 BZW655373:BZW655379 CJS655373:CJS655379 CTO655373:CTO655379 DDK655373:DDK655379 DNG655373:DNG655379 DXC655373:DXC655379 EGY655373:EGY655379 EQU655373:EQU655379 FAQ655373:FAQ655379 FKM655373:FKM655379 FUI655373:FUI655379 GEE655373:GEE655379 GOA655373:GOA655379 GXW655373:GXW655379 HHS655373:HHS655379 HRO655373:HRO655379 IBK655373:IBK655379 ILG655373:ILG655379 IVC655373:IVC655379 JEY655373:JEY655379 JOU655373:JOU655379 JYQ655373:JYQ655379 KIM655373:KIM655379 KSI655373:KSI655379 LCE655373:LCE655379 LMA655373:LMA655379 LVW655373:LVW655379 MFS655373:MFS655379 MPO655373:MPO655379 MZK655373:MZK655379 NJG655373:NJG655379 NTC655373:NTC655379 OCY655373:OCY655379 OMU655373:OMU655379 OWQ655373:OWQ655379 PGM655373:PGM655379 PQI655373:PQI655379 QAE655373:QAE655379 QKA655373:QKA655379 QTW655373:QTW655379 RDS655373:RDS655379 RNO655373:RNO655379 RXK655373:RXK655379 SHG655373:SHG655379 SRC655373:SRC655379 TAY655373:TAY655379 TKU655373:TKU655379 TUQ655373:TUQ655379 UEM655373:UEM655379 UOI655373:UOI655379 UYE655373:UYE655379 VIA655373:VIA655379 VRW655373:VRW655379 WBS655373:WBS655379 WLO655373:WLO655379 WVK655373:WVK655379 C720909:C720915 IY720909:IY720915 SU720909:SU720915 ACQ720909:ACQ720915 AMM720909:AMM720915 AWI720909:AWI720915 BGE720909:BGE720915 BQA720909:BQA720915 BZW720909:BZW720915 CJS720909:CJS720915 CTO720909:CTO720915 DDK720909:DDK720915 DNG720909:DNG720915 DXC720909:DXC720915 EGY720909:EGY720915 EQU720909:EQU720915 FAQ720909:FAQ720915 FKM720909:FKM720915 FUI720909:FUI720915 GEE720909:GEE720915 GOA720909:GOA720915 GXW720909:GXW720915 HHS720909:HHS720915 HRO720909:HRO720915 IBK720909:IBK720915 ILG720909:ILG720915 IVC720909:IVC720915 JEY720909:JEY720915 JOU720909:JOU720915 JYQ720909:JYQ720915 KIM720909:KIM720915 KSI720909:KSI720915 LCE720909:LCE720915 LMA720909:LMA720915 LVW720909:LVW720915 MFS720909:MFS720915 MPO720909:MPO720915 MZK720909:MZK720915 NJG720909:NJG720915 NTC720909:NTC720915 OCY720909:OCY720915 OMU720909:OMU720915 OWQ720909:OWQ720915 PGM720909:PGM720915 PQI720909:PQI720915 QAE720909:QAE720915 QKA720909:QKA720915 QTW720909:QTW720915 RDS720909:RDS720915 RNO720909:RNO720915 RXK720909:RXK720915 SHG720909:SHG720915 SRC720909:SRC720915 TAY720909:TAY720915 TKU720909:TKU720915 TUQ720909:TUQ720915 UEM720909:UEM720915 UOI720909:UOI720915 UYE720909:UYE720915 VIA720909:VIA720915 VRW720909:VRW720915 WBS720909:WBS720915 WLO720909:WLO720915 WVK720909:WVK720915 C786445:C786451 IY786445:IY786451 SU786445:SU786451 ACQ786445:ACQ786451 AMM786445:AMM786451 AWI786445:AWI786451 BGE786445:BGE786451 BQA786445:BQA786451 BZW786445:BZW786451 CJS786445:CJS786451 CTO786445:CTO786451 DDK786445:DDK786451 DNG786445:DNG786451 DXC786445:DXC786451 EGY786445:EGY786451 EQU786445:EQU786451 FAQ786445:FAQ786451 FKM786445:FKM786451 FUI786445:FUI786451 GEE786445:GEE786451 GOA786445:GOA786451 GXW786445:GXW786451 HHS786445:HHS786451 HRO786445:HRO786451 IBK786445:IBK786451 ILG786445:ILG786451 IVC786445:IVC786451 JEY786445:JEY786451 JOU786445:JOU786451 JYQ786445:JYQ786451 KIM786445:KIM786451 KSI786445:KSI786451 LCE786445:LCE786451 LMA786445:LMA786451 LVW786445:LVW786451 MFS786445:MFS786451 MPO786445:MPO786451 MZK786445:MZK786451 NJG786445:NJG786451 NTC786445:NTC786451 OCY786445:OCY786451 OMU786445:OMU786451 OWQ786445:OWQ786451 PGM786445:PGM786451 PQI786445:PQI786451 QAE786445:QAE786451 QKA786445:QKA786451 QTW786445:QTW786451 RDS786445:RDS786451 RNO786445:RNO786451 RXK786445:RXK786451 SHG786445:SHG786451 SRC786445:SRC786451 TAY786445:TAY786451 TKU786445:TKU786451 TUQ786445:TUQ786451 UEM786445:UEM786451 UOI786445:UOI786451 UYE786445:UYE786451 VIA786445:VIA786451 VRW786445:VRW786451 WBS786445:WBS786451 WLO786445:WLO786451 WVK786445:WVK786451 C851981:C851987 IY851981:IY851987 SU851981:SU851987 ACQ851981:ACQ851987 AMM851981:AMM851987 AWI851981:AWI851987 BGE851981:BGE851987 BQA851981:BQA851987 BZW851981:BZW851987 CJS851981:CJS851987 CTO851981:CTO851987 DDK851981:DDK851987 DNG851981:DNG851987 DXC851981:DXC851987 EGY851981:EGY851987 EQU851981:EQU851987 FAQ851981:FAQ851987 FKM851981:FKM851987 FUI851981:FUI851987 GEE851981:GEE851987 GOA851981:GOA851987 GXW851981:GXW851987 HHS851981:HHS851987 HRO851981:HRO851987 IBK851981:IBK851987 ILG851981:ILG851987 IVC851981:IVC851987 JEY851981:JEY851987 JOU851981:JOU851987 JYQ851981:JYQ851987 KIM851981:KIM851987 KSI851981:KSI851987 LCE851981:LCE851987 LMA851981:LMA851987 LVW851981:LVW851987 MFS851981:MFS851987 MPO851981:MPO851987 MZK851981:MZK851987 NJG851981:NJG851987 NTC851981:NTC851987 OCY851981:OCY851987 OMU851981:OMU851987 OWQ851981:OWQ851987 PGM851981:PGM851987 PQI851981:PQI851987 QAE851981:QAE851987 QKA851981:QKA851987 QTW851981:QTW851987 RDS851981:RDS851987 RNO851981:RNO851987 RXK851981:RXK851987 SHG851981:SHG851987 SRC851981:SRC851987 TAY851981:TAY851987 TKU851981:TKU851987 TUQ851981:TUQ851987 UEM851981:UEM851987 UOI851981:UOI851987 UYE851981:UYE851987 VIA851981:VIA851987 VRW851981:VRW851987 WBS851981:WBS851987 WLO851981:WLO851987 WVK851981:WVK851987 C917517:C917523 IY917517:IY917523 SU917517:SU917523 ACQ917517:ACQ917523 AMM917517:AMM917523 AWI917517:AWI917523 BGE917517:BGE917523 BQA917517:BQA917523 BZW917517:BZW917523 CJS917517:CJS917523 CTO917517:CTO917523 DDK917517:DDK917523 DNG917517:DNG917523 DXC917517:DXC917523 EGY917517:EGY917523 EQU917517:EQU917523 FAQ917517:FAQ917523 FKM917517:FKM917523 FUI917517:FUI917523 GEE917517:GEE917523 GOA917517:GOA917523 GXW917517:GXW917523 HHS917517:HHS917523 HRO917517:HRO917523 IBK917517:IBK917523 ILG917517:ILG917523 IVC917517:IVC917523 JEY917517:JEY917523 JOU917517:JOU917523 JYQ917517:JYQ917523 KIM917517:KIM917523 KSI917517:KSI917523 LCE917517:LCE917523 LMA917517:LMA917523 LVW917517:LVW917523 MFS917517:MFS917523 MPO917517:MPO917523 MZK917517:MZK917523 NJG917517:NJG917523 NTC917517:NTC917523 OCY917517:OCY917523 OMU917517:OMU917523 OWQ917517:OWQ917523 PGM917517:PGM917523 PQI917517:PQI917523 QAE917517:QAE917523 QKA917517:QKA917523 QTW917517:QTW917523 RDS917517:RDS917523 RNO917517:RNO917523 RXK917517:RXK917523 SHG917517:SHG917523 SRC917517:SRC917523 TAY917517:TAY917523 TKU917517:TKU917523 TUQ917517:TUQ917523 UEM917517:UEM917523 UOI917517:UOI917523 UYE917517:UYE917523 VIA917517:VIA917523 VRW917517:VRW917523 WBS917517:WBS917523 WLO917517:WLO917523 WVK917517:WVK917523 C983053:C983059 IY983053:IY983059 SU983053:SU983059 ACQ983053:ACQ983059 AMM983053:AMM983059 AWI983053:AWI983059 BGE983053:BGE983059 BQA983053:BQA983059 BZW983053:BZW983059 CJS983053:CJS983059 CTO983053:CTO983059 DDK983053:DDK983059 DNG983053:DNG983059 DXC983053:DXC983059 EGY983053:EGY983059 EQU983053:EQU983059 FAQ983053:FAQ983059 FKM983053:FKM983059 FUI983053:FUI983059 GEE983053:GEE983059 GOA983053:GOA983059 GXW983053:GXW983059 HHS983053:HHS983059 HRO983053:HRO983059 IBK983053:IBK983059 ILG983053:ILG983059 IVC983053:IVC983059 JEY983053:JEY983059 JOU983053:JOU983059 JYQ983053:JYQ983059 KIM983053:KIM983059 KSI983053:KSI983059 LCE983053:LCE983059 LMA983053:LMA983059 LVW983053:LVW983059 MFS983053:MFS983059 MPO983053:MPO983059 MZK983053:MZK983059 NJG983053:NJG983059 NTC983053:NTC983059 OCY983053:OCY983059 OMU983053:OMU983059 OWQ983053:OWQ983059 PGM983053:PGM983059 PQI983053:PQI983059 QAE983053:QAE983059 QKA983053:QKA983059 QTW983053:QTW983059 RDS983053:RDS983059 RNO983053:RNO983059 RXK983053:RXK983059 SHG983053:SHG983059 SRC983053:SRC983059 TAY983053:TAY983059 TKU983053:TKU983059 TUQ983053:TUQ983059 UEM983053:UEM983059 UOI983053:UOI983059 UYE983053:UYE983059 VIA983053:VIA983059 VRW983053:VRW983059 WBS983053:WBS983059 WLO983053:WLO983059 WVK983053:WVK983059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C65564:C65565 IY65564:IY65565 SU65564:SU65565 ACQ65564:ACQ65565 AMM65564:AMM65565 AWI65564:AWI65565 BGE65564:BGE65565 BQA65564:BQA65565 BZW65564:BZW65565 CJS65564:CJS65565 CTO65564:CTO65565 DDK65564:DDK65565 DNG65564:DNG65565 DXC65564:DXC65565 EGY65564:EGY65565 EQU65564:EQU65565 FAQ65564:FAQ65565 FKM65564:FKM65565 FUI65564:FUI65565 GEE65564:GEE65565 GOA65564:GOA65565 GXW65564:GXW65565 HHS65564:HHS65565 HRO65564:HRO65565 IBK65564:IBK65565 ILG65564:ILG65565 IVC65564:IVC65565 JEY65564:JEY65565 JOU65564:JOU65565 JYQ65564:JYQ65565 KIM65564:KIM65565 KSI65564:KSI65565 LCE65564:LCE65565 LMA65564:LMA65565 LVW65564:LVW65565 MFS65564:MFS65565 MPO65564:MPO65565 MZK65564:MZK65565 NJG65564:NJG65565 NTC65564:NTC65565 OCY65564:OCY65565 OMU65564:OMU65565 OWQ65564:OWQ65565 PGM65564:PGM65565 PQI65564:PQI65565 QAE65564:QAE65565 QKA65564:QKA65565 QTW65564:QTW65565 RDS65564:RDS65565 RNO65564:RNO65565 RXK65564:RXK65565 SHG65564:SHG65565 SRC65564:SRC65565 TAY65564:TAY65565 TKU65564:TKU65565 TUQ65564:TUQ65565 UEM65564:UEM65565 UOI65564:UOI65565 UYE65564:UYE65565 VIA65564:VIA65565 VRW65564:VRW65565 WBS65564:WBS65565 WLO65564:WLO65565 WVK65564:WVK65565 C131100:C131101 IY131100:IY131101 SU131100:SU131101 ACQ131100:ACQ131101 AMM131100:AMM131101 AWI131100:AWI131101 BGE131100:BGE131101 BQA131100:BQA131101 BZW131100:BZW131101 CJS131100:CJS131101 CTO131100:CTO131101 DDK131100:DDK131101 DNG131100:DNG131101 DXC131100:DXC131101 EGY131100:EGY131101 EQU131100:EQU131101 FAQ131100:FAQ131101 FKM131100:FKM131101 FUI131100:FUI131101 GEE131100:GEE131101 GOA131100:GOA131101 GXW131100:GXW131101 HHS131100:HHS131101 HRO131100:HRO131101 IBK131100:IBK131101 ILG131100:ILG131101 IVC131100:IVC131101 JEY131100:JEY131101 JOU131100:JOU131101 JYQ131100:JYQ131101 KIM131100:KIM131101 KSI131100:KSI131101 LCE131100:LCE131101 LMA131100:LMA131101 LVW131100:LVW131101 MFS131100:MFS131101 MPO131100:MPO131101 MZK131100:MZK131101 NJG131100:NJG131101 NTC131100:NTC131101 OCY131100:OCY131101 OMU131100:OMU131101 OWQ131100:OWQ131101 PGM131100:PGM131101 PQI131100:PQI131101 QAE131100:QAE131101 QKA131100:QKA131101 QTW131100:QTW131101 RDS131100:RDS131101 RNO131100:RNO131101 RXK131100:RXK131101 SHG131100:SHG131101 SRC131100:SRC131101 TAY131100:TAY131101 TKU131100:TKU131101 TUQ131100:TUQ131101 UEM131100:UEM131101 UOI131100:UOI131101 UYE131100:UYE131101 VIA131100:VIA131101 VRW131100:VRW131101 WBS131100:WBS131101 WLO131100:WLO131101 WVK131100:WVK131101 C196636:C196637 IY196636:IY196637 SU196636:SU196637 ACQ196636:ACQ196637 AMM196636:AMM196637 AWI196636:AWI196637 BGE196636:BGE196637 BQA196636:BQA196637 BZW196636:BZW196637 CJS196636:CJS196637 CTO196636:CTO196637 DDK196636:DDK196637 DNG196636:DNG196637 DXC196636:DXC196637 EGY196636:EGY196637 EQU196636:EQU196637 FAQ196636:FAQ196637 FKM196636:FKM196637 FUI196636:FUI196637 GEE196636:GEE196637 GOA196636:GOA196637 GXW196636:GXW196637 HHS196636:HHS196637 HRO196636:HRO196637 IBK196636:IBK196637 ILG196636:ILG196637 IVC196636:IVC196637 JEY196636:JEY196637 JOU196636:JOU196637 JYQ196636:JYQ196637 KIM196636:KIM196637 KSI196636:KSI196637 LCE196636:LCE196637 LMA196636:LMA196637 LVW196636:LVW196637 MFS196636:MFS196637 MPO196636:MPO196637 MZK196636:MZK196637 NJG196636:NJG196637 NTC196636:NTC196637 OCY196636:OCY196637 OMU196636:OMU196637 OWQ196636:OWQ196637 PGM196636:PGM196637 PQI196636:PQI196637 QAE196636:QAE196637 QKA196636:QKA196637 QTW196636:QTW196637 RDS196636:RDS196637 RNO196636:RNO196637 RXK196636:RXK196637 SHG196636:SHG196637 SRC196636:SRC196637 TAY196636:TAY196637 TKU196636:TKU196637 TUQ196636:TUQ196637 UEM196636:UEM196637 UOI196636:UOI196637 UYE196636:UYE196637 VIA196636:VIA196637 VRW196636:VRW196637 WBS196636:WBS196637 WLO196636:WLO196637 WVK196636:WVK196637 C262172:C262173 IY262172:IY262173 SU262172:SU262173 ACQ262172:ACQ262173 AMM262172:AMM262173 AWI262172:AWI262173 BGE262172:BGE262173 BQA262172:BQA262173 BZW262172:BZW262173 CJS262172:CJS262173 CTO262172:CTO262173 DDK262172:DDK262173 DNG262172:DNG262173 DXC262172:DXC262173 EGY262172:EGY262173 EQU262172:EQU262173 FAQ262172:FAQ262173 FKM262172:FKM262173 FUI262172:FUI262173 GEE262172:GEE262173 GOA262172:GOA262173 GXW262172:GXW262173 HHS262172:HHS262173 HRO262172:HRO262173 IBK262172:IBK262173 ILG262172:ILG262173 IVC262172:IVC262173 JEY262172:JEY262173 JOU262172:JOU262173 JYQ262172:JYQ262173 KIM262172:KIM262173 KSI262172:KSI262173 LCE262172:LCE262173 LMA262172:LMA262173 LVW262172:LVW262173 MFS262172:MFS262173 MPO262172:MPO262173 MZK262172:MZK262173 NJG262172:NJG262173 NTC262172:NTC262173 OCY262172:OCY262173 OMU262172:OMU262173 OWQ262172:OWQ262173 PGM262172:PGM262173 PQI262172:PQI262173 QAE262172:QAE262173 QKA262172:QKA262173 QTW262172:QTW262173 RDS262172:RDS262173 RNO262172:RNO262173 RXK262172:RXK262173 SHG262172:SHG262173 SRC262172:SRC262173 TAY262172:TAY262173 TKU262172:TKU262173 TUQ262172:TUQ262173 UEM262172:UEM262173 UOI262172:UOI262173 UYE262172:UYE262173 VIA262172:VIA262173 VRW262172:VRW262173 WBS262172:WBS262173 WLO262172:WLO262173 WVK262172:WVK262173 C327708:C327709 IY327708:IY327709 SU327708:SU327709 ACQ327708:ACQ327709 AMM327708:AMM327709 AWI327708:AWI327709 BGE327708:BGE327709 BQA327708:BQA327709 BZW327708:BZW327709 CJS327708:CJS327709 CTO327708:CTO327709 DDK327708:DDK327709 DNG327708:DNG327709 DXC327708:DXC327709 EGY327708:EGY327709 EQU327708:EQU327709 FAQ327708:FAQ327709 FKM327708:FKM327709 FUI327708:FUI327709 GEE327708:GEE327709 GOA327708:GOA327709 GXW327708:GXW327709 HHS327708:HHS327709 HRO327708:HRO327709 IBK327708:IBK327709 ILG327708:ILG327709 IVC327708:IVC327709 JEY327708:JEY327709 JOU327708:JOU327709 JYQ327708:JYQ327709 KIM327708:KIM327709 KSI327708:KSI327709 LCE327708:LCE327709 LMA327708:LMA327709 LVW327708:LVW327709 MFS327708:MFS327709 MPO327708:MPO327709 MZK327708:MZK327709 NJG327708:NJG327709 NTC327708:NTC327709 OCY327708:OCY327709 OMU327708:OMU327709 OWQ327708:OWQ327709 PGM327708:PGM327709 PQI327708:PQI327709 QAE327708:QAE327709 QKA327708:QKA327709 QTW327708:QTW327709 RDS327708:RDS327709 RNO327708:RNO327709 RXK327708:RXK327709 SHG327708:SHG327709 SRC327708:SRC327709 TAY327708:TAY327709 TKU327708:TKU327709 TUQ327708:TUQ327709 UEM327708:UEM327709 UOI327708:UOI327709 UYE327708:UYE327709 VIA327708:VIA327709 VRW327708:VRW327709 WBS327708:WBS327709 WLO327708:WLO327709 WVK327708:WVK327709 C393244:C393245 IY393244:IY393245 SU393244:SU393245 ACQ393244:ACQ393245 AMM393244:AMM393245 AWI393244:AWI393245 BGE393244:BGE393245 BQA393244:BQA393245 BZW393244:BZW393245 CJS393244:CJS393245 CTO393244:CTO393245 DDK393244:DDK393245 DNG393244:DNG393245 DXC393244:DXC393245 EGY393244:EGY393245 EQU393244:EQU393245 FAQ393244:FAQ393245 FKM393244:FKM393245 FUI393244:FUI393245 GEE393244:GEE393245 GOA393244:GOA393245 GXW393244:GXW393245 HHS393244:HHS393245 HRO393244:HRO393245 IBK393244:IBK393245 ILG393244:ILG393245 IVC393244:IVC393245 JEY393244:JEY393245 JOU393244:JOU393245 JYQ393244:JYQ393245 KIM393244:KIM393245 KSI393244:KSI393245 LCE393244:LCE393245 LMA393244:LMA393245 LVW393244:LVW393245 MFS393244:MFS393245 MPO393244:MPO393245 MZK393244:MZK393245 NJG393244:NJG393245 NTC393244:NTC393245 OCY393244:OCY393245 OMU393244:OMU393245 OWQ393244:OWQ393245 PGM393244:PGM393245 PQI393244:PQI393245 QAE393244:QAE393245 QKA393244:QKA393245 QTW393244:QTW393245 RDS393244:RDS393245 RNO393244:RNO393245 RXK393244:RXK393245 SHG393244:SHG393245 SRC393244:SRC393245 TAY393244:TAY393245 TKU393244:TKU393245 TUQ393244:TUQ393245 UEM393244:UEM393245 UOI393244:UOI393245 UYE393244:UYE393245 VIA393244:VIA393245 VRW393244:VRW393245 WBS393244:WBS393245 WLO393244:WLO393245 WVK393244:WVK393245 C458780:C458781 IY458780:IY458781 SU458780:SU458781 ACQ458780:ACQ458781 AMM458780:AMM458781 AWI458780:AWI458781 BGE458780:BGE458781 BQA458780:BQA458781 BZW458780:BZW458781 CJS458780:CJS458781 CTO458780:CTO458781 DDK458780:DDK458781 DNG458780:DNG458781 DXC458780:DXC458781 EGY458780:EGY458781 EQU458780:EQU458781 FAQ458780:FAQ458781 FKM458780:FKM458781 FUI458780:FUI458781 GEE458780:GEE458781 GOA458780:GOA458781 GXW458780:GXW458781 HHS458780:HHS458781 HRO458780:HRO458781 IBK458780:IBK458781 ILG458780:ILG458781 IVC458780:IVC458781 JEY458780:JEY458781 JOU458780:JOU458781 JYQ458780:JYQ458781 KIM458780:KIM458781 KSI458780:KSI458781 LCE458780:LCE458781 LMA458780:LMA458781 LVW458780:LVW458781 MFS458780:MFS458781 MPO458780:MPO458781 MZK458780:MZK458781 NJG458780:NJG458781 NTC458780:NTC458781 OCY458780:OCY458781 OMU458780:OMU458781 OWQ458780:OWQ458781 PGM458780:PGM458781 PQI458780:PQI458781 QAE458780:QAE458781 QKA458780:QKA458781 QTW458780:QTW458781 RDS458780:RDS458781 RNO458780:RNO458781 RXK458780:RXK458781 SHG458780:SHG458781 SRC458780:SRC458781 TAY458780:TAY458781 TKU458780:TKU458781 TUQ458780:TUQ458781 UEM458780:UEM458781 UOI458780:UOI458781 UYE458780:UYE458781 VIA458780:VIA458781 VRW458780:VRW458781 WBS458780:WBS458781 WLO458780:WLO458781 WVK458780:WVK458781 C524316:C524317 IY524316:IY524317 SU524316:SU524317 ACQ524316:ACQ524317 AMM524316:AMM524317 AWI524316:AWI524317 BGE524316:BGE524317 BQA524316:BQA524317 BZW524316:BZW524317 CJS524316:CJS524317 CTO524316:CTO524317 DDK524316:DDK524317 DNG524316:DNG524317 DXC524316:DXC524317 EGY524316:EGY524317 EQU524316:EQU524317 FAQ524316:FAQ524317 FKM524316:FKM524317 FUI524316:FUI524317 GEE524316:GEE524317 GOA524316:GOA524317 GXW524316:GXW524317 HHS524316:HHS524317 HRO524316:HRO524317 IBK524316:IBK524317 ILG524316:ILG524317 IVC524316:IVC524317 JEY524316:JEY524317 JOU524316:JOU524317 JYQ524316:JYQ524317 KIM524316:KIM524317 KSI524316:KSI524317 LCE524316:LCE524317 LMA524316:LMA524317 LVW524316:LVW524317 MFS524316:MFS524317 MPO524316:MPO524317 MZK524316:MZK524317 NJG524316:NJG524317 NTC524316:NTC524317 OCY524316:OCY524317 OMU524316:OMU524317 OWQ524316:OWQ524317 PGM524316:PGM524317 PQI524316:PQI524317 QAE524316:QAE524317 QKA524316:QKA524317 QTW524316:QTW524317 RDS524316:RDS524317 RNO524316:RNO524317 RXK524316:RXK524317 SHG524316:SHG524317 SRC524316:SRC524317 TAY524316:TAY524317 TKU524316:TKU524317 TUQ524316:TUQ524317 UEM524316:UEM524317 UOI524316:UOI524317 UYE524316:UYE524317 VIA524316:VIA524317 VRW524316:VRW524317 WBS524316:WBS524317 WLO524316:WLO524317 WVK524316:WVK524317 C589852:C589853 IY589852:IY589853 SU589852:SU589853 ACQ589852:ACQ589853 AMM589852:AMM589853 AWI589852:AWI589853 BGE589852:BGE589853 BQA589852:BQA589853 BZW589852:BZW589853 CJS589852:CJS589853 CTO589852:CTO589853 DDK589852:DDK589853 DNG589852:DNG589853 DXC589852:DXC589853 EGY589852:EGY589853 EQU589852:EQU589853 FAQ589852:FAQ589853 FKM589852:FKM589853 FUI589852:FUI589853 GEE589852:GEE589853 GOA589852:GOA589853 GXW589852:GXW589853 HHS589852:HHS589853 HRO589852:HRO589853 IBK589852:IBK589853 ILG589852:ILG589853 IVC589852:IVC589853 JEY589852:JEY589853 JOU589852:JOU589853 JYQ589852:JYQ589853 KIM589852:KIM589853 KSI589852:KSI589853 LCE589852:LCE589853 LMA589852:LMA589853 LVW589852:LVW589853 MFS589852:MFS589853 MPO589852:MPO589853 MZK589852:MZK589853 NJG589852:NJG589853 NTC589852:NTC589853 OCY589852:OCY589853 OMU589852:OMU589853 OWQ589852:OWQ589853 PGM589852:PGM589853 PQI589852:PQI589853 QAE589852:QAE589853 QKA589852:QKA589853 QTW589852:QTW589853 RDS589852:RDS589853 RNO589852:RNO589853 RXK589852:RXK589853 SHG589852:SHG589853 SRC589852:SRC589853 TAY589852:TAY589853 TKU589852:TKU589853 TUQ589852:TUQ589853 UEM589852:UEM589853 UOI589852:UOI589853 UYE589852:UYE589853 VIA589852:VIA589853 VRW589852:VRW589853 WBS589852:WBS589853 WLO589852:WLO589853 WVK589852:WVK589853 C655388:C655389 IY655388:IY655389 SU655388:SU655389 ACQ655388:ACQ655389 AMM655388:AMM655389 AWI655388:AWI655389 BGE655388:BGE655389 BQA655388:BQA655389 BZW655388:BZW655389 CJS655388:CJS655389 CTO655388:CTO655389 DDK655388:DDK655389 DNG655388:DNG655389 DXC655388:DXC655389 EGY655388:EGY655389 EQU655388:EQU655389 FAQ655388:FAQ655389 FKM655388:FKM655389 FUI655388:FUI655389 GEE655388:GEE655389 GOA655388:GOA655389 GXW655388:GXW655389 HHS655388:HHS655389 HRO655388:HRO655389 IBK655388:IBK655389 ILG655388:ILG655389 IVC655388:IVC655389 JEY655388:JEY655389 JOU655388:JOU655389 JYQ655388:JYQ655389 KIM655388:KIM655389 KSI655388:KSI655389 LCE655388:LCE655389 LMA655388:LMA655389 LVW655388:LVW655389 MFS655388:MFS655389 MPO655388:MPO655389 MZK655388:MZK655389 NJG655388:NJG655389 NTC655388:NTC655389 OCY655388:OCY655389 OMU655388:OMU655389 OWQ655388:OWQ655389 PGM655388:PGM655389 PQI655388:PQI655389 QAE655388:QAE655389 QKA655388:QKA655389 QTW655388:QTW655389 RDS655388:RDS655389 RNO655388:RNO655389 RXK655388:RXK655389 SHG655388:SHG655389 SRC655388:SRC655389 TAY655388:TAY655389 TKU655388:TKU655389 TUQ655388:TUQ655389 UEM655388:UEM655389 UOI655388:UOI655389 UYE655388:UYE655389 VIA655388:VIA655389 VRW655388:VRW655389 WBS655388:WBS655389 WLO655388:WLO655389 WVK655388:WVK655389 C720924:C720925 IY720924:IY720925 SU720924:SU720925 ACQ720924:ACQ720925 AMM720924:AMM720925 AWI720924:AWI720925 BGE720924:BGE720925 BQA720924:BQA720925 BZW720924:BZW720925 CJS720924:CJS720925 CTO720924:CTO720925 DDK720924:DDK720925 DNG720924:DNG720925 DXC720924:DXC720925 EGY720924:EGY720925 EQU720924:EQU720925 FAQ720924:FAQ720925 FKM720924:FKM720925 FUI720924:FUI720925 GEE720924:GEE720925 GOA720924:GOA720925 GXW720924:GXW720925 HHS720924:HHS720925 HRO720924:HRO720925 IBK720924:IBK720925 ILG720924:ILG720925 IVC720924:IVC720925 JEY720924:JEY720925 JOU720924:JOU720925 JYQ720924:JYQ720925 KIM720924:KIM720925 KSI720924:KSI720925 LCE720924:LCE720925 LMA720924:LMA720925 LVW720924:LVW720925 MFS720924:MFS720925 MPO720924:MPO720925 MZK720924:MZK720925 NJG720924:NJG720925 NTC720924:NTC720925 OCY720924:OCY720925 OMU720924:OMU720925 OWQ720924:OWQ720925 PGM720924:PGM720925 PQI720924:PQI720925 QAE720924:QAE720925 QKA720924:QKA720925 QTW720924:QTW720925 RDS720924:RDS720925 RNO720924:RNO720925 RXK720924:RXK720925 SHG720924:SHG720925 SRC720924:SRC720925 TAY720924:TAY720925 TKU720924:TKU720925 TUQ720924:TUQ720925 UEM720924:UEM720925 UOI720924:UOI720925 UYE720924:UYE720925 VIA720924:VIA720925 VRW720924:VRW720925 WBS720924:WBS720925 WLO720924:WLO720925 WVK720924:WVK720925 C786460:C786461 IY786460:IY786461 SU786460:SU786461 ACQ786460:ACQ786461 AMM786460:AMM786461 AWI786460:AWI786461 BGE786460:BGE786461 BQA786460:BQA786461 BZW786460:BZW786461 CJS786460:CJS786461 CTO786460:CTO786461 DDK786460:DDK786461 DNG786460:DNG786461 DXC786460:DXC786461 EGY786460:EGY786461 EQU786460:EQU786461 FAQ786460:FAQ786461 FKM786460:FKM786461 FUI786460:FUI786461 GEE786460:GEE786461 GOA786460:GOA786461 GXW786460:GXW786461 HHS786460:HHS786461 HRO786460:HRO786461 IBK786460:IBK786461 ILG786460:ILG786461 IVC786460:IVC786461 JEY786460:JEY786461 JOU786460:JOU786461 JYQ786460:JYQ786461 KIM786460:KIM786461 KSI786460:KSI786461 LCE786460:LCE786461 LMA786460:LMA786461 LVW786460:LVW786461 MFS786460:MFS786461 MPO786460:MPO786461 MZK786460:MZK786461 NJG786460:NJG786461 NTC786460:NTC786461 OCY786460:OCY786461 OMU786460:OMU786461 OWQ786460:OWQ786461 PGM786460:PGM786461 PQI786460:PQI786461 QAE786460:QAE786461 QKA786460:QKA786461 QTW786460:QTW786461 RDS786460:RDS786461 RNO786460:RNO786461 RXK786460:RXK786461 SHG786460:SHG786461 SRC786460:SRC786461 TAY786460:TAY786461 TKU786460:TKU786461 TUQ786460:TUQ786461 UEM786460:UEM786461 UOI786460:UOI786461 UYE786460:UYE786461 VIA786460:VIA786461 VRW786460:VRW786461 WBS786460:WBS786461 WLO786460:WLO786461 WVK786460:WVK786461 C851996:C851997 IY851996:IY851997 SU851996:SU851997 ACQ851996:ACQ851997 AMM851996:AMM851997 AWI851996:AWI851997 BGE851996:BGE851997 BQA851996:BQA851997 BZW851996:BZW851997 CJS851996:CJS851997 CTO851996:CTO851997 DDK851996:DDK851997 DNG851996:DNG851997 DXC851996:DXC851997 EGY851996:EGY851997 EQU851996:EQU851997 FAQ851996:FAQ851997 FKM851996:FKM851997 FUI851996:FUI851997 GEE851996:GEE851997 GOA851996:GOA851997 GXW851996:GXW851997 HHS851996:HHS851997 HRO851996:HRO851997 IBK851996:IBK851997 ILG851996:ILG851997 IVC851996:IVC851997 JEY851996:JEY851997 JOU851996:JOU851997 JYQ851996:JYQ851997 KIM851996:KIM851997 KSI851996:KSI851997 LCE851996:LCE851997 LMA851996:LMA851997 LVW851996:LVW851997 MFS851996:MFS851997 MPO851996:MPO851997 MZK851996:MZK851997 NJG851996:NJG851997 NTC851996:NTC851997 OCY851996:OCY851997 OMU851996:OMU851997 OWQ851996:OWQ851997 PGM851996:PGM851997 PQI851996:PQI851997 QAE851996:QAE851997 QKA851996:QKA851997 QTW851996:QTW851997 RDS851996:RDS851997 RNO851996:RNO851997 RXK851996:RXK851997 SHG851996:SHG851997 SRC851996:SRC851997 TAY851996:TAY851997 TKU851996:TKU851997 TUQ851996:TUQ851997 UEM851996:UEM851997 UOI851996:UOI851997 UYE851996:UYE851997 VIA851996:VIA851997 VRW851996:VRW851997 WBS851996:WBS851997 WLO851996:WLO851997 WVK851996:WVK851997 C917532:C917533 IY917532:IY917533 SU917532:SU917533 ACQ917532:ACQ917533 AMM917532:AMM917533 AWI917532:AWI917533 BGE917532:BGE917533 BQA917532:BQA917533 BZW917532:BZW917533 CJS917532:CJS917533 CTO917532:CTO917533 DDK917532:DDK917533 DNG917532:DNG917533 DXC917532:DXC917533 EGY917532:EGY917533 EQU917532:EQU917533 FAQ917532:FAQ917533 FKM917532:FKM917533 FUI917532:FUI917533 GEE917532:GEE917533 GOA917532:GOA917533 GXW917532:GXW917533 HHS917532:HHS917533 HRO917532:HRO917533 IBK917532:IBK917533 ILG917532:ILG917533 IVC917532:IVC917533 JEY917532:JEY917533 JOU917532:JOU917533 JYQ917532:JYQ917533 KIM917532:KIM917533 KSI917532:KSI917533 LCE917532:LCE917533 LMA917532:LMA917533 LVW917532:LVW917533 MFS917532:MFS917533 MPO917532:MPO917533 MZK917532:MZK917533 NJG917532:NJG917533 NTC917532:NTC917533 OCY917532:OCY917533 OMU917532:OMU917533 OWQ917532:OWQ917533 PGM917532:PGM917533 PQI917532:PQI917533 QAE917532:QAE917533 QKA917532:QKA917533 QTW917532:QTW917533 RDS917532:RDS917533 RNO917532:RNO917533 RXK917532:RXK917533 SHG917532:SHG917533 SRC917532:SRC917533 TAY917532:TAY917533 TKU917532:TKU917533 TUQ917532:TUQ917533 UEM917532:UEM917533 UOI917532:UOI917533 UYE917532:UYE917533 VIA917532:VIA917533 VRW917532:VRW917533 WBS917532:WBS917533 WLO917532:WLO917533 WVK917532:WVK917533 C983068:C983069 IY983068:IY983069 SU983068:SU983069 ACQ983068:ACQ983069 AMM983068:AMM983069 AWI983068:AWI983069 BGE983068:BGE983069 BQA983068:BQA983069 BZW983068:BZW983069 CJS983068:CJS983069 CTO983068:CTO983069 DDK983068:DDK983069 DNG983068:DNG983069 DXC983068:DXC983069 EGY983068:EGY983069 EQU983068:EQU983069 FAQ983068:FAQ983069 FKM983068:FKM983069 FUI983068:FUI983069 GEE983068:GEE983069 GOA983068:GOA983069 GXW983068:GXW983069 HHS983068:HHS983069 HRO983068:HRO983069 IBK983068:IBK983069 ILG983068:ILG983069 IVC983068:IVC983069 JEY983068:JEY983069 JOU983068:JOU983069 JYQ983068:JYQ983069 KIM983068:KIM983069 KSI983068:KSI983069 LCE983068:LCE983069 LMA983068:LMA983069 LVW983068:LVW983069 MFS983068:MFS983069 MPO983068:MPO983069 MZK983068:MZK983069 NJG983068:NJG983069 NTC983068:NTC983069 OCY983068:OCY983069 OMU983068:OMU983069 OWQ983068:OWQ983069 PGM983068:PGM983069 PQI983068:PQI983069 QAE983068:QAE983069 QKA983068:QKA983069 QTW983068:QTW983069 RDS983068:RDS983069 RNO983068:RNO983069 RXK983068:RXK983069 SHG983068:SHG983069 SRC983068:SRC983069 TAY983068:TAY983069 TKU983068:TKU983069 TUQ983068:TUQ983069 UEM983068:UEM983069 UOI983068:UOI983069 UYE983068:UYE983069 VIA983068:VIA983069 VRW983068:VRW983069 WBS983068:WBS983069 WLO983068:WLO983069 WVK983068:WVK983069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C65557:C65562 IY65557:IY65562 SU65557:SU65562 ACQ65557:ACQ65562 AMM65557:AMM65562 AWI65557:AWI65562 BGE65557:BGE65562 BQA65557:BQA65562 BZW65557:BZW65562 CJS65557:CJS65562 CTO65557:CTO65562 DDK65557:DDK65562 DNG65557:DNG65562 DXC65557:DXC65562 EGY65557:EGY65562 EQU65557:EQU65562 FAQ65557:FAQ65562 FKM65557:FKM65562 FUI65557:FUI65562 GEE65557:GEE65562 GOA65557:GOA65562 GXW65557:GXW65562 HHS65557:HHS65562 HRO65557:HRO65562 IBK65557:IBK65562 ILG65557:ILG65562 IVC65557:IVC65562 JEY65557:JEY65562 JOU65557:JOU65562 JYQ65557:JYQ65562 KIM65557:KIM65562 KSI65557:KSI65562 LCE65557:LCE65562 LMA65557:LMA65562 LVW65557:LVW65562 MFS65557:MFS65562 MPO65557:MPO65562 MZK65557:MZK65562 NJG65557:NJG65562 NTC65557:NTC65562 OCY65557:OCY65562 OMU65557:OMU65562 OWQ65557:OWQ65562 PGM65557:PGM65562 PQI65557:PQI65562 QAE65557:QAE65562 QKA65557:QKA65562 QTW65557:QTW65562 RDS65557:RDS65562 RNO65557:RNO65562 RXK65557:RXK65562 SHG65557:SHG65562 SRC65557:SRC65562 TAY65557:TAY65562 TKU65557:TKU65562 TUQ65557:TUQ65562 UEM65557:UEM65562 UOI65557:UOI65562 UYE65557:UYE65562 VIA65557:VIA65562 VRW65557:VRW65562 WBS65557:WBS65562 WLO65557:WLO65562 WVK65557:WVK65562 C131093:C131098 IY131093:IY131098 SU131093:SU131098 ACQ131093:ACQ131098 AMM131093:AMM131098 AWI131093:AWI131098 BGE131093:BGE131098 BQA131093:BQA131098 BZW131093:BZW131098 CJS131093:CJS131098 CTO131093:CTO131098 DDK131093:DDK131098 DNG131093:DNG131098 DXC131093:DXC131098 EGY131093:EGY131098 EQU131093:EQU131098 FAQ131093:FAQ131098 FKM131093:FKM131098 FUI131093:FUI131098 GEE131093:GEE131098 GOA131093:GOA131098 GXW131093:GXW131098 HHS131093:HHS131098 HRO131093:HRO131098 IBK131093:IBK131098 ILG131093:ILG131098 IVC131093:IVC131098 JEY131093:JEY131098 JOU131093:JOU131098 JYQ131093:JYQ131098 KIM131093:KIM131098 KSI131093:KSI131098 LCE131093:LCE131098 LMA131093:LMA131098 LVW131093:LVW131098 MFS131093:MFS131098 MPO131093:MPO131098 MZK131093:MZK131098 NJG131093:NJG131098 NTC131093:NTC131098 OCY131093:OCY131098 OMU131093:OMU131098 OWQ131093:OWQ131098 PGM131093:PGM131098 PQI131093:PQI131098 QAE131093:QAE131098 QKA131093:QKA131098 QTW131093:QTW131098 RDS131093:RDS131098 RNO131093:RNO131098 RXK131093:RXK131098 SHG131093:SHG131098 SRC131093:SRC131098 TAY131093:TAY131098 TKU131093:TKU131098 TUQ131093:TUQ131098 UEM131093:UEM131098 UOI131093:UOI131098 UYE131093:UYE131098 VIA131093:VIA131098 VRW131093:VRW131098 WBS131093:WBS131098 WLO131093:WLO131098 WVK131093:WVK131098 C196629:C196634 IY196629:IY196634 SU196629:SU196634 ACQ196629:ACQ196634 AMM196629:AMM196634 AWI196629:AWI196634 BGE196629:BGE196634 BQA196629:BQA196634 BZW196629:BZW196634 CJS196629:CJS196634 CTO196629:CTO196634 DDK196629:DDK196634 DNG196629:DNG196634 DXC196629:DXC196634 EGY196629:EGY196634 EQU196629:EQU196634 FAQ196629:FAQ196634 FKM196629:FKM196634 FUI196629:FUI196634 GEE196629:GEE196634 GOA196629:GOA196634 GXW196629:GXW196634 HHS196629:HHS196634 HRO196629:HRO196634 IBK196629:IBK196634 ILG196629:ILG196634 IVC196629:IVC196634 JEY196629:JEY196634 JOU196629:JOU196634 JYQ196629:JYQ196634 KIM196629:KIM196634 KSI196629:KSI196634 LCE196629:LCE196634 LMA196629:LMA196634 LVW196629:LVW196634 MFS196629:MFS196634 MPO196629:MPO196634 MZK196629:MZK196634 NJG196629:NJG196634 NTC196629:NTC196634 OCY196629:OCY196634 OMU196629:OMU196634 OWQ196629:OWQ196634 PGM196629:PGM196634 PQI196629:PQI196634 QAE196629:QAE196634 QKA196629:QKA196634 QTW196629:QTW196634 RDS196629:RDS196634 RNO196629:RNO196634 RXK196629:RXK196634 SHG196629:SHG196634 SRC196629:SRC196634 TAY196629:TAY196634 TKU196629:TKU196634 TUQ196629:TUQ196634 UEM196629:UEM196634 UOI196629:UOI196634 UYE196629:UYE196634 VIA196629:VIA196634 VRW196629:VRW196634 WBS196629:WBS196634 WLO196629:WLO196634 WVK196629:WVK196634 C262165:C262170 IY262165:IY262170 SU262165:SU262170 ACQ262165:ACQ262170 AMM262165:AMM262170 AWI262165:AWI262170 BGE262165:BGE262170 BQA262165:BQA262170 BZW262165:BZW262170 CJS262165:CJS262170 CTO262165:CTO262170 DDK262165:DDK262170 DNG262165:DNG262170 DXC262165:DXC262170 EGY262165:EGY262170 EQU262165:EQU262170 FAQ262165:FAQ262170 FKM262165:FKM262170 FUI262165:FUI262170 GEE262165:GEE262170 GOA262165:GOA262170 GXW262165:GXW262170 HHS262165:HHS262170 HRO262165:HRO262170 IBK262165:IBK262170 ILG262165:ILG262170 IVC262165:IVC262170 JEY262165:JEY262170 JOU262165:JOU262170 JYQ262165:JYQ262170 KIM262165:KIM262170 KSI262165:KSI262170 LCE262165:LCE262170 LMA262165:LMA262170 LVW262165:LVW262170 MFS262165:MFS262170 MPO262165:MPO262170 MZK262165:MZK262170 NJG262165:NJG262170 NTC262165:NTC262170 OCY262165:OCY262170 OMU262165:OMU262170 OWQ262165:OWQ262170 PGM262165:PGM262170 PQI262165:PQI262170 QAE262165:QAE262170 QKA262165:QKA262170 QTW262165:QTW262170 RDS262165:RDS262170 RNO262165:RNO262170 RXK262165:RXK262170 SHG262165:SHG262170 SRC262165:SRC262170 TAY262165:TAY262170 TKU262165:TKU262170 TUQ262165:TUQ262170 UEM262165:UEM262170 UOI262165:UOI262170 UYE262165:UYE262170 VIA262165:VIA262170 VRW262165:VRW262170 WBS262165:WBS262170 WLO262165:WLO262170 WVK262165:WVK262170 C327701:C327706 IY327701:IY327706 SU327701:SU327706 ACQ327701:ACQ327706 AMM327701:AMM327706 AWI327701:AWI327706 BGE327701:BGE327706 BQA327701:BQA327706 BZW327701:BZW327706 CJS327701:CJS327706 CTO327701:CTO327706 DDK327701:DDK327706 DNG327701:DNG327706 DXC327701:DXC327706 EGY327701:EGY327706 EQU327701:EQU327706 FAQ327701:FAQ327706 FKM327701:FKM327706 FUI327701:FUI327706 GEE327701:GEE327706 GOA327701:GOA327706 GXW327701:GXW327706 HHS327701:HHS327706 HRO327701:HRO327706 IBK327701:IBK327706 ILG327701:ILG327706 IVC327701:IVC327706 JEY327701:JEY327706 JOU327701:JOU327706 JYQ327701:JYQ327706 KIM327701:KIM327706 KSI327701:KSI327706 LCE327701:LCE327706 LMA327701:LMA327706 LVW327701:LVW327706 MFS327701:MFS327706 MPO327701:MPO327706 MZK327701:MZK327706 NJG327701:NJG327706 NTC327701:NTC327706 OCY327701:OCY327706 OMU327701:OMU327706 OWQ327701:OWQ327706 PGM327701:PGM327706 PQI327701:PQI327706 QAE327701:QAE327706 QKA327701:QKA327706 QTW327701:QTW327706 RDS327701:RDS327706 RNO327701:RNO327706 RXK327701:RXK327706 SHG327701:SHG327706 SRC327701:SRC327706 TAY327701:TAY327706 TKU327701:TKU327706 TUQ327701:TUQ327706 UEM327701:UEM327706 UOI327701:UOI327706 UYE327701:UYE327706 VIA327701:VIA327706 VRW327701:VRW327706 WBS327701:WBS327706 WLO327701:WLO327706 WVK327701:WVK327706 C393237:C393242 IY393237:IY393242 SU393237:SU393242 ACQ393237:ACQ393242 AMM393237:AMM393242 AWI393237:AWI393242 BGE393237:BGE393242 BQA393237:BQA393242 BZW393237:BZW393242 CJS393237:CJS393242 CTO393237:CTO393242 DDK393237:DDK393242 DNG393237:DNG393242 DXC393237:DXC393242 EGY393237:EGY393242 EQU393237:EQU393242 FAQ393237:FAQ393242 FKM393237:FKM393242 FUI393237:FUI393242 GEE393237:GEE393242 GOA393237:GOA393242 GXW393237:GXW393242 HHS393237:HHS393242 HRO393237:HRO393242 IBK393237:IBK393242 ILG393237:ILG393242 IVC393237:IVC393242 JEY393237:JEY393242 JOU393237:JOU393242 JYQ393237:JYQ393242 KIM393237:KIM393242 KSI393237:KSI393242 LCE393237:LCE393242 LMA393237:LMA393242 LVW393237:LVW393242 MFS393237:MFS393242 MPO393237:MPO393242 MZK393237:MZK393242 NJG393237:NJG393242 NTC393237:NTC393242 OCY393237:OCY393242 OMU393237:OMU393242 OWQ393237:OWQ393242 PGM393237:PGM393242 PQI393237:PQI393242 QAE393237:QAE393242 QKA393237:QKA393242 QTW393237:QTW393242 RDS393237:RDS393242 RNO393237:RNO393242 RXK393237:RXK393242 SHG393237:SHG393242 SRC393237:SRC393242 TAY393237:TAY393242 TKU393237:TKU393242 TUQ393237:TUQ393242 UEM393237:UEM393242 UOI393237:UOI393242 UYE393237:UYE393242 VIA393237:VIA393242 VRW393237:VRW393242 WBS393237:WBS393242 WLO393237:WLO393242 WVK393237:WVK393242 C458773:C458778 IY458773:IY458778 SU458773:SU458778 ACQ458773:ACQ458778 AMM458773:AMM458778 AWI458773:AWI458778 BGE458773:BGE458778 BQA458773:BQA458778 BZW458773:BZW458778 CJS458773:CJS458778 CTO458773:CTO458778 DDK458773:DDK458778 DNG458773:DNG458778 DXC458773:DXC458778 EGY458773:EGY458778 EQU458773:EQU458778 FAQ458773:FAQ458778 FKM458773:FKM458778 FUI458773:FUI458778 GEE458773:GEE458778 GOA458773:GOA458778 GXW458773:GXW458778 HHS458773:HHS458778 HRO458773:HRO458778 IBK458773:IBK458778 ILG458773:ILG458778 IVC458773:IVC458778 JEY458773:JEY458778 JOU458773:JOU458778 JYQ458773:JYQ458778 KIM458773:KIM458778 KSI458773:KSI458778 LCE458773:LCE458778 LMA458773:LMA458778 LVW458773:LVW458778 MFS458773:MFS458778 MPO458773:MPO458778 MZK458773:MZK458778 NJG458773:NJG458778 NTC458773:NTC458778 OCY458773:OCY458778 OMU458773:OMU458778 OWQ458773:OWQ458778 PGM458773:PGM458778 PQI458773:PQI458778 QAE458773:QAE458778 QKA458773:QKA458778 QTW458773:QTW458778 RDS458773:RDS458778 RNO458773:RNO458778 RXK458773:RXK458778 SHG458773:SHG458778 SRC458773:SRC458778 TAY458773:TAY458778 TKU458773:TKU458778 TUQ458773:TUQ458778 UEM458773:UEM458778 UOI458773:UOI458778 UYE458773:UYE458778 VIA458773:VIA458778 VRW458773:VRW458778 WBS458773:WBS458778 WLO458773:WLO458778 WVK458773:WVK458778 C524309:C524314 IY524309:IY524314 SU524309:SU524314 ACQ524309:ACQ524314 AMM524309:AMM524314 AWI524309:AWI524314 BGE524309:BGE524314 BQA524309:BQA524314 BZW524309:BZW524314 CJS524309:CJS524314 CTO524309:CTO524314 DDK524309:DDK524314 DNG524309:DNG524314 DXC524309:DXC524314 EGY524309:EGY524314 EQU524309:EQU524314 FAQ524309:FAQ524314 FKM524309:FKM524314 FUI524309:FUI524314 GEE524309:GEE524314 GOA524309:GOA524314 GXW524309:GXW524314 HHS524309:HHS524314 HRO524309:HRO524314 IBK524309:IBK524314 ILG524309:ILG524314 IVC524309:IVC524314 JEY524309:JEY524314 JOU524309:JOU524314 JYQ524309:JYQ524314 KIM524309:KIM524314 KSI524309:KSI524314 LCE524309:LCE524314 LMA524309:LMA524314 LVW524309:LVW524314 MFS524309:MFS524314 MPO524309:MPO524314 MZK524309:MZK524314 NJG524309:NJG524314 NTC524309:NTC524314 OCY524309:OCY524314 OMU524309:OMU524314 OWQ524309:OWQ524314 PGM524309:PGM524314 PQI524309:PQI524314 QAE524309:QAE524314 QKA524309:QKA524314 QTW524309:QTW524314 RDS524309:RDS524314 RNO524309:RNO524314 RXK524309:RXK524314 SHG524309:SHG524314 SRC524309:SRC524314 TAY524309:TAY524314 TKU524309:TKU524314 TUQ524309:TUQ524314 UEM524309:UEM524314 UOI524309:UOI524314 UYE524309:UYE524314 VIA524309:VIA524314 VRW524309:VRW524314 WBS524309:WBS524314 WLO524309:WLO524314 WVK524309:WVK524314 C589845:C589850 IY589845:IY589850 SU589845:SU589850 ACQ589845:ACQ589850 AMM589845:AMM589850 AWI589845:AWI589850 BGE589845:BGE589850 BQA589845:BQA589850 BZW589845:BZW589850 CJS589845:CJS589850 CTO589845:CTO589850 DDK589845:DDK589850 DNG589845:DNG589850 DXC589845:DXC589850 EGY589845:EGY589850 EQU589845:EQU589850 FAQ589845:FAQ589850 FKM589845:FKM589850 FUI589845:FUI589850 GEE589845:GEE589850 GOA589845:GOA589850 GXW589845:GXW589850 HHS589845:HHS589850 HRO589845:HRO589850 IBK589845:IBK589850 ILG589845:ILG589850 IVC589845:IVC589850 JEY589845:JEY589850 JOU589845:JOU589850 JYQ589845:JYQ589850 KIM589845:KIM589850 KSI589845:KSI589850 LCE589845:LCE589850 LMA589845:LMA589850 LVW589845:LVW589850 MFS589845:MFS589850 MPO589845:MPO589850 MZK589845:MZK589850 NJG589845:NJG589850 NTC589845:NTC589850 OCY589845:OCY589850 OMU589845:OMU589850 OWQ589845:OWQ589850 PGM589845:PGM589850 PQI589845:PQI589850 QAE589845:QAE589850 QKA589845:QKA589850 QTW589845:QTW589850 RDS589845:RDS589850 RNO589845:RNO589850 RXK589845:RXK589850 SHG589845:SHG589850 SRC589845:SRC589850 TAY589845:TAY589850 TKU589845:TKU589850 TUQ589845:TUQ589850 UEM589845:UEM589850 UOI589845:UOI589850 UYE589845:UYE589850 VIA589845:VIA589850 VRW589845:VRW589850 WBS589845:WBS589850 WLO589845:WLO589850 WVK589845:WVK589850 C655381:C655386 IY655381:IY655386 SU655381:SU655386 ACQ655381:ACQ655386 AMM655381:AMM655386 AWI655381:AWI655386 BGE655381:BGE655386 BQA655381:BQA655386 BZW655381:BZW655386 CJS655381:CJS655386 CTO655381:CTO655386 DDK655381:DDK655386 DNG655381:DNG655386 DXC655381:DXC655386 EGY655381:EGY655386 EQU655381:EQU655386 FAQ655381:FAQ655386 FKM655381:FKM655386 FUI655381:FUI655386 GEE655381:GEE655386 GOA655381:GOA655386 GXW655381:GXW655386 HHS655381:HHS655386 HRO655381:HRO655386 IBK655381:IBK655386 ILG655381:ILG655386 IVC655381:IVC655386 JEY655381:JEY655386 JOU655381:JOU655386 JYQ655381:JYQ655386 KIM655381:KIM655386 KSI655381:KSI655386 LCE655381:LCE655386 LMA655381:LMA655386 LVW655381:LVW655386 MFS655381:MFS655386 MPO655381:MPO655386 MZK655381:MZK655386 NJG655381:NJG655386 NTC655381:NTC655386 OCY655381:OCY655386 OMU655381:OMU655386 OWQ655381:OWQ655386 PGM655381:PGM655386 PQI655381:PQI655386 QAE655381:QAE655386 QKA655381:QKA655386 QTW655381:QTW655386 RDS655381:RDS655386 RNO655381:RNO655386 RXK655381:RXK655386 SHG655381:SHG655386 SRC655381:SRC655386 TAY655381:TAY655386 TKU655381:TKU655386 TUQ655381:TUQ655386 UEM655381:UEM655386 UOI655381:UOI655386 UYE655381:UYE655386 VIA655381:VIA655386 VRW655381:VRW655386 WBS655381:WBS655386 WLO655381:WLO655386 WVK655381:WVK655386 C720917:C720922 IY720917:IY720922 SU720917:SU720922 ACQ720917:ACQ720922 AMM720917:AMM720922 AWI720917:AWI720922 BGE720917:BGE720922 BQA720917:BQA720922 BZW720917:BZW720922 CJS720917:CJS720922 CTO720917:CTO720922 DDK720917:DDK720922 DNG720917:DNG720922 DXC720917:DXC720922 EGY720917:EGY720922 EQU720917:EQU720922 FAQ720917:FAQ720922 FKM720917:FKM720922 FUI720917:FUI720922 GEE720917:GEE720922 GOA720917:GOA720922 GXW720917:GXW720922 HHS720917:HHS720922 HRO720917:HRO720922 IBK720917:IBK720922 ILG720917:ILG720922 IVC720917:IVC720922 JEY720917:JEY720922 JOU720917:JOU720922 JYQ720917:JYQ720922 KIM720917:KIM720922 KSI720917:KSI720922 LCE720917:LCE720922 LMA720917:LMA720922 LVW720917:LVW720922 MFS720917:MFS720922 MPO720917:MPO720922 MZK720917:MZK720922 NJG720917:NJG720922 NTC720917:NTC720922 OCY720917:OCY720922 OMU720917:OMU720922 OWQ720917:OWQ720922 PGM720917:PGM720922 PQI720917:PQI720922 QAE720917:QAE720922 QKA720917:QKA720922 QTW720917:QTW720922 RDS720917:RDS720922 RNO720917:RNO720922 RXK720917:RXK720922 SHG720917:SHG720922 SRC720917:SRC720922 TAY720917:TAY720922 TKU720917:TKU720922 TUQ720917:TUQ720922 UEM720917:UEM720922 UOI720917:UOI720922 UYE720917:UYE720922 VIA720917:VIA720922 VRW720917:VRW720922 WBS720917:WBS720922 WLO720917:WLO720922 WVK720917:WVK720922 C786453:C786458 IY786453:IY786458 SU786453:SU786458 ACQ786453:ACQ786458 AMM786453:AMM786458 AWI786453:AWI786458 BGE786453:BGE786458 BQA786453:BQA786458 BZW786453:BZW786458 CJS786453:CJS786458 CTO786453:CTO786458 DDK786453:DDK786458 DNG786453:DNG786458 DXC786453:DXC786458 EGY786453:EGY786458 EQU786453:EQU786458 FAQ786453:FAQ786458 FKM786453:FKM786458 FUI786453:FUI786458 GEE786453:GEE786458 GOA786453:GOA786458 GXW786453:GXW786458 HHS786453:HHS786458 HRO786453:HRO786458 IBK786453:IBK786458 ILG786453:ILG786458 IVC786453:IVC786458 JEY786453:JEY786458 JOU786453:JOU786458 JYQ786453:JYQ786458 KIM786453:KIM786458 KSI786453:KSI786458 LCE786453:LCE786458 LMA786453:LMA786458 LVW786453:LVW786458 MFS786453:MFS786458 MPO786453:MPO786458 MZK786453:MZK786458 NJG786453:NJG786458 NTC786453:NTC786458 OCY786453:OCY786458 OMU786453:OMU786458 OWQ786453:OWQ786458 PGM786453:PGM786458 PQI786453:PQI786458 QAE786453:QAE786458 QKA786453:QKA786458 QTW786453:QTW786458 RDS786453:RDS786458 RNO786453:RNO786458 RXK786453:RXK786458 SHG786453:SHG786458 SRC786453:SRC786458 TAY786453:TAY786458 TKU786453:TKU786458 TUQ786453:TUQ786458 UEM786453:UEM786458 UOI786453:UOI786458 UYE786453:UYE786458 VIA786453:VIA786458 VRW786453:VRW786458 WBS786453:WBS786458 WLO786453:WLO786458 WVK786453:WVK786458 C851989:C851994 IY851989:IY851994 SU851989:SU851994 ACQ851989:ACQ851994 AMM851989:AMM851994 AWI851989:AWI851994 BGE851989:BGE851994 BQA851989:BQA851994 BZW851989:BZW851994 CJS851989:CJS851994 CTO851989:CTO851994 DDK851989:DDK851994 DNG851989:DNG851994 DXC851989:DXC851994 EGY851989:EGY851994 EQU851989:EQU851994 FAQ851989:FAQ851994 FKM851989:FKM851994 FUI851989:FUI851994 GEE851989:GEE851994 GOA851989:GOA851994 GXW851989:GXW851994 HHS851989:HHS851994 HRO851989:HRO851994 IBK851989:IBK851994 ILG851989:ILG851994 IVC851989:IVC851994 JEY851989:JEY851994 JOU851989:JOU851994 JYQ851989:JYQ851994 KIM851989:KIM851994 KSI851989:KSI851994 LCE851989:LCE851994 LMA851989:LMA851994 LVW851989:LVW851994 MFS851989:MFS851994 MPO851989:MPO851994 MZK851989:MZK851994 NJG851989:NJG851994 NTC851989:NTC851994 OCY851989:OCY851994 OMU851989:OMU851994 OWQ851989:OWQ851994 PGM851989:PGM851994 PQI851989:PQI851994 QAE851989:QAE851994 QKA851989:QKA851994 QTW851989:QTW851994 RDS851989:RDS851994 RNO851989:RNO851994 RXK851989:RXK851994 SHG851989:SHG851994 SRC851989:SRC851994 TAY851989:TAY851994 TKU851989:TKU851994 TUQ851989:TUQ851994 UEM851989:UEM851994 UOI851989:UOI851994 UYE851989:UYE851994 VIA851989:VIA851994 VRW851989:VRW851994 WBS851989:WBS851994 WLO851989:WLO851994 WVK851989:WVK851994 C917525:C917530 IY917525:IY917530 SU917525:SU917530 ACQ917525:ACQ917530 AMM917525:AMM917530 AWI917525:AWI917530 BGE917525:BGE917530 BQA917525:BQA917530 BZW917525:BZW917530 CJS917525:CJS917530 CTO917525:CTO917530 DDK917525:DDK917530 DNG917525:DNG917530 DXC917525:DXC917530 EGY917525:EGY917530 EQU917525:EQU917530 FAQ917525:FAQ917530 FKM917525:FKM917530 FUI917525:FUI917530 GEE917525:GEE917530 GOA917525:GOA917530 GXW917525:GXW917530 HHS917525:HHS917530 HRO917525:HRO917530 IBK917525:IBK917530 ILG917525:ILG917530 IVC917525:IVC917530 JEY917525:JEY917530 JOU917525:JOU917530 JYQ917525:JYQ917530 KIM917525:KIM917530 KSI917525:KSI917530 LCE917525:LCE917530 LMA917525:LMA917530 LVW917525:LVW917530 MFS917525:MFS917530 MPO917525:MPO917530 MZK917525:MZK917530 NJG917525:NJG917530 NTC917525:NTC917530 OCY917525:OCY917530 OMU917525:OMU917530 OWQ917525:OWQ917530 PGM917525:PGM917530 PQI917525:PQI917530 QAE917525:QAE917530 QKA917525:QKA917530 QTW917525:QTW917530 RDS917525:RDS917530 RNO917525:RNO917530 RXK917525:RXK917530 SHG917525:SHG917530 SRC917525:SRC917530 TAY917525:TAY917530 TKU917525:TKU917530 TUQ917525:TUQ917530 UEM917525:UEM917530 UOI917525:UOI917530 UYE917525:UYE917530 VIA917525:VIA917530 VRW917525:VRW917530 WBS917525:WBS917530 WLO917525:WLO917530 WVK917525:WVK917530 C983061:C983066 IY983061:IY983066 SU983061:SU983066 ACQ983061:ACQ983066 AMM983061:AMM983066 AWI983061:AWI983066 BGE983061:BGE983066 BQA983061:BQA983066 BZW983061:BZW983066 CJS983061:CJS983066 CTO983061:CTO983066 DDK983061:DDK983066 DNG983061:DNG983066 DXC983061:DXC983066 EGY983061:EGY983066 EQU983061:EQU983066 FAQ983061:FAQ983066 FKM983061:FKM983066 FUI983061:FUI983066 GEE983061:GEE983066 GOA983061:GOA983066 GXW983061:GXW983066 HHS983061:HHS983066 HRO983061:HRO983066 IBK983061:IBK983066 ILG983061:ILG983066 IVC983061:IVC983066 JEY983061:JEY983066 JOU983061:JOU983066 JYQ983061:JYQ983066 KIM983061:KIM983066 KSI983061:KSI983066 LCE983061:LCE983066 LMA983061:LMA983066 LVW983061:LVW983066 MFS983061:MFS983066 MPO983061:MPO983066 MZK983061:MZK983066 NJG983061:NJG983066 NTC983061:NTC983066 OCY983061:OCY983066 OMU983061:OMU983066 OWQ983061:OWQ983066 PGM983061:PGM983066 PQI983061:PQI983066 QAE983061:QAE983066 QKA983061:QKA983066 QTW983061:QTW983066 RDS983061:RDS983066 RNO983061:RNO983066 RXK983061:RXK983066 SHG983061:SHG983066 SRC983061:SRC983066 TAY983061:TAY983066 TKU983061:TKU983066 TUQ983061:TUQ983066 UEM983061:UEM983066 UOI983061:UOI983066 UYE983061:UYE983066 VIA983061:VIA983066 VRW983061:VRW983066 WBS983061:WBS983066 WLO983061:WLO983066 WVK983061:WVK983066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C401-DC5C-418A-9BE9-E27D9793A58E}">
  <sheetPr>
    <tabColor rgb="FFCCFFFF"/>
  </sheetPr>
  <dimension ref="A1:AY84"/>
  <sheetViews>
    <sheetView view="pageBreakPreview" zoomScaleNormal="100" zoomScaleSheetLayoutView="100" workbookViewId="0">
      <selection activeCell="AD2" sqref="AD2"/>
    </sheetView>
  </sheetViews>
  <sheetFormatPr defaultRowHeight="12" outlineLevelRow="1"/>
  <cols>
    <col min="1" max="29" width="3" style="449" customWidth="1"/>
    <col min="30" max="30" width="2.875" style="449" customWidth="1"/>
    <col min="31" max="256" width="9" style="449"/>
    <col min="257" max="285" width="3" style="449" customWidth="1"/>
    <col min="286" max="286" width="2.875" style="449" customWidth="1"/>
    <col min="287" max="512" width="9" style="449"/>
    <col min="513" max="541" width="3" style="449" customWidth="1"/>
    <col min="542" max="542" width="2.875" style="449" customWidth="1"/>
    <col min="543" max="768" width="9" style="449"/>
    <col min="769" max="797" width="3" style="449" customWidth="1"/>
    <col min="798" max="798" width="2.875" style="449" customWidth="1"/>
    <col min="799" max="1024" width="9" style="449"/>
    <col min="1025" max="1053" width="3" style="449" customWidth="1"/>
    <col min="1054" max="1054" width="2.875" style="449" customWidth="1"/>
    <col min="1055" max="1280" width="9" style="449"/>
    <col min="1281" max="1309" width="3" style="449" customWidth="1"/>
    <col min="1310" max="1310" width="2.875" style="449" customWidth="1"/>
    <col min="1311" max="1536" width="9" style="449"/>
    <col min="1537" max="1565" width="3" style="449" customWidth="1"/>
    <col min="1566" max="1566" width="2.875" style="449" customWidth="1"/>
    <col min="1567" max="1792" width="9" style="449"/>
    <col min="1793" max="1821" width="3" style="449" customWidth="1"/>
    <col min="1822" max="1822" width="2.875" style="449" customWidth="1"/>
    <col min="1823" max="2048" width="9" style="449"/>
    <col min="2049" max="2077" width="3" style="449" customWidth="1"/>
    <col min="2078" max="2078" width="2.875" style="449" customWidth="1"/>
    <col min="2079" max="2304" width="9" style="449"/>
    <col min="2305" max="2333" width="3" style="449" customWidth="1"/>
    <col min="2334" max="2334" width="2.875" style="449" customWidth="1"/>
    <col min="2335" max="2560" width="9" style="449"/>
    <col min="2561" max="2589" width="3" style="449" customWidth="1"/>
    <col min="2590" max="2590" width="2.875" style="449" customWidth="1"/>
    <col min="2591" max="2816" width="9" style="449"/>
    <col min="2817" max="2845" width="3" style="449" customWidth="1"/>
    <col min="2846" max="2846" width="2.875" style="449" customWidth="1"/>
    <col min="2847" max="3072" width="9" style="449"/>
    <col min="3073" max="3101" width="3" style="449" customWidth="1"/>
    <col min="3102" max="3102" width="2.875" style="449" customWidth="1"/>
    <col min="3103" max="3328" width="9" style="449"/>
    <col min="3329" max="3357" width="3" style="449" customWidth="1"/>
    <col min="3358" max="3358" width="2.875" style="449" customWidth="1"/>
    <col min="3359" max="3584" width="9" style="449"/>
    <col min="3585" max="3613" width="3" style="449" customWidth="1"/>
    <col min="3614" max="3614" width="2.875" style="449" customWidth="1"/>
    <col min="3615" max="3840" width="9" style="449"/>
    <col min="3841" max="3869" width="3" style="449" customWidth="1"/>
    <col min="3870" max="3870" width="2.875" style="449" customWidth="1"/>
    <col min="3871" max="4096" width="9" style="449"/>
    <col min="4097" max="4125" width="3" style="449" customWidth="1"/>
    <col min="4126" max="4126" width="2.875" style="449" customWidth="1"/>
    <col min="4127" max="4352" width="9" style="449"/>
    <col min="4353" max="4381" width="3" style="449" customWidth="1"/>
    <col min="4382" max="4382" width="2.875" style="449" customWidth="1"/>
    <col min="4383" max="4608" width="9" style="449"/>
    <col min="4609" max="4637" width="3" style="449" customWidth="1"/>
    <col min="4638" max="4638" width="2.875" style="449" customWidth="1"/>
    <col min="4639" max="4864" width="9" style="449"/>
    <col min="4865" max="4893" width="3" style="449" customWidth="1"/>
    <col min="4894" max="4894" width="2.875" style="449" customWidth="1"/>
    <col min="4895" max="5120" width="9" style="449"/>
    <col min="5121" max="5149" width="3" style="449" customWidth="1"/>
    <col min="5150" max="5150" width="2.875" style="449" customWidth="1"/>
    <col min="5151" max="5376" width="9" style="449"/>
    <col min="5377" max="5405" width="3" style="449" customWidth="1"/>
    <col min="5406" max="5406" width="2.875" style="449" customWidth="1"/>
    <col min="5407" max="5632" width="9" style="449"/>
    <col min="5633" max="5661" width="3" style="449" customWidth="1"/>
    <col min="5662" max="5662" width="2.875" style="449" customWidth="1"/>
    <col min="5663" max="5888" width="9" style="449"/>
    <col min="5889" max="5917" width="3" style="449" customWidth="1"/>
    <col min="5918" max="5918" width="2.875" style="449" customWidth="1"/>
    <col min="5919" max="6144" width="9" style="449"/>
    <col min="6145" max="6173" width="3" style="449" customWidth="1"/>
    <col min="6174" max="6174" width="2.875" style="449" customWidth="1"/>
    <col min="6175" max="6400" width="9" style="449"/>
    <col min="6401" max="6429" width="3" style="449" customWidth="1"/>
    <col min="6430" max="6430" width="2.875" style="449" customWidth="1"/>
    <col min="6431" max="6656" width="9" style="449"/>
    <col min="6657" max="6685" width="3" style="449" customWidth="1"/>
    <col min="6686" max="6686" width="2.875" style="449" customWidth="1"/>
    <col min="6687" max="6912" width="9" style="449"/>
    <col min="6913" max="6941" width="3" style="449" customWidth="1"/>
    <col min="6942" max="6942" width="2.875" style="449" customWidth="1"/>
    <col min="6943" max="7168" width="9" style="449"/>
    <col min="7169" max="7197" width="3" style="449" customWidth="1"/>
    <col min="7198" max="7198" width="2.875" style="449" customWidth="1"/>
    <col min="7199" max="7424" width="9" style="449"/>
    <col min="7425" max="7453" width="3" style="449" customWidth="1"/>
    <col min="7454" max="7454" width="2.875" style="449" customWidth="1"/>
    <col min="7455" max="7680" width="9" style="449"/>
    <col min="7681" max="7709" width="3" style="449" customWidth="1"/>
    <col min="7710" max="7710" width="2.875" style="449" customWidth="1"/>
    <col min="7711" max="7936" width="9" style="449"/>
    <col min="7937" max="7965" width="3" style="449" customWidth="1"/>
    <col min="7966" max="7966" width="2.875" style="449" customWidth="1"/>
    <col min="7967" max="8192" width="9" style="449"/>
    <col min="8193" max="8221" width="3" style="449" customWidth="1"/>
    <col min="8222" max="8222" width="2.875" style="449" customWidth="1"/>
    <col min="8223" max="8448" width="9" style="449"/>
    <col min="8449" max="8477" width="3" style="449" customWidth="1"/>
    <col min="8478" max="8478" width="2.875" style="449" customWidth="1"/>
    <col min="8479" max="8704" width="9" style="449"/>
    <col min="8705" max="8733" width="3" style="449" customWidth="1"/>
    <col min="8734" max="8734" width="2.875" style="449" customWidth="1"/>
    <col min="8735" max="8960" width="9" style="449"/>
    <col min="8961" max="8989" width="3" style="449" customWidth="1"/>
    <col min="8990" max="8990" width="2.875" style="449" customWidth="1"/>
    <col min="8991" max="9216" width="9" style="449"/>
    <col min="9217" max="9245" width="3" style="449" customWidth="1"/>
    <col min="9246" max="9246" width="2.875" style="449" customWidth="1"/>
    <col min="9247" max="9472" width="9" style="449"/>
    <col min="9473" max="9501" width="3" style="449" customWidth="1"/>
    <col min="9502" max="9502" width="2.875" style="449" customWidth="1"/>
    <col min="9503" max="9728" width="9" style="449"/>
    <col min="9729" max="9757" width="3" style="449" customWidth="1"/>
    <col min="9758" max="9758" width="2.875" style="449" customWidth="1"/>
    <col min="9759" max="9984" width="9" style="449"/>
    <col min="9985" max="10013" width="3" style="449" customWidth="1"/>
    <col min="10014" max="10014" width="2.875" style="449" customWidth="1"/>
    <col min="10015" max="10240" width="9" style="449"/>
    <col min="10241" max="10269" width="3" style="449" customWidth="1"/>
    <col min="10270" max="10270" width="2.875" style="449" customWidth="1"/>
    <col min="10271" max="10496" width="9" style="449"/>
    <col min="10497" max="10525" width="3" style="449" customWidth="1"/>
    <col min="10526" max="10526" width="2.875" style="449" customWidth="1"/>
    <col min="10527" max="10752" width="9" style="449"/>
    <col min="10753" max="10781" width="3" style="449" customWidth="1"/>
    <col min="10782" max="10782" width="2.875" style="449" customWidth="1"/>
    <col min="10783" max="11008" width="9" style="449"/>
    <col min="11009" max="11037" width="3" style="449" customWidth="1"/>
    <col min="11038" max="11038" width="2.875" style="449" customWidth="1"/>
    <col min="11039" max="11264" width="9" style="449"/>
    <col min="11265" max="11293" width="3" style="449" customWidth="1"/>
    <col min="11294" max="11294" width="2.875" style="449" customWidth="1"/>
    <col min="11295" max="11520" width="9" style="449"/>
    <col min="11521" max="11549" width="3" style="449" customWidth="1"/>
    <col min="11550" max="11550" width="2.875" style="449" customWidth="1"/>
    <col min="11551" max="11776" width="9" style="449"/>
    <col min="11777" max="11805" width="3" style="449" customWidth="1"/>
    <col min="11806" max="11806" width="2.875" style="449" customWidth="1"/>
    <col min="11807" max="12032" width="9" style="449"/>
    <col min="12033" max="12061" width="3" style="449" customWidth="1"/>
    <col min="12062" max="12062" width="2.875" style="449" customWidth="1"/>
    <col min="12063" max="12288" width="9" style="449"/>
    <col min="12289" max="12317" width="3" style="449" customWidth="1"/>
    <col min="12318" max="12318" width="2.875" style="449" customWidth="1"/>
    <col min="12319" max="12544" width="9" style="449"/>
    <col min="12545" max="12573" width="3" style="449" customWidth="1"/>
    <col min="12574" max="12574" width="2.875" style="449" customWidth="1"/>
    <col min="12575" max="12800" width="9" style="449"/>
    <col min="12801" max="12829" width="3" style="449" customWidth="1"/>
    <col min="12830" max="12830" width="2.875" style="449" customWidth="1"/>
    <col min="12831" max="13056" width="9" style="449"/>
    <col min="13057" max="13085" width="3" style="449" customWidth="1"/>
    <col min="13086" max="13086" width="2.875" style="449" customWidth="1"/>
    <col min="13087" max="13312" width="9" style="449"/>
    <col min="13313" max="13341" width="3" style="449" customWidth="1"/>
    <col min="13342" max="13342" width="2.875" style="449" customWidth="1"/>
    <col min="13343" max="13568" width="9" style="449"/>
    <col min="13569" max="13597" width="3" style="449" customWidth="1"/>
    <col min="13598" max="13598" width="2.875" style="449" customWidth="1"/>
    <col min="13599" max="13824" width="9" style="449"/>
    <col min="13825" max="13853" width="3" style="449" customWidth="1"/>
    <col min="13854" max="13854" width="2.875" style="449" customWidth="1"/>
    <col min="13855" max="14080" width="9" style="449"/>
    <col min="14081" max="14109" width="3" style="449" customWidth="1"/>
    <col min="14110" max="14110" width="2.875" style="449" customWidth="1"/>
    <col min="14111" max="14336" width="9" style="449"/>
    <col min="14337" max="14365" width="3" style="449" customWidth="1"/>
    <col min="14366" max="14366" width="2.875" style="449" customWidth="1"/>
    <col min="14367" max="14592" width="9" style="449"/>
    <col min="14593" max="14621" width="3" style="449" customWidth="1"/>
    <col min="14622" max="14622" width="2.875" style="449" customWidth="1"/>
    <col min="14623" max="14848" width="9" style="449"/>
    <col min="14849" max="14877" width="3" style="449" customWidth="1"/>
    <col min="14878" max="14878" width="2.875" style="449" customWidth="1"/>
    <col min="14879" max="15104" width="9" style="449"/>
    <col min="15105" max="15133" width="3" style="449" customWidth="1"/>
    <col min="15134" max="15134" width="2.875" style="449" customWidth="1"/>
    <col min="15135" max="15360" width="9" style="449"/>
    <col min="15361" max="15389" width="3" style="449" customWidth="1"/>
    <col min="15390" max="15390" width="2.875" style="449" customWidth="1"/>
    <col min="15391" max="15616" width="9" style="449"/>
    <col min="15617" max="15645" width="3" style="449" customWidth="1"/>
    <col min="15646" max="15646" width="2.875" style="449" customWidth="1"/>
    <col min="15647" max="15872" width="9" style="449"/>
    <col min="15873" max="15901" width="3" style="449" customWidth="1"/>
    <col min="15902" max="15902" width="2.875" style="449" customWidth="1"/>
    <col min="15903" max="16128" width="9" style="449"/>
    <col min="16129" max="16157" width="3" style="449" customWidth="1"/>
    <col min="16158" max="16158" width="2.875" style="449" customWidth="1"/>
    <col min="16159" max="16384" width="9" style="449"/>
  </cols>
  <sheetData>
    <row r="1" spans="1:29" ht="17.100000000000001" customHeight="1">
      <c r="A1" s="1317" t="s">
        <v>2983</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row>
    <row r="2" spans="1:29" ht="17.100000000000001" customHeight="1">
      <c r="A2" s="1353" t="s">
        <v>2984</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row>
    <row r="3" spans="1:29" s="451" customFormat="1" ht="17.100000000000001" customHeight="1">
      <c r="A3" s="424" t="s">
        <v>2985</v>
      </c>
      <c r="B3" s="424"/>
      <c r="C3" s="424"/>
      <c r="D3" s="424"/>
      <c r="E3" s="450"/>
      <c r="F3" s="450"/>
      <c r="G3" s="1354"/>
      <c r="H3" s="1354"/>
      <c r="I3" s="1354"/>
      <c r="J3" s="1354"/>
      <c r="K3" s="1354"/>
      <c r="L3" s="450"/>
      <c r="M3" s="450"/>
      <c r="N3" s="450"/>
      <c r="O3" s="450"/>
      <c r="P3" s="450"/>
      <c r="Q3" s="450"/>
      <c r="R3" s="450"/>
      <c r="S3" s="450"/>
      <c r="T3" s="450"/>
      <c r="U3" s="450"/>
      <c r="V3" s="450"/>
      <c r="W3" s="450"/>
      <c r="X3" s="450"/>
      <c r="Y3" s="450"/>
      <c r="Z3" s="450"/>
      <c r="AA3" s="450"/>
      <c r="AB3" s="450"/>
      <c r="AC3" s="450"/>
    </row>
    <row r="4" spans="1:29" s="451" customFormat="1" ht="17.100000000000001" customHeight="1">
      <c r="A4" s="413" t="s">
        <v>2987</v>
      </c>
      <c r="B4" s="413"/>
      <c r="C4" s="413"/>
      <c r="D4" s="413"/>
      <c r="E4" s="413"/>
      <c r="F4" s="415" t="s">
        <v>2988</v>
      </c>
      <c r="G4" s="1355"/>
      <c r="H4" s="1355"/>
      <c r="I4" s="1355"/>
      <c r="J4" s="1355"/>
      <c r="K4" s="1355"/>
      <c r="L4" s="425" t="s">
        <v>2812</v>
      </c>
      <c r="M4" s="1356"/>
      <c r="N4" s="1356"/>
      <c r="O4" s="1356"/>
      <c r="P4" s="1356"/>
      <c r="Q4" s="1356"/>
      <c r="R4" s="1356"/>
      <c r="S4" s="1356"/>
      <c r="T4" s="1356"/>
      <c r="U4" s="1356"/>
      <c r="V4" s="1356"/>
      <c r="W4" s="1356"/>
      <c r="X4" s="1356"/>
      <c r="Y4" s="1356"/>
      <c r="Z4" s="1356"/>
      <c r="AA4" s="1356"/>
      <c r="AB4" s="1356"/>
      <c r="AC4" s="1356"/>
    </row>
    <row r="5" spans="1:29" s="451" customFormat="1" ht="17.100000000000001" customHeight="1">
      <c r="A5" s="411" t="s">
        <v>2989</v>
      </c>
      <c r="B5" s="411"/>
      <c r="C5" s="411"/>
      <c r="D5" s="411"/>
      <c r="E5" s="411"/>
      <c r="F5" s="415" t="s">
        <v>2988</v>
      </c>
      <c r="G5" s="1195"/>
      <c r="H5" s="1195"/>
      <c r="I5" s="1195"/>
      <c r="J5" s="1195"/>
      <c r="K5" s="1195"/>
      <c r="L5" s="412" t="s">
        <v>2812</v>
      </c>
      <c r="M5" s="1304"/>
      <c r="N5" s="1304"/>
      <c r="O5" s="1304"/>
      <c r="P5" s="1304"/>
      <c r="Q5" s="1304"/>
      <c r="R5" s="1304"/>
      <c r="S5" s="1304"/>
      <c r="T5" s="1304"/>
      <c r="U5" s="1304"/>
      <c r="V5" s="1304"/>
      <c r="W5" s="1304"/>
      <c r="X5" s="1304"/>
      <c r="Y5" s="1304"/>
      <c r="Z5" s="1304"/>
      <c r="AA5" s="1304"/>
      <c r="AB5" s="1304"/>
      <c r="AC5" s="1304"/>
    </row>
    <row r="6" spans="1:29" s="451" customFormat="1" ht="17.100000000000001" customHeight="1">
      <c r="A6" s="411"/>
      <c r="B6" s="411"/>
      <c r="C6" s="411"/>
      <c r="D6" s="411"/>
      <c r="E6" s="411"/>
      <c r="F6" s="415" t="s">
        <v>2988</v>
      </c>
      <c r="G6" s="1195"/>
      <c r="H6" s="1195"/>
      <c r="I6" s="1195"/>
      <c r="J6" s="1195"/>
      <c r="K6" s="1195"/>
      <c r="L6" s="412" t="s">
        <v>2812</v>
      </c>
      <c r="M6" s="1304"/>
      <c r="N6" s="1304"/>
      <c r="O6" s="1304"/>
      <c r="P6" s="1304"/>
      <c r="Q6" s="1304"/>
      <c r="R6" s="1304"/>
      <c r="S6" s="1304"/>
      <c r="T6" s="1304"/>
      <c r="U6" s="1304"/>
      <c r="V6" s="1304"/>
      <c r="W6" s="1304"/>
      <c r="X6" s="1304"/>
      <c r="Y6" s="1304"/>
      <c r="Z6" s="1304"/>
      <c r="AA6" s="1304"/>
      <c r="AB6" s="1304"/>
      <c r="AC6" s="1304"/>
    </row>
    <row r="7" spans="1:29" s="451" customFormat="1" ht="17.100000000000001" customHeight="1">
      <c r="A7" s="411"/>
      <c r="B7" s="411"/>
      <c r="C7" s="411"/>
      <c r="D7" s="411"/>
      <c r="E7" s="411"/>
      <c r="F7" s="415" t="s">
        <v>2988</v>
      </c>
      <c r="G7" s="1195"/>
      <c r="H7" s="1195"/>
      <c r="I7" s="1195"/>
      <c r="J7" s="1195"/>
      <c r="K7" s="1195"/>
      <c r="L7" s="412" t="s">
        <v>2812</v>
      </c>
      <c r="M7" s="1304"/>
      <c r="N7" s="1304"/>
      <c r="O7" s="1304"/>
      <c r="P7" s="1304"/>
      <c r="Q7" s="1304"/>
      <c r="R7" s="1304"/>
      <c r="S7" s="1304"/>
      <c r="T7" s="1304"/>
      <c r="U7" s="1304"/>
      <c r="V7" s="1304"/>
      <c r="W7" s="1304"/>
      <c r="X7" s="1304"/>
      <c r="Y7" s="1304"/>
      <c r="Z7" s="1304"/>
      <c r="AA7" s="1304"/>
      <c r="AB7" s="1304"/>
      <c r="AC7" s="1304"/>
    </row>
    <row r="8" spans="1:29" s="451" customFormat="1" ht="17.100000000000001" customHeight="1">
      <c r="A8" s="411"/>
      <c r="B8" s="411"/>
      <c r="C8" s="411"/>
      <c r="D8" s="411"/>
      <c r="E8" s="411"/>
      <c r="F8" s="415" t="s">
        <v>2988</v>
      </c>
      <c r="G8" s="1352"/>
      <c r="H8" s="1352"/>
      <c r="I8" s="1352"/>
      <c r="J8" s="1352"/>
      <c r="K8" s="1352"/>
      <c r="L8" s="412" t="s">
        <v>2812</v>
      </c>
      <c r="M8" s="1321"/>
      <c r="N8" s="1321"/>
      <c r="O8" s="1321"/>
      <c r="P8" s="1321"/>
      <c r="Q8" s="1321"/>
      <c r="R8" s="1321"/>
      <c r="S8" s="1321"/>
      <c r="T8" s="1321"/>
      <c r="U8" s="1321"/>
      <c r="V8" s="1321"/>
      <c r="W8" s="1321"/>
      <c r="X8" s="1321"/>
      <c r="Y8" s="1321"/>
      <c r="Z8" s="1321"/>
      <c r="AA8" s="1321"/>
      <c r="AB8" s="1321"/>
      <c r="AC8" s="1321"/>
    </row>
    <row r="9" spans="1:29" s="451" customFormat="1" ht="17.100000000000001" customHeight="1">
      <c r="A9" s="413" t="s">
        <v>2990</v>
      </c>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row>
    <row r="10" spans="1:29" s="451" customFormat="1" ht="17.100000000000001" customHeight="1">
      <c r="A10" s="412"/>
      <c r="B10" s="412"/>
      <c r="C10" s="414" t="s">
        <v>2828</v>
      </c>
      <c r="D10" s="412" t="s">
        <v>2863</v>
      </c>
      <c r="E10" s="412"/>
      <c r="F10" s="414" t="s">
        <v>2828</v>
      </c>
      <c r="G10" s="420" t="s">
        <v>2864</v>
      </c>
      <c r="H10" s="412"/>
      <c r="I10" s="414" t="s">
        <v>2828</v>
      </c>
      <c r="J10" s="420" t="s">
        <v>2865</v>
      </c>
      <c r="K10" s="420"/>
      <c r="L10" s="414" t="s">
        <v>2828</v>
      </c>
      <c r="M10" s="420" t="s">
        <v>2866</v>
      </c>
      <c r="N10" s="411"/>
      <c r="O10" s="414" t="s">
        <v>2828</v>
      </c>
      <c r="P10" s="420" t="s">
        <v>2867</v>
      </c>
      <c r="Q10" s="420"/>
      <c r="R10" s="420"/>
      <c r="S10" s="414" t="s">
        <v>2828</v>
      </c>
      <c r="T10" s="420" t="s">
        <v>2868</v>
      </c>
      <c r="U10" s="420"/>
      <c r="V10" s="420"/>
      <c r="W10" s="420"/>
      <c r="X10" s="414" t="s">
        <v>2828</v>
      </c>
      <c r="Y10" s="420" t="s">
        <v>2869</v>
      </c>
      <c r="Z10" s="420"/>
      <c r="AA10" s="420"/>
      <c r="AB10" s="420"/>
      <c r="AC10" s="420"/>
    </row>
    <row r="11" spans="1:29" s="451" customFormat="1" ht="17.100000000000001" customHeight="1">
      <c r="A11" s="424" t="s">
        <v>2991</v>
      </c>
      <c r="B11" s="424"/>
      <c r="C11" s="424"/>
      <c r="D11" s="424"/>
      <c r="E11" s="424"/>
      <c r="F11" s="1361"/>
      <c r="G11" s="1361"/>
      <c r="H11" s="1361"/>
      <c r="I11" s="1361"/>
      <c r="J11" s="1361"/>
      <c r="K11" s="1361"/>
      <c r="L11" s="424" t="s">
        <v>2992</v>
      </c>
      <c r="M11" s="424"/>
      <c r="N11" s="424"/>
      <c r="O11" s="1361"/>
      <c r="P11" s="1361"/>
      <c r="Q11" s="1361"/>
      <c r="R11" s="1361"/>
      <c r="S11" s="1361"/>
      <c r="T11" s="1361"/>
      <c r="U11" s="424" t="s">
        <v>2945</v>
      </c>
      <c r="V11" s="424"/>
      <c r="W11" s="424"/>
      <c r="X11" s="424"/>
      <c r="Y11" s="424"/>
      <c r="Z11" s="424"/>
      <c r="AA11" s="424"/>
      <c r="AB11" s="424"/>
      <c r="AC11" s="424"/>
    </row>
    <row r="12" spans="1:29" s="451" customFormat="1" ht="17.100000000000001" customHeight="1">
      <c r="A12" s="413" t="s">
        <v>2993</v>
      </c>
      <c r="B12" s="411"/>
      <c r="C12" s="411"/>
      <c r="D12" s="411"/>
      <c r="E12" s="411"/>
      <c r="F12" s="411"/>
      <c r="G12" s="366"/>
      <c r="H12" s="366"/>
      <c r="I12" s="366"/>
      <c r="J12" s="366"/>
      <c r="K12" s="366"/>
      <c r="L12" s="452"/>
      <c r="M12" s="366"/>
      <c r="N12" s="452"/>
      <c r="O12" s="452"/>
      <c r="P12" s="452"/>
      <c r="Q12" s="452"/>
      <c r="R12" s="452"/>
      <c r="S12" s="452"/>
      <c r="T12" s="452"/>
      <c r="U12" s="452"/>
      <c r="V12" s="366"/>
      <c r="W12" s="452"/>
      <c r="X12" s="452"/>
      <c r="Y12" s="452"/>
      <c r="Z12" s="452"/>
      <c r="AA12" s="452"/>
      <c r="AB12" s="452"/>
      <c r="AC12" s="452"/>
    </row>
    <row r="13" spans="1:29" s="451" customFormat="1" ht="17.100000000000001" customHeight="1">
      <c r="A13" s="411"/>
      <c r="B13" s="411"/>
      <c r="C13" s="414" t="s">
        <v>2828</v>
      </c>
      <c r="D13" s="366" t="s">
        <v>2994</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51" customFormat="1" ht="17.100000000000001" customHeight="1">
      <c r="A14" s="411"/>
      <c r="B14" s="411"/>
      <c r="C14" s="414" t="s">
        <v>2828</v>
      </c>
      <c r="D14" s="366" t="s">
        <v>2995</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51" customFormat="1" ht="17.100000000000001" customHeight="1">
      <c r="A15" s="411"/>
      <c r="B15" s="411"/>
      <c r="C15" s="414" t="s">
        <v>2828</v>
      </c>
      <c r="D15" s="411" t="s">
        <v>2996</v>
      </c>
      <c r="E15" s="411"/>
      <c r="F15" s="411"/>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51" customFormat="1" ht="17.100000000000001" customHeight="1">
      <c r="A16" s="411"/>
      <c r="B16" s="411"/>
      <c r="C16" s="414" t="s">
        <v>2828</v>
      </c>
      <c r="D16" s="366" t="s">
        <v>2997</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51" customFormat="1" ht="17.100000000000001" customHeight="1">
      <c r="A17" s="411"/>
      <c r="B17" s="411"/>
      <c r="C17" s="414" t="s">
        <v>2828</v>
      </c>
      <c r="D17" s="366" t="s">
        <v>2998</v>
      </c>
      <c r="E17" s="366"/>
      <c r="F17" s="366"/>
      <c r="G17" s="366"/>
      <c r="H17" s="366"/>
      <c r="I17" s="366"/>
      <c r="J17" s="366"/>
      <c r="K17" s="411"/>
      <c r="L17" s="366"/>
      <c r="M17" s="366"/>
      <c r="N17" s="366"/>
      <c r="O17" s="366"/>
      <c r="P17" s="366"/>
      <c r="Q17" s="366"/>
      <c r="R17" s="366"/>
      <c r="S17" s="366"/>
      <c r="T17" s="366"/>
      <c r="U17" s="366"/>
      <c r="V17" s="366"/>
      <c r="W17" s="366"/>
      <c r="X17" s="366"/>
      <c r="Y17" s="366"/>
      <c r="Z17" s="366"/>
      <c r="AA17" s="366"/>
      <c r="AB17" s="366"/>
      <c r="AC17" s="366"/>
    </row>
    <row r="18" spans="1:29" s="451" customFormat="1" ht="17.100000000000001" customHeight="1">
      <c r="A18" s="411"/>
      <c r="B18" s="411"/>
      <c r="C18" s="414" t="s">
        <v>2828</v>
      </c>
      <c r="D18" s="366" t="s">
        <v>2999</v>
      </c>
      <c r="E18" s="366"/>
      <c r="F18" s="366"/>
      <c r="G18" s="366"/>
      <c r="H18" s="366"/>
      <c r="I18" s="366"/>
      <c r="J18" s="366"/>
      <c r="K18" s="411"/>
      <c r="L18" s="366"/>
      <c r="M18" s="366"/>
      <c r="N18" s="366"/>
      <c r="O18" s="366"/>
      <c r="P18" s="366"/>
      <c r="Q18" s="366"/>
      <c r="R18" s="366"/>
      <c r="S18" s="366"/>
      <c r="T18" s="366"/>
      <c r="U18" s="366"/>
      <c r="V18" s="366"/>
      <c r="W18" s="366"/>
      <c r="X18" s="366"/>
      <c r="Y18" s="366"/>
      <c r="Z18" s="366"/>
      <c r="AA18" s="366"/>
      <c r="AB18" s="366"/>
      <c r="AC18" s="366"/>
    </row>
    <row r="19" spans="1:29" s="451" customFormat="1" ht="17.100000000000001" customHeight="1">
      <c r="A19" s="420"/>
      <c r="B19" s="420"/>
      <c r="C19" s="416" t="s">
        <v>2828</v>
      </c>
      <c r="D19" s="435" t="s">
        <v>2559</v>
      </c>
      <c r="E19" s="435"/>
      <c r="F19" s="435"/>
      <c r="G19" s="435"/>
      <c r="H19" s="435"/>
      <c r="I19" s="435"/>
      <c r="J19" s="435"/>
      <c r="K19" s="435"/>
      <c r="L19" s="435"/>
      <c r="M19" s="420"/>
      <c r="N19" s="435"/>
      <c r="O19" s="435"/>
      <c r="P19" s="435"/>
      <c r="Q19" s="435"/>
      <c r="R19" s="435"/>
      <c r="S19" s="435"/>
      <c r="T19" s="435"/>
      <c r="U19" s="435"/>
      <c r="V19" s="435"/>
      <c r="W19" s="435"/>
      <c r="X19" s="435"/>
      <c r="Y19" s="435"/>
      <c r="Z19" s="435"/>
      <c r="AA19" s="435"/>
      <c r="AB19" s="435"/>
      <c r="AC19" s="435"/>
    </row>
    <row r="20" spans="1:29" s="451" customFormat="1" ht="17.100000000000001" customHeight="1">
      <c r="A20" s="411" t="s">
        <v>3000</v>
      </c>
      <c r="B20" s="411"/>
      <c r="C20" s="411"/>
      <c r="D20" s="411"/>
      <c r="E20" s="411"/>
      <c r="F20" s="411"/>
      <c r="G20" s="366"/>
      <c r="H20" s="366"/>
      <c r="I20" s="366"/>
      <c r="J20" s="366"/>
      <c r="K20" s="366"/>
      <c r="L20" s="366"/>
      <c r="M20" s="366"/>
      <c r="N20" s="366"/>
      <c r="O20" s="366"/>
      <c r="P20" s="366"/>
      <c r="Q20" s="411"/>
      <c r="R20" s="366"/>
      <c r="S20" s="366"/>
      <c r="T20" s="366"/>
      <c r="U20" s="366"/>
      <c r="V20" s="366"/>
      <c r="W20" s="366"/>
      <c r="X20" s="366"/>
      <c r="Y20" s="366"/>
      <c r="Z20" s="366"/>
      <c r="AA20" s="366"/>
      <c r="AB20" s="366"/>
      <c r="AC20" s="366"/>
    </row>
    <row r="21" spans="1:29" s="451" customFormat="1" ht="17.100000000000001" customHeight="1">
      <c r="A21" s="411"/>
      <c r="B21" s="411"/>
      <c r="C21" s="414" t="s">
        <v>2828</v>
      </c>
      <c r="D21" s="411" t="s">
        <v>3001</v>
      </c>
      <c r="E21" s="411"/>
      <c r="F21" s="411"/>
      <c r="G21" s="366"/>
      <c r="H21" s="366"/>
      <c r="I21" s="366"/>
      <c r="J21" s="366"/>
      <c r="K21" s="366"/>
      <c r="L21" s="366"/>
      <c r="M21" s="366"/>
      <c r="N21" s="366"/>
      <c r="O21" s="366"/>
      <c r="P21" s="366"/>
      <c r="Q21" s="411"/>
      <c r="R21" s="366"/>
      <c r="S21" s="366"/>
      <c r="T21" s="366"/>
      <c r="U21" s="366"/>
      <c r="V21" s="366"/>
      <c r="W21" s="366"/>
      <c r="X21" s="366"/>
      <c r="Y21" s="366"/>
      <c r="Z21" s="366"/>
      <c r="AA21" s="366"/>
      <c r="AB21" s="366"/>
      <c r="AC21" s="366"/>
    </row>
    <row r="22" spans="1:29" s="451" customFormat="1" ht="17.100000000000001" customHeight="1">
      <c r="A22" s="411"/>
      <c r="B22" s="411"/>
      <c r="C22" s="414" t="s">
        <v>2828</v>
      </c>
      <c r="D22" s="411" t="s">
        <v>3002</v>
      </c>
      <c r="E22" s="411"/>
      <c r="F22" s="411"/>
      <c r="G22" s="366"/>
      <c r="H22" s="366"/>
      <c r="I22" s="366"/>
      <c r="J22" s="366"/>
      <c r="K22" s="366"/>
      <c r="L22" s="366"/>
      <c r="M22" s="366"/>
      <c r="N22" s="366"/>
      <c r="O22" s="366"/>
      <c r="P22" s="366"/>
      <c r="Q22" s="411"/>
      <c r="R22" s="366"/>
      <c r="S22" s="366"/>
      <c r="T22" s="366"/>
      <c r="U22" s="366"/>
      <c r="V22" s="366"/>
      <c r="W22" s="366"/>
      <c r="X22" s="366"/>
      <c r="Y22" s="366"/>
      <c r="Z22" s="366"/>
      <c r="AA22" s="366"/>
      <c r="AB22" s="366"/>
      <c r="AC22" s="366"/>
    </row>
    <row r="23" spans="1:29" s="451" customFormat="1" ht="17.100000000000001" customHeight="1">
      <c r="A23" s="411"/>
      <c r="B23" s="411"/>
      <c r="C23" s="414" t="s">
        <v>2828</v>
      </c>
      <c r="D23" s="411" t="s">
        <v>3003</v>
      </c>
      <c r="E23" s="411"/>
      <c r="F23" s="411"/>
      <c r="G23" s="366"/>
      <c r="H23" s="366"/>
      <c r="I23" s="366"/>
      <c r="J23" s="366"/>
      <c r="K23" s="366"/>
      <c r="L23" s="366"/>
      <c r="M23" s="366"/>
      <c r="N23" s="366"/>
      <c r="O23" s="366"/>
      <c r="P23" s="366"/>
      <c r="Q23" s="411"/>
      <c r="R23" s="366"/>
      <c r="S23" s="366"/>
      <c r="T23" s="366"/>
      <c r="U23" s="366"/>
      <c r="V23" s="366"/>
      <c r="W23" s="366"/>
      <c r="X23" s="366"/>
      <c r="Y23" s="366"/>
      <c r="Z23" s="366"/>
      <c r="AA23" s="366"/>
      <c r="AB23" s="366"/>
      <c r="AC23" s="366"/>
    </row>
    <row r="24" spans="1:29" s="451" customFormat="1" ht="17.100000000000001" customHeight="1">
      <c r="A24" s="411"/>
      <c r="B24" s="411"/>
      <c r="C24" s="414" t="s">
        <v>2828</v>
      </c>
      <c r="D24" s="411" t="s">
        <v>3004</v>
      </c>
      <c r="E24" s="411"/>
      <c r="F24" s="411"/>
      <c r="G24" s="366"/>
      <c r="H24" s="366"/>
      <c r="I24" s="366"/>
      <c r="J24" s="366"/>
      <c r="K24" s="366"/>
      <c r="L24" s="366"/>
      <c r="M24" s="366"/>
      <c r="N24" s="366"/>
      <c r="O24" s="366"/>
      <c r="P24" s="366"/>
      <c r="Q24" s="411"/>
      <c r="R24" s="366"/>
      <c r="S24" s="366"/>
      <c r="T24" s="366"/>
      <c r="U24" s="366"/>
      <c r="V24" s="366"/>
      <c r="W24" s="366"/>
      <c r="X24" s="366"/>
      <c r="Y24" s="366"/>
      <c r="Z24" s="366"/>
      <c r="AA24" s="366"/>
      <c r="AB24" s="366"/>
      <c r="AC24" s="366"/>
    </row>
    <row r="25" spans="1:29" s="451" customFormat="1" ht="17.100000000000001" customHeight="1">
      <c r="A25" s="411"/>
      <c r="B25" s="411"/>
      <c r="C25" s="414" t="s">
        <v>2828</v>
      </c>
      <c r="D25" s="411" t="s">
        <v>2559</v>
      </c>
      <c r="E25" s="411"/>
      <c r="F25" s="411"/>
      <c r="G25" s="366"/>
      <c r="H25" s="366"/>
      <c r="I25" s="366"/>
      <c r="J25" s="366"/>
      <c r="K25" s="366"/>
      <c r="L25" s="366"/>
      <c r="M25" s="366"/>
      <c r="N25" s="366"/>
      <c r="O25" s="366"/>
      <c r="P25" s="366"/>
      <c r="Q25" s="411"/>
      <c r="R25" s="366"/>
      <c r="S25" s="366"/>
      <c r="T25" s="366"/>
      <c r="U25" s="366"/>
      <c r="V25" s="366"/>
      <c r="W25" s="366"/>
      <c r="X25" s="366"/>
      <c r="Y25" s="366"/>
      <c r="Z25" s="366"/>
      <c r="AA25" s="366"/>
      <c r="AB25" s="366"/>
      <c r="AC25" s="366"/>
    </row>
    <row r="26" spans="1:29" s="451" customFormat="1" ht="17.100000000000001" customHeight="1">
      <c r="A26" s="420"/>
      <c r="B26" s="420"/>
      <c r="C26" s="416" t="s">
        <v>2828</v>
      </c>
      <c r="D26" s="420" t="s">
        <v>3005</v>
      </c>
      <c r="E26" s="420"/>
      <c r="F26" s="420"/>
      <c r="G26" s="435"/>
      <c r="H26" s="435"/>
      <c r="I26" s="435"/>
      <c r="J26" s="435"/>
      <c r="K26" s="435"/>
      <c r="L26" s="435"/>
      <c r="M26" s="435"/>
      <c r="N26" s="435"/>
      <c r="O26" s="435"/>
      <c r="P26" s="435"/>
      <c r="Q26" s="420"/>
      <c r="R26" s="435"/>
      <c r="S26" s="435"/>
      <c r="T26" s="435"/>
      <c r="U26" s="435"/>
      <c r="V26" s="435"/>
      <c r="W26" s="435"/>
      <c r="X26" s="435"/>
      <c r="Y26" s="435"/>
      <c r="Z26" s="435"/>
      <c r="AA26" s="435"/>
      <c r="AB26" s="435"/>
      <c r="AC26" s="435"/>
    </row>
    <row r="27" spans="1:29" s="451" customFormat="1" ht="17.100000000000001" customHeight="1">
      <c r="A27" s="411" t="s">
        <v>3006</v>
      </c>
      <c r="B27" s="411"/>
      <c r="C27" s="411"/>
      <c r="D27" s="411"/>
      <c r="E27" s="411"/>
      <c r="F27" s="411"/>
      <c r="G27" s="366"/>
      <c r="H27" s="366"/>
      <c r="I27" s="366"/>
      <c r="J27" s="366"/>
      <c r="K27" s="366"/>
      <c r="L27" s="366"/>
      <c r="M27" s="366"/>
      <c r="N27" s="366"/>
      <c r="O27" s="366"/>
      <c r="P27" s="366"/>
      <c r="Q27" s="411"/>
      <c r="R27" s="366"/>
      <c r="S27" s="366"/>
      <c r="T27" s="366"/>
      <c r="U27" s="366"/>
      <c r="V27" s="366"/>
      <c r="W27" s="366"/>
      <c r="X27" s="366"/>
      <c r="Y27" s="366"/>
      <c r="Z27" s="366"/>
      <c r="AA27" s="366"/>
      <c r="AB27" s="366"/>
      <c r="AC27" s="366"/>
    </row>
    <row r="28" spans="1:29" s="451" customFormat="1" ht="17.100000000000001" customHeight="1">
      <c r="A28" s="411"/>
      <c r="B28" s="411"/>
      <c r="C28" s="414" t="s">
        <v>2828</v>
      </c>
      <c r="D28" s="411" t="s">
        <v>3007</v>
      </c>
      <c r="E28" s="411"/>
      <c r="F28" s="411"/>
      <c r="G28" s="366"/>
      <c r="H28" s="366"/>
      <c r="I28" s="414" t="s">
        <v>2828</v>
      </c>
      <c r="J28" s="366" t="s">
        <v>3008</v>
      </c>
      <c r="K28" s="366"/>
      <c r="L28" s="366"/>
      <c r="M28" s="366"/>
      <c r="N28" s="366"/>
      <c r="O28" s="366"/>
      <c r="P28" s="414" t="s">
        <v>2828</v>
      </c>
      <c r="Q28" s="411" t="s">
        <v>3009</v>
      </c>
      <c r="R28" s="366"/>
      <c r="S28" s="366"/>
      <c r="T28" s="366"/>
      <c r="U28" s="366"/>
      <c r="V28" s="366"/>
      <c r="W28" s="414" t="s">
        <v>2828</v>
      </c>
      <c r="X28" s="366" t="s">
        <v>3010</v>
      </c>
      <c r="Y28" s="366"/>
      <c r="Z28" s="366"/>
      <c r="AA28" s="366"/>
      <c r="AB28" s="366"/>
      <c r="AC28" s="366"/>
    </row>
    <row r="29" spans="1:29" s="451" customFormat="1" ht="17.100000000000001" customHeight="1">
      <c r="A29" s="411"/>
      <c r="B29" s="411"/>
      <c r="C29" s="414" t="s">
        <v>2828</v>
      </c>
      <c r="D29" s="411" t="s">
        <v>2559</v>
      </c>
      <c r="E29" s="411"/>
      <c r="F29" s="411"/>
      <c r="G29" s="366"/>
      <c r="H29" s="366"/>
      <c r="I29" s="414" t="s">
        <v>2828</v>
      </c>
      <c r="J29" s="366" t="s">
        <v>3011</v>
      </c>
      <c r="K29" s="366"/>
      <c r="L29" s="366"/>
      <c r="M29" s="366"/>
      <c r="N29" s="366"/>
      <c r="O29" s="366"/>
      <c r="P29" s="411"/>
      <c r="Q29" s="411"/>
      <c r="R29" s="366"/>
      <c r="S29" s="366"/>
      <c r="T29" s="366"/>
      <c r="U29" s="366"/>
      <c r="V29" s="366"/>
      <c r="W29" s="366"/>
      <c r="X29" s="366"/>
      <c r="Y29" s="366"/>
      <c r="Z29" s="366"/>
      <c r="AA29" s="366"/>
      <c r="AB29" s="366"/>
      <c r="AC29" s="366"/>
    </row>
    <row r="30" spans="1:29" s="451" customFormat="1" ht="17.100000000000001" customHeight="1">
      <c r="A30" s="413" t="s">
        <v>3012</v>
      </c>
      <c r="B30" s="413"/>
      <c r="C30" s="413"/>
      <c r="D30" s="413"/>
      <c r="E30" s="413"/>
      <c r="F30" s="385"/>
      <c r="G30" s="385"/>
      <c r="H30" s="385"/>
      <c r="I30" s="385"/>
      <c r="J30" s="385"/>
      <c r="K30" s="453"/>
      <c r="L30" s="385"/>
      <c r="M30" s="385"/>
      <c r="N30" s="385"/>
      <c r="O30" s="385"/>
      <c r="P30" s="385"/>
      <c r="Q30" s="385"/>
      <c r="R30" s="385"/>
      <c r="S30" s="385"/>
      <c r="T30" s="385"/>
      <c r="U30" s="385"/>
      <c r="V30" s="385"/>
      <c r="W30" s="385"/>
      <c r="X30" s="385"/>
      <c r="Y30" s="385"/>
      <c r="Z30" s="385"/>
      <c r="AA30" s="385"/>
      <c r="AB30" s="385"/>
      <c r="AC30" s="385"/>
    </row>
    <row r="31" spans="1:29" s="451" customFormat="1" ht="17.100000000000001" customHeight="1">
      <c r="A31" s="411" t="s">
        <v>3013</v>
      </c>
      <c r="B31" s="411"/>
      <c r="C31" s="411"/>
      <c r="D31" s="411"/>
      <c r="E31" s="411"/>
      <c r="F31" s="367"/>
      <c r="G31" s="367"/>
      <c r="H31" s="367"/>
      <c r="I31" s="367"/>
      <c r="J31" s="1342"/>
      <c r="K31" s="1342"/>
      <c r="L31" s="367" t="s">
        <v>2109</v>
      </c>
      <c r="M31" s="367"/>
      <c r="N31" s="367"/>
      <c r="O31" s="367"/>
      <c r="P31" s="367"/>
      <c r="Q31" s="367"/>
      <c r="R31" s="367"/>
      <c r="S31" s="367"/>
      <c r="T31" s="367"/>
      <c r="U31" s="367"/>
      <c r="V31" s="367"/>
      <c r="W31" s="367"/>
      <c r="X31" s="367"/>
      <c r="Y31" s="367"/>
      <c r="Z31" s="367"/>
      <c r="AA31" s="367"/>
      <c r="AB31" s="367"/>
      <c r="AC31" s="367"/>
    </row>
    <row r="32" spans="1:29" s="451" customFormat="1" ht="17.100000000000001" customHeight="1">
      <c r="A32" s="411" t="s">
        <v>3014</v>
      </c>
      <c r="B32" s="411"/>
      <c r="C32" s="411"/>
      <c r="D32" s="411"/>
      <c r="E32" s="411"/>
      <c r="F32" s="367"/>
      <c r="G32" s="367"/>
      <c r="H32" s="367"/>
      <c r="I32" s="367"/>
      <c r="J32" s="1342"/>
      <c r="K32" s="1342"/>
      <c r="L32" s="367" t="s">
        <v>2109</v>
      </c>
      <c r="M32" s="367"/>
      <c r="N32" s="367"/>
      <c r="O32" s="367"/>
      <c r="P32" s="367"/>
      <c r="Q32" s="367"/>
      <c r="R32" s="367"/>
      <c r="S32" s="367"/>
      <c r="T32" s="367"/>
      <c r="U32" s="367"/>
      <c r="V32" s="367"/>
      <c r="W32" s="367"/>
      <c r="X32" s="367"/>
      <c r="Y32" s="367"/>
      <c r="Z32" s="367"/>
      <c r="AA32" s="367"/>
      <c r="AB32" s="367"/>
      <c r="AC32" s="367"/>
    </row>
    <row r="33" spans="1:51" s="451" customFormat="1" ht="17.100000000000001" customHeight="1">
      <c r="A33" s="411" t="s">
        <v>3015</v>
      </c>
      <c r="B33" s="411"/>
      <c r="C33" s="411"/>
      <c r="D33" s="411"/>
      <c r="E33" s="411"/>
      <c r="F33" s="367"/>
      <c r="G33" s="367"/>
      <c r="H33" s="367"/>
      <c r="I33" s="367"/>
      <c r="J33" s="1342"/>
      <c r="K33" s="1342"/>
      <c r="L33" s="367" t="s">
        <v>2109</v>
      </c>
      <c r="M33" s="367"/>
      <c r="N33" s="367"/>
      <c r="O33" s="367"/>
      <c r="P33" s="367"/>
      <c r="Q33" s="367"/>
      <c r="R33" s="367"/>
      <c r="S33" s="367"/>
      <c r="T33" s="367"/>
      <c r="U33" s="367"/>
      <c r="V33" s="367"/>
      <c r="W33" s="367"/>
      <c r="X33" s="367"/>
      <c r="Y33" s="367"/>
      <c r="Z33" s="367"/>
      <c r="AA33" s="367"/>
      <c r="AB33" s="367"/>
      <c r="AC33" s="367"/>
    </row>
    <row r="34" spans="1:51" s="451" customFormat="1" ht="17.100000000000001" customHeight="1">
      <c r="A34" s="420" t="s">
        <v>3016</v>
      </c>
      <c r="B34" s="420"/>
      <c r="C34" s="420"/>
      <c r="D34" s="420"/>
      <c r="E34" s="420"/>
      <c r="F34" s="419"/>
      <c r="G34" s="367"/>
      <c r="H34" s="367"/>
      <c r="I34" s="367"/>
      <c r="J34" s="1362"/>
      <c r="K34" s="1362"/>
      <c r="L34" s="367" t="s">
        <v>2109</v>
      </c>
      <c r="M34" s="367"/>
      <c r="N34" s="367"/>
      <c r="O34" s="367"/>
      <c r="P34" s="367"/>
      <c r="Q34" s="367"/>
      <c r="R34" s="367"/>
      <c r="S34" s="367"/>
      <c r="T34" s="367"/>
      <c r="U34" s="367"/>
      <c r="V34" s="367"/>
      <c r="W34" s="419"/>
      <c r="X34" s="419"/>
      <c r="Y34" s="419"/>
      <c r="Z34" s="419"/>
      <c r="AA34" s="419"/>
      <c r="AB34" s="419"/>
      <c r="AC34" s="419"/>
    </row>
    <row r="35" spans="1:51" s="451" customFormat="1" ht="17.100000000000001" customHeight="1">
      <c r="A35" s="413" t="s">
        <v>3017</v>
      </c>
      <c r="B35" s="413"/>
      <c r="C35" s="413"/>
      <c r="D35" s="413"/>
      <c r="E35" s="413"/>
      <c r="F35" s="413"/>
      <c r="G35" s="1357"/>
      <c r="H35" s="1357"/>
      <c r="I35" s="1357"/>
      <c r="J35" s="1357"/>
      <c r="K35" s="1357"/>
      <c r="L35" s="1357"/>
      <c r="M35" s="1357"/>
      <c r="N35" s="1357"/>
      <c r="O35" s="1357"/>
      <c r="P35" s="1357"/>
      <c r="Q35" s="1357"/>
      <c r="R35" s="1357"/>
      <c r="S35" s="1357"/>
      <c r="T35" s="1357"/>
      <c r="U35" s="1357"/>
      <c r="V35" s="413"/>
      <c r="W35" s="413"/>
      <c r="X35" s="413"/>
      <c r="Y35" s="413"/>
      <c r="Z35" s="413"/>
      <c r="AA35" s="413"/>
      <c r="AB35" s="413"/>
      <c r="AC35" s="413"/>
    </row>
    <row r="36" spans="1:51" s="451" customFormat="1" ht="17.100000000000001" customHeight="1">
      <c r="A36" s="411" t="s">
        <v>3018</v>
      </c>
      <c r="B36" s="411"/>
      <c r="C36" s="411"/>
      <c r="D36" s="411"/>
      <c r="E36" s="411"/>
      <c r="F36" s="411"/>
      <c r="G36" s="430"/>
      <c r="H36" s="430"/>
      <c r="I36" s="1322"/>
      <c r="J36" s="1322"/>
      <c r="K36" s="1322"/>
      <c r="L36" s="367" t="s">
        <v>2842</v>
      </c>
      <c r="M36" s="367"/>
      <c r="N36" s="367"/>
      <c r="O36" s="367"/>
      <c r="P36" s="367"/>
      <c r="Q36" s="367"/>
      <c r="R36" s="367"/>
      <c r="S36" s="367"/>
      <c r="T36" s="367"/>
      <c r="U36" s="367"/>
      <c r="V36" s="411"/>
      <c r="W36" s="411"/>
      <c r="X36" s="411"/>
      <c r="Y36" s="411"/>
      <c r="Z36" s="411"/>
      <c r="AA36" s="411"/>
      <c r="AB36" s="411"/>
      <c r="AC36" s="411"/>
    </row>
    <row r="37" spans="1:51" s="451" customFormat="1" ht="17.100000000000001" customHeight="1">
      <c r="A37" s="411" t="s">
        <v>3019</v>
      </c>
      <c r="B37" s="411"/>
      <c r="C37" s="411"/>
      <c r="D37" s="411"/>
      <c r="E37" s="411"/>
      <c r="F37" s="411"/>
      <c r="G37" s="430"/>
      <c r="H37" s="430"/>
      <c r="I37" s="1322"/>
      <c r="J37" s="1322"/>
      <c r="K37" s="1322"/>
      <c r="L37" s="367" t="s">
        <v>2842</v>
      </c>
      <c r="M37" s="367"/>
      <c r="N37" s="367"/>
      <c r="O37" s="367"/>
      <c r="P37" s="367"/>
      <c r="Q37" s="367"/>
      <c r="R37" s="367"/>
      <c r="S37" s="367"/>
      <c r="T37" s="367"/>
      <c r="U37" s="367"/>
      <c r="V37" s="411"/>
      <c r="W37" s="411"/>
      <c r="X37" s="411"/>
      <c r="Y37" s="411"/>
      <c r="Z37" s="411"/>
      <c r="AA37" s="411"/>
      <c r="AB37" s="411"/>
      <c r="AC37" s="411"/>
    </row>
    <row r="38" spans="1:51" s="451" customFormat="1" ht="17.100000000000001" customHeight="1">
      <c r="A38" s="1358" t="s">
        <v>3020</v>
      </c>
      <c r="B38" s="1358"/>
      <c r="C38" s="1358"/>
      <c r="D38" s="1358"/>
      <c r="E38" s="1358"/>
      <c r="F38" s="1358"/>
      <c r="G38" s="1358"/>
      <c r="H38" s="1359"/>
      <c r="I38" s="1359"/>
      <c r="J38" s="1359"/>
      <c r="K38" s="1359"/>
      <c r="L38" s="1359"/>
      <c r="M38" s="1359"/>
      <c r="N38" s="1359"/>
      <c r="O38" s="1359"/>
      <c r="P38" s="1359"/>
      <c r="Q38" s="1359"/>
      <c r="R38" s="1359"/>
      <c r="S38" s="1359"/>
      <c r="T38" s="1359"/>
      <c r="U38" s="1359"/>
      <c r="V38" s="1359"/>
      <c r="W38" s="1359"/>
      <c r="X38" s="1359"/>
      <c r="Y38" s="1359"/>
      <c r="Z38" s="1359"/>
      <c r="AA38" s="1359"/>
      <c r="AB38" s="1359"/>
      <c r="AC38" s="1359"/>
      <c r="AT38" s="454"/>
      <c r="AU38" s="454"/>
      <c r="AV38" s="454"/>
      <c r="AW38" s="454" t="s">
        <v>3021</v>
      </c>
      <c r="AX38" s="454"/>
      <c r="AY38" s="454"/>
    </row>
    <row r="39" spans="1:51" s="451" customFormat="1" ht="17.100000000000001" customHeight="1">
      <c r="A39" s="419"/>
      <c r="B39" s="419"/>
      <c r="C39" s="419"/>
      <c r="D39" s="419"/>
      <c r="E39" s="419"/>
      <c r="F39" s="419"/>
      <c r="G39" s="419"/>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row>
    <row r="40" spans="1:51" s="451" customFormat="1" ht="17.100000000000001" customHeight="1">
      <c r="A40" s="413" t="s">
        <v>3022</v>
      </c>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row>
    <row r="41" spans="1:51" s="451" customFormat="1" ht="17.100000000000001" customHeight="1">
      <c r="A41" s="1364" t="s">
        <v>3023</v>
      </c>
      <c r="B41" s="1364"/>
      <c r="C41" s="1364"/>
      <c r="D41" s="1364"/>
      <c r="E41" s="1364"/>
      <c r="F41" s="1364"/>
      <c r="G41" s="1364"/>
      <c r="H41" s="1364"/>
      <c r="I41" s="1364"/>
      <c r="J41" s="1364"/>
      <c r="K41" s="1364"/>
      <c r="L41" s="1364"/>
      <c r="M41" s="1364"/>
      <c r="N41" s="1364"/>
      <c r="O41" s="1364"/>
      <c r="P41" s="1364"/>
      <c r="Q41" s="1364"/>
      <c r="R41" s="1364"/>
      <c r="S41" s="1364"/>
      <c r="T41" s="1364"/>
      <c r="U41" s="1364"/>
      <c r="V41" s="1364"/>
      <c r="W41" s="1364"/>
      <c r="X41" s="1364"/>
      <c r="Y41" s="1364"/>
      <c r="Z41" s="1364"/>
      <c r="AA41" s="1364"/>
      <c r="AB41" s="1364"/>
      <c r="AC41" s="1364"/>
    </row>
    <row r="42" spans="1:51" s="451" customFormat="1" ht="17.100000000000001" customHeight="1">
      <c r="A42" s="411"/>
      <c r="B42" s="431"/>
      <c r="C42" s="431"/>
      <c r="D42" s="431"/>
      <c r="E42" s="431"/>
      <c r="F42" s="431"/>
      <c r="G42" s="431"/>
      <c r="H42" s="431"/>
      <c r="I42" s="411"/>
      <c r="J42" s="411"/>
      <c r="K42" s="411"/>
      <c r="L42" s="411"/>
      <c r="M42" s="411"/>
      <c r="N42" s="411"/>
      <c r="O42" s="411"/>
      <c r="P42" s="411"/>
      <c r="Q42" s="411"/>
      <c r="R42" s="411"/>
      <c r="S42" s="411"/>
      <c r="T42" s="411"/>
      <c r="U42" s="411"/>
      <c r="V42" s="414" t="s">
        <v>2828</v>
      </c>
      <c r="W42" s="411" t="s">
        <v>2947</v>
      </c>
      <c r="X42" s="348" t="str">
        <f>IF(V42="■","□","■")</f>
        <v>■</v>
      </c>
      <c r="Y42" s="411" t="s">
        <v>2948</v>
      </c>
      <c r="Z42" s="431"/>
      <c r="AA42" s="431"/>
      <c r="AB42" s="431"/>
      <c r="AC42" s="431"/>
      <c r="AD42" s="455"/>
      <c r="AE42" s="455"/>
      <c r="AF42" s="455"/>
    </row>
    <row r="43" spans="1:51" s="451" customFormat="1" ht="17.100000000000001" customHeight="1">
      <c r="A43" s="1365" t="s">
        <v>3024</v>
      </c>
      <c r="B43" s="1366"/>
      <c r="C43" s="1366"/>
      <c r="D43" s="1366"/>
      <c r="E43" s="1366"/>
      <c r="F43" s="1366"/>
      <c r="G43" s="1366"/>
      <c r="H43" s="1366"/>
      <c r="I43" s="1365"/>
      <c r="J43" s="1365"/>
      <c r="K43" s="1365"/>
      <c r="L43" s="1365"/>
      <c r="M43" s="1365"/>
      <c r="N43" s="1365"/>
      <c r="O43" s="1365"/>
      <c r="P43" s="1365"/>
      <c r="Q43" s="1365"/>
      <c r="R43" s="1365"/>
      <c r="S43" s="1365"/>
      <c r="T43" s="1365"/>
      <c r="U43" s="1365"/>
      <c r="V43" s="411"/>
      <c r="W43" s="411"/>
      <c r="X43" s="411"/>
      <c r="Y43" s="411"/>
      <c r="Z43" s="431"/>
      <c r="AA43" s="431"/>
      <c r="AB43" s="431"/>
      <c r="AC43" s="431"/>
      <c r="AD43" s="455"/>
      <c r="AE43" s="455"/>
      <c r="AF43" s="455"/>
    </row>
    <row r="44" spans="1:51" s="451" customFormat="1" ht="17.100000000000001" customHeight="1">
      <c r="A44" s="411"/>
      <c r="B44" s="431"/>
      <c r="C44" s="431"/>
      <c r="D44" s="431"/>
      <c r="E44" s="431"/>
      <c r="F44" s="431"/>
      <c r="G44" s="431"/>
      <c r="H44" s="431"/>
      <c r="I44" s="411"/>
      <c r="J44" s="411"/>
      <c r="K44" s="411"/>
      <c r="L44" s="411"/>
      <c r="M44" s="411"/>
      <c r="N44" s="411"/>
      <c r="O44" s="411"/>
      <c r="P44" s="411"/>
      <c r="Q44" s="411"/>
      <c r="R44" s="411"/>
      <c r="S44" s="411"/>
      <c r="T44" s="411"/>
      <c r="U44" s="411"/>
      <c r="V44" s="414" t="s">
        <v>2828</v>
      </c>
      <c r="W44" s="411" t="s">
        <v>2947</v>
      </c>
      <c r="X44" s="348" t="str">
        <f>IF(V44="■","□","■")</f>
        <v>■</v>
      </c>
      <c r="Y44" s="411" t="s">
        <v>2948</v>
      </c>
      <c r="Z44" s="431"/>
      <c r="AA44" s="431"/>
      <c r="AB44" s="431"/>
      <c r="AC44" s="431"/>
      <c r="AD44" s="455"/>
      <c r="AE44" s="455"/>
      <c r="AF44" s="455"/>
    </row>
    <row r="45" spans="1:51" s="451" customFormat="1" ht="17.100000000000001" customHeight="1">
      <c r="A45" s="411" t="s">
        <v>3025</v>
      </c>
      <c r="B45" s="411"/>
      <c r="C45" s="411"/>
      <c r="D45" s="411"/>
      <c r="E45" s="411"/>
      <c r="F45" s="411"/>
      <c r="G45" s="411"/>
      <c r="H45" s="411"/>
      <c r="I45" s="411"/>
      <c r="J45" s="411"/>
      <c r="K45" s="411"/>
      <c r="L45" s="411"/>
      <c r="M45" s="411"/>
      <c r="N45" s="411"/>
      <c r="O45" s="411"/>
      <c r="P45" s="411"/>
      <c r="Q45" s="411"/>
      <c r="R45" s="456"/>
      <c r="S45" s="411"/>
      <c r="T45" s="411"/>
      <c r="U45" s="411"/>
      <c r="V45" s="411"/>
      <c r="W45" s="411"/>
      <c r="X45" s="411"/>
      <c r="Y45" s="411"/>
      <c r="Z45" s="411"/>
      <c r="AA45" s="411"/>
      <c r="AB45" s="411"/>
      <c r="AC45" s="411"/>
    </row>
    <row r="46" spans="1:51" s="451" customFormat="1" ht="17.100000000000001" customHeight="1">
      <c r="A46" s="411"/>
      <c r="B46" s="411"/>
      <c r="C46" s="411"/>
      <c r="D46" s="411"/>
      <c r="E46" s="412" t="s">
        <v>16</v>
      </c>
      <c r="F46" s="1367"/>
      <c r="G46" s="1367"/>
      <c r="H46" s="1367"/>
      <c r="I46" s="1367"/>
      <c r="J46" s="1367"/>
      <c r="K46" s="1367"/>
      <c r="L46" s="411" t="s">
        <v>17</v>
      </c>
      <c r="M46" s="411"/>
      <c r="N46" s="411"/>
      <c r="O46" s="411"/>
      <c r="P46" s="411"/>
      <c r="Q46" s="411"/>
      <c r="R46" s="411"/>
      <c r="S46" s="411"/>
      <c r="T46" s="411"/>
      <c r="U46" s="411"/>
      <c r="V46" s="411"/>
      <c r="W46" s="411"/>
      <c r="X46" s="411"/>
      <c r="Y46" s="411"/>
      <c r="Z46" s="411"/>
      <c r="AA46" s="411"/>
      <c r="AB46" s="411"/>
      <c r="AC46" s="411"/>
    </row>
    <row r="47" spans="1:51" s="451" customFormat="1" ht="17.100000000000001" customHeight="1">
      <c r="A47" s="411" t="s">
        <v>3026</v>
      </c>
      <c r="B47" s="457"/>
      <c r="C47" s="457"/>
      <c r="D47" s="457"/>
      <c r="E47" s="457"/>
      <c r="F47" s="457"/>
      <c r="G47" s="457"/>
      <c r="H47" s="457"/>
      <c r="I47" s="457"/>
      <c r="J47" s="457"/>
      <c r="K47" s="457"/>
      <c r="L47" s="457"/>
      <c r="M47" s="457"/>
      <c r="N47" s="457"/>
      <c r="O47" s="457"/>
      <c r="P47" s="456"/>
      <c r="Q47" s="457"/>
      <c r="R47" s="457"/>
      <c r="S47" s="457"/>
      <c r="T47" s="457"/>
      <c r="U47" s="457"/>
      <c r="V47" s="457"/>
      <c r="W47" s="457"/>
      <c r="X47" s="457"/>
      <c r="Y47" s="457"/>
      <c r="Z47" s="457"/>
      <c r="AA47" s="457"/>
      <c r="AB47" s="457"/>
      <c r="AC47" s="457"/>
    </row>
    <row r="48" spans="1:51" s="451" customFormat="1" ht="17.100000000000001" customHeight="1">
      <c r="A48" s="411"/>
      <c r="B48" s="411"/>
      <c r="C48" s="411"/>
      <c r="D48" s="411"/>
      <c r="E48" s="412" t="s">
        <v>16</v>
      </c>
      <c r="F48" s="1195"/>
      <c r="G48" s="1195"/>
      <c r="H48" s="1195"/>
      <c r="I48" s="1195"/>
      <c r="J48" s="1195"/>
      <c r="K48" s="1195"/>
      <c r="L48" s="411" t="s">
        <v>17</v>
      </c>
      <c r="M48" s="411"/>
      <c r="N48" s="411"/>
      <c r="O48" s="411"/>
      <c r="P48" s="411"/>
      <c r="Q48" s="411"/>
      <c r="R48" s="411"/>
      <c r="S48" s="411"/>
      <c r="T48" s="411"/>
      <c r="U48" s="411"/>
      <c r="V48" s="411"/>
      <c r="W48" s="411"/>
      <c r="X48" s="411"/>
      <c r="Y48" s="411"/>
      <c r="Z48" s="411"/>
      <c r="AA48" s="411"/>
      <c r="AB48" s="411"/>
      <c r="AC48" s="411"/>
    </row>
    <row r="49" spans="1:29" s="451" customFormat="1" ht="17.100000000000001" customHeight="1">
      <c r="A49" s="411" t="s">
        <v>3027</v>
      </c>
      <c r="B49" s="411"/>
      <c r="C49" s="411"/>
      <c r="D49" s="411"/>
      <c r="E49" s="412"/>
      <c r="F49" s="458"/>
      <c r="G49" s="458"/>
      <c r="H49" s="458"/>
      <c r="I49" s="458"/>
      <c r="J49" s="458"/>
      <c r="K49" s="458"/>
      <c r="L49" s="411"/>
      <c r="M49" s="411"/>
      <c r="N49" s="411"/>
      <c r="O49" s="411"/>
      <c r="P49" s="456"/>
      <c r="Q49" s="411"/>
      <c r="R49" s="411"/>
      <c r="S49" s="411"/>
      <c r="T49" s="411"/>
      <c r="U49" s="411"/>
      <c r="V49" s="411"/>
      <c r="W49" s="411"/>
      <c r="X49" s="411"/>
      <c r="Y49" s="411"/>
      <c r="Z49" s="411"/>
      <c r="AA49" s="411"/>
      <c r="AB49" s="411"/>
      <c r="AC49" s="411"/>
    </row>
    <row r="50" spans="1:29" s="451" customFormat="1" ht="17.100000000000001" customHeight="1">
      <c r="A50" s="411" t="s">
        <v>2108</v>
      </c>
      <c r="B50" s="414" t="s">
        <v>2828</v>
      </c>
      <c r="C50" s="411" t="s">
        <v>3028</v>
      </c>
      <c r="D50" s="411"/>
      <c r="E50" s="412"/>
      <c r="F50" s="458"/>
      <c r="G50" s="458"/>
      <c r="H50" s="458"/>
      <c r="I50" s="458"/>
      <c r="J50" s="458"/>
      <c r="K50" s="458"/>
      <c r="L50" s="411"/>
      <c r="M50" s="411"/>
      <c r="N50" s="411"/>
      <c r="O50" s="411"/>
      <c r="P50" s="411"/>
      <c r="Q50" s="411"/>
      <c r="R50" s="411"/>
      <c r="S50" s="411"/>
      <c r="T50" s="411"/>
      <c r="U50" s="411"/>
      <c r="V50" s="411"/>
      <c r="W50" s="411"/>
      <c r="X50" s="411"/>
      <c r="Y50" s="411"/>
      <c r="Z50" s="411"/>
      <c r="AA50" s="411"/>
      <c r="AB50" s="411"/>
      <c r="AC50" s="411"/>
    </row>
    <row r="51" spans="1:29" s="451" customFormat="1" ht="17.100000000000001" customHeight="1">
      <c r="A51" s="411"/>
      <c r="B51" s="414" t="s">
        <v>2828</v>
      </c>
      <c r="C51" s="411" t="s">
        <v>3029</v>
      </c>
      <c r="D51" s="411"/>
      <c r="E51" s="412"/>
      <c r="F51" s="458"/>
      <c r="G51" s="458"/>
      <c r="H51" s="458"/>
      <c r="I51" s="458"/>
      <c r="J51" s="458"/>
      <c r="K51" s="458"/>
      <c r="L51" s="411"/>
      <c r="M51" s="411"/>
      <c r="N51" s="411"/>
      <c r="O51" s="411"/>
      <c r="P51" s="411"/>
      <c r="Q51" s="411"/>
      <c r="R51" s="411"/>
      <c r="S51" s="411"/>
      <c r="T51" s="411"/>
      <c r="U51" s="411"/>
      <c r="V51" s="411"/>
      <c r="W51" s="411"/>
      <c r="X51" s="411"/>
      <c r="Y51" s="411"/>
      <c r="Z51" s="411"/>
      <c r="AA51" s="411"/>
      <c r="AB51" s="411"/>
      <c r="AC51" s="411"/>
    </row>
    <row r="52" spans="1:29" s="451" customFormat="1" ht="17.100000000000001" customHeight="1">
      <c r="A52" s="411" t="s">
        <v>3030</v>
      </c>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row>
    <row r="53" spans="1:29" s="451" customFormat="1" ht="17.100000000000001" customHeight="1">
      <c r="A53" s="411"/>
      <c r="B53" s="411"/>
      <c r="C53" s="411"/>
      <c r="D53" s="411"/>
      <c r="E53" s="412" t="s">
        <v>16</v>
      </c>
      <c r="F53" s="1195"/>
      <c r="G53" s="1195"/>
      <c r="H53" s="1195"/>
      <c r="I53" s="1195"/>
      <c r="J53" s="1195"/>
      <c r="K53" s="1195"/>
      <c r="L53" s="411" t="s">
        <v>17</v>
      </c>
      <c r="M53" s="411"/>
      <c r="N53" s="411"/>
      <c r="O53" s="411"/>
      <c r="P53" s="411"/>
      <c r="Q53" s="411"/>
      <c r="R53" s="411"/>
      <c r="S53" s="411"/>
      <c r="T53" s="411"/>
      <c r="U53" s="411"/>
      <c r="V53" s="411"/>
      <c r="W53" s="411"/>
      <c r="X53" s="411"/>
      <c r="Y53" s="411"/>
      <c r="Z53" s="411"/>
      <c r="AA53" s="411"/>
      <c r="AB53" s="411"/>
      <c r="AC53" s="411"/>
    </row>
    <row r="54" spans="1:29" s="451" customFormat="1" ht="17.100000000000001" customHeight="1">
      <c r="A54" s="459"/>
      <c r="B54" s="459"/>
      <c r="C54" s="459"/>
      <c r="D54" s="459"/>
      <c r="E54" s="460"/>
      <c r="F54" s="461"/>
      <c r="G54" s="461"/>
      <c r="H54" s="461"/>
      <c r="I54" s="461"/>
      <c r="J54" s="461"/>
      <c r="K54" s="461"/>
      <c r="L54" s="459"/>
      <c r="M54" s="459"/>
      <c r="N54" s="459"/>
      <c r="O54" s="459"/>
      <c r="P54" s="459"/>
      <c r="Q54" s="459"/>
      <c r="R54" s="459"/>
      <c r="S54" s="459"/>
      <c r="T54" s="459"/>
      <c r="U54" s="459"/>
      <c r="V54" s="459"/>
      <c r="W54" s="459"/>
      <c r="X54" s="459"/>
      <c r="Y54" s="459"/>
      <c r="Z54" s="459"/>
      <c r="AA54" s="459"/>
      <c r="AB54" s="459"/>
      <c r="AC54" s="459"/>
    </row>
    <row r="55" spans="1:29" s="451" customFormat="1" ht="17.100000000000001" customHeight="1">
      <c r="A55" s="413" t="s">
        <v>3031</v>
      </c>
      <c r="B55" s="413"/>
      <c r="C55" s="413"/>
      <c r="D55" s="413"/>
      <c r="E55" s="413"/>
      <c r="F55" s="413"/>
      <c r="G55" s="413"/>
      <c r="H55" s="413"/>
      <c r="I55" s="413"/>
      <c r="J55" s="413"/>
      <c r="K55" s="453" t="s">
        <v>2571</v>
      </c>
      <c r="L55" s="385" t="s">
        <v>3032</v>
      </c>
      <c r="M55" s="385"/>
      <c r="N55" s="385"/>
      <c r="O55" s="413" t="s">
        <v>2847</v>
      </c>
      <c r="P55" s="413" t="s">
        <v>2872</v>
      </c>
      <c r="Q55" s="413"/>
      <c r="R55" s="413"/>
      <c r="S55" s="413"/>
      <c r="T55" s="413"/>
      <c r="U55" s="413" t="s">
        <v>2847</v>
      </c>
      <c r="V55" s="413" t="s">
        <v>3033</v>
      </c>
      <c r="W55" s="413"/>
      <c r="X55" s="413"/>
      <c r="Y55" s="413"/>
      <c r="Z55" s="413" t="s">
        <v>2874</v>
      </c>
      <c r="AA55" s="413"/>
      <c r="AB55" s="413"/>
      <c r="AC55" s="413"/>
    </row>
    <row r="56" spans="1:29" s="451" customFormat="1" ht="17.100000000000001" customHeight="1">
      <c r="A56" s="411" t="s">
        <v>3034</v>
      </c>
      <c r="B56" s="411"/>
      <c r="C56" s="411"/>
      <c r="D56" s="411"/>
      <c r="E56" s="411"/>
      <c r="F56" s="462" t="s">
        <v>2811</v>
      </c>
      <c r="G56" s="1342"/>
      <c r="H56" s="1342"/>
      <c r="I56" s="1342"/>
      <c r="J56" s="411" t="s">
        <v>3035</v>
      </c>
      <c r="K56" s="411" t="s">
        <v>2847</v>
      </c>
      <c r="L56" s="1363"/>
      <c r="M56" s="1363"/>
      <c r="N56" s="1363"/>
      <c r="O56" s="411" t="s">
        <v>2847</v>
      </c>
      <c r="P56" s="1323"/>
      <c r="Q56" s="1323"/>
      <c r="R56" s="1323"/>
      <c r="S56" s="1323"/>
      <c r="T56" s="1323"/>
      <c r="U56" s="411" t="s">
        <v>2847</v>
      </c>
      <c r="V56" s="1331" t="str">
        <f t="shared" ref="V56:V70" si="0">IF(L56="","",L56+P56)</f>
        <v/>
      </c>
      <c r="W56" s="1331"/>
      <c r="X56" s="1331"/>
      <c r="Y56" s="1331"/>
      <c r="Z56" s="411" t="s">
        <v>3036</v>
      </c>
      <c r="AA56" s="463"/>
      <c r="AB56" s="463"/>
      <c r="AC56" s="411"/>
    </row>
    <row r="57" spans="1:29" s="451" customFormat="1" ht="17.100000000000001" customHeight="1">
      <c r="A57" s="411"/>
      <c r="B57" s="411"/>
      <c r="C57" s="411"/>
      <c r="D57" s="411"/>
      <c r="E57" s="411"/>
      <c r="F57" s="462" t="s">
        <v>2811</v>
      </c>
      <c r="G57" s="1342"/>
      <c r="H57" s="1342"/>
      <c r="I57" s="1342"/>
      <c r="J57" s="411" t="s">
        <v>3035</v>
      </c>
      <c r="K57" s="411" t="s">
        <v>2847</v>
      </c>
      <c r="L57" s="1363"/>
      <c r="M57" s="1363"/>
      <c r="N57" s="1363"/>
      <c r="O57" s="411" t="s">
        <v>2847</v>
      </c>
      <c r="P57" s="1323"/>
      <c r="Q57" s="1323"/>
      <c r="R57" s="1323"/>
      <c r="S57" s="1323"/>
      <c r="T57" s="1323"/>
      <c r="U57" s="411" t="s">
        <v>2847</v>
      </c>
      <c r="V57" s="1331" t="str">
        <f t="shared" si="0"/>
        <v/>
      </c>
      <c r="W57" s="1331"/>
      <c r="X57" s="1331"/>
      <c r="Y57" s="1331"/>
      <c r="Z57" s="411" t="s">
        <v>3036</v>
      </c>
      <c r="AA57" s="463"/>
      <c r="AB57" s="463"/>
      <c r="AC57" s="411"/>
    </row>
    <row r="58" spans="1:29" s="451" customFormat="1" ht="17.100000000000001" customHeight="1">
      <c r="A58" s="411"/>
      <c r="B58" s="411"/>
      <c r="C58" s="411"/>
      <c r="D58" s="411"/>
      <c r="E58" s="411"/>
      <c r="F58" s="462" t="s">
        <v>2811</v>
      </c>
      <c r="G58" s="1342"/>
      <c r="H58" s="1342"/>
      <c r="I58" s="1342"/>
      <c r="J58" s="411" t="s">
        <v>3035</v>
      </c>
      <c r="K58" s="411" t="s">
        <v>2847</v>
      </c>
      <c r="L58" s="1363"/>
      <c r="M58" s="1363"/>
      <c r="N58" s="1363"/>
      <c r="O58" s="411" t="s">
        <v>2847</v>
      </c>
      <c r="P58" s="1323"/>
      <c r="Q58" s="1323"/>
      <c r="R58" s="1323"/>
      <c r="S58" s="1323"/>
      <c r="T58" s="1323"/>
      <c r="U58" s="411" t="s">
        <v>2847</v>
      </c>
      <c r="V58" s="1331" t="str">
        <f t="shared" si="0"/>
        <v/>
      </c>
      <c r="W58" s="1331"/>
      <c r="X58" s="1331"/>
      <c r="Y58" s="1331"/>
      <c r="Z58" s="411" t="s">
        <v>3036</v>
      </c>
      <c r="AA58" s="463"/>
      <c r="AB58" s="463"/>
      <c r="AC58" s="411"/>
    </row>
    <row r="59" spans="1:29" s="451" customFormat="1" ht="17.100000000000001" customHeight="1">
      <c r="A59" s="411"/>
      <c r="B59" s="411"/>
      <c r="C59" s="411"/>
      <c r="D59" s="411"/>
      <c r="E59" s="411"/>
      <c r="F59" s="462" t="s">
        <v>2811</v>
      </c>
      <c r="G59" s="1342"/>
      <c r="H59" s="1342"/>
      <c r="I59" s="1342"/>
      <c r="J59" s="411" t="s">
        <v>3035</v>
      </c>
      <c r="K59" s="411" t="s">
        <v>2847</v>
      </c>
      <c r="L59" s="1363"/>
      <c r="M59" s="1363"/>
      <c r="N59" s="1363"/>
      <c r="O59" s="411" t="s">
        <v>2847</v>
      </c>
      <c r="P59" s="1323"/>
      <c r="Q59" s="1323"/>
      <c r="R59" s="1323"/>
      <c r="S59" s="1323"/>
      <c r="T59" s="1323"/>
      <c r="U59" s="411" t="s">
        <v>2847</v>
      </c>
      <c r="V59" s="1331" t="str">
        <f t="shared" si="0"/>
        <v/>
      </c>
      <c r="W59" s="1331"/>
      <c r="X59" s="1331"/>
      <c r="Y59" s="1331"/>
      <c r="Z59" s="411" t="s">
        <v>3036</v>
      </c>
      <c r="AA59" s="463"/>
      <c r="AB59" s="463"/>
      <c r="AC59" s="411"/>
    </row>
    <row r="60" spans="1:29" s="451" customFormat="1" ht="16.5" customHeight="1">
      <c r="A60" s="411"/>
      <c r="B60" s="411"/>
      <c r="C60" s="411"/>
      <c r="D60" s="411"/>
      <c r="E60" s="411"/>
      <c r="F60" s="462" t="s">
        <v>2811</v>
      </c>
      <c r="G60" s="1342"/>
      <c r="H60" s="1342"/>
      <c r="I60" s="1342"/>
      <c r="J60" s="411" t="s">
        <v>3035</v>
      </c>
      <c r="K60" s="411" t="s">
        <v>2847</v>
      </c>
      <c r="L60" s="1363"/>
      <c r="M60" s="1363"/>
      <c r="N60" s="1363"/>
      <c r="O60" s="411" t="s">
        <v>2847</v>
      </c>
      <c r="P60" s="1323"/>
      <c r="Q60" s="1323"/>
      <c r="R60" s="1323"/>
      <c r="S60" s="1323"/>
      <c r="T60" s="1323"/>
      <c r="U60" s="411" t="s">
        <v>2847</v>
      </c>
      <c r="V60" s="1331" t="str">
        <f t="shared" si="0"/>
        <v/>
      </c>
      <c r="W60" s="1331"/>
      <c r="X60" s="1331"/>
      <c r="Y60" s="1331"/>
      <c r="Z60" s="411" t="s">
        <v>3036</v>
      </c>
      <c r="AA60" s="463"/>
      <c r="AB60" s="463"/>
      <c r="AC60" s="411"/>
    </row>
    <row r="61" spans="1:29" s="451" customFormat="1" ht="17.100000000000001" customHeight="1">
      <c r="A61" s="411"/>
      <c r="B61" s="411"/>
      <c r="C61" s="411"/>
      <c r="D61" s="411"/>
      <c r="E61" s="411"/>
      <c r="F61" s="462" t="s">
        <v>2811</v>
      </c>
      <c r="G61" s="1342"/>
      <c r="H61" s="1342"/>
      <c r="I61" s="1342"/>
      <c r="J61" s="411" t="s">
        <v>3035</v>
      </c>
      <c r="K61" s="411" t="s">
        <v>2847</v>
      </c>
      <c r="L61" s="1363"/>
      <c r="M61" s="1363"/>
      <c r="N61" s="1363"/>
      <c r="O61" s="411" t="s">
        <v>2847</v>
      </c>
      <c r="P61" s="1323"/>
      <c r="Q61" s="1323"/>
      <c r="R61" s="1323"/>
      <c r="S61" s="1323"/>
      <c r="T61" s="1323"/>
      <c r="U61" s="411" t="s">
        <v>2847</v>
      </c>
      <c r="V61" s="1331" t="str">
        <f t="shared" si="0"/>
        <v/>
      </c>
      <c r="W61" s="1331"/>
      <c r="X61" s="1331"/>
      <c r="Y61" s="1331"/>
      <c r="Z61" s="411" t="s">
        <v>3036</v>
      </c>
      <c r="AA61" s="463"/>
      <c r="AB61" s="463"/>
      <c r="AC61" s="411"/>
    </row>
    <row r="62" spans="1:29" s="451" customFormat="1" ht="17.100000000000001" hidden="1" customHeight="1" outlineLevel="1">
      <c r="A62" s="411"/>
      <c r="B62" s="411"/>
      <c r="C62" s="411"/>
      <c r="D62" s="411"/>
      <c r="E62" s="411"/>
      <c r="F62" s="462" t="s">
        <v>2811</v>
      </c>
      <c r="G62" s="1342"/>
      <c r="H62" s="1342"/>
      <c r="I62" s="1342"/>
      <c r="J62" s="411" t="s">
        <v>3035</v>
      </c>
      <c r="K62" s="411" t="s">
        <v>2847</v>
      </c>
      <c r="L62" s="1363"/>
      <c r="M62" s="1363"/>
      <c r="N62" s="1363"/>
      <c r="O62" s="411" t="s">
        <v>2847</v>
      </c>
      <c r="P62" s="1323"/>
      <c r="Q62" s="1323"/>
      <c r="R62" s="1323"/>
      <c r="S62" s="1323"/>
      <c r="T62" s="1323"/>
      <c r="U62" s="411" t="s">
        <v>2847</v>
      </c>
      <c r="V62" s="1331" t="str">
        <f t="shared" si="0"/>
        <v/>
      </c>
      <c r="W62" s="1331"/>
      <c r="X62" s="1331"/>
      <c r="Y62" s="1331"/>
      <c r="Z62" s="411" t="s">
        <v>3036</v>
      </c>
      <c r="AA62" s="463"/>
      <c r="AB62" s="463"/>
      <c r="AC62" s="411"/>
    </row>
    <row r="63" spans="1:29" s="451" customFormat="1" ht="17.100000000000001" hidden="1" customHeight="1" outlineLevel="1">
      <c r="A63" s="411"/>
      <c r="B63" s="411"/>
      <c r="C63" s="411"/>
      <c r="D63" s="411"/>
      <c r="E63" s="411"/>
      <c r="F63" s="462" t="s">
        <v>2811</v>
      </c>
      <c r="G63" s="1342"/>
      <c r="H63" s="1342"/>
      <c r="I63" s="1342"/>
      <c r="J63" s="411" t="s">
        <v>3035</v>
      </c>
      <c r="K63" s="411" t="s">
        <v>2847</v>
      </c>
      <c r="L63" s="1363"/>
      <c r="M63" s="1363"/>
      <c r="N63" s="1363"/>
      <c r="O63" s="411" t="s">
        <v>2847</v>
      </c>
      <c r="P63" s="1323"/>
      <c r="Q63" s="1323"/>
      <c r="R63" s="1323"/>
      <c r="S63" s="1323"/>
      <c r="T63" s="1323"/>
      <c r="U63" s="411" t="s">
        <v>2847</v>
      </c>
      <c r="V63" s="1331" t="str">
        <f t="shared" si="0"/>
        <v/>
      </c>
      <c r="W63" s="1331"/>
      <c r="X63" s="1331"/>
      <c r="Y63" s="1331"/>
      <c r="Z63" s="411" t="s">
        <v>3036</v>
      </c>
      <c r="AA63" s="463"/>
      <c r="AB63" s="463"/>
      <c r="AC63" s="411"/>
    </row>
    <row r="64" spans="1:29" s="451" customFormat="1" ht="17.100000000000001" hidden="1" customHeight="1" outlineLevel="1">
      <c r="A64" s="411"/>
      <c r="B64" s="411"/>
      <c r="C64" s="411"/>
      <c r="D64" s="411"/>
      <c r="E64" s="411"/>
      <c r="F64" s="462" t="s">
        <v>2811</v>
      </c>
      <c r="G64" s="1342"/>
      <c r="H64" s="1342"/>
      <c r="I64" s="1342"/>
      <c r="J64" s="411" t="s">
        <v>3035</v>
      </c>
      <c r="K64" s="411" t="s">
        <v>2847</v>
      </c>
      <c r="L64" s="1363"/>
      <c r="M64" s="1363"/>
      <c r="N64" s="1363"/>
      <c r="O64" s="411" t="s">
        <v>2847</v>
      </c>
      <c r="P64" s="1323"/>
      <c r="Q64" s="1323"/>
      <c r="R64" s="1323"/>
      <c r="S64" s="1323"/>
      <c r="T64" s="1323"/>
      <c r="U64" s="411" t="s">
        <v>2847</v>
      </c>
      <c r="V64" s="1331" t="str">
        <f t="shared" si="0"/>
        <v/>
      </c>
      <c r="W64" s="1331"/>
      <c r="X64" s="1331"/>
      <c r="Y64" s="1331"/>
      <c r="Z64" s="411" t="s">
        <v>3036</v>
      </c>
      <c r="AA64" s="463"/>
      <c r="AB64" s="463"/>
      <c r="AC64" s="411"/>
    </row>
    <row r="65" spans="1:29" s="451" customFormat="1" ht="17.100000000000001" hidden="1" customHeight="1" outlineLevel="1">
      <c r="A65" s="411"/>
      <c r="B65" s="411"/>
      <c r="C65" s="411"/>
      <c r="D65" s="411"/>
      <c r="E65" s="411"/>
      <c r="F65" s="462" t="s">
        <v>2811</v>
      </c>
      <c r="G65" s="1342"/>
      <c r="H65" s="1342"/>
      <c r="I65" s="1342"/>
      <c r="J65" s="411" t="s">
        <v>3035</v>
      </c>
      <c r="K65" s="411" t="s">
        <v>2847</v>
      </c>
      <c r="L65" s="1363"/>
      <c r="M65" s="1363"/>
      <c r="N65" s="1363"/>
      <c r="O65" s="411" t="s">
        <v>2847</v>
      </c>
      <c r="P65" s="1323"/>
      <c r="Q65" s="1323"/>
      <c r="R65" s="1323"/>
      <c r="S65" s="1323"/>
      <c r="T65" s="1323"/>
      <c r="U65" s="411" t="s">
        <v>2847</v>
      </c>
      <c r="V65" s="1331" t="str">
        <f t="shared" si="0"/>
        <v/>
      </c>
      <c r="W65" s="1331"/>
      <c r="X65" s="1331"/>
      <c r="Y65" s="1331"/>
      <c r="Z65" s="411" t="s">
        <v>3036</v>
      </c>
      <c r="AA65" s="463"/>
      <c r="AB65" s="463"/>
      <c r="AC65" s="411"/>
    </row>
    <row r="66" spans="1:29" s="451" customFormat="1" ht="17.100000000000001" hidden="1" customHeight="1" outlineLevel="1">
      <c r="A66" s="411"/>
      <c r="B66" s="411"/>
      <c r="C66" s="411"/>
      <c r="D66" s="411"/>
      <c r="E66" s="411"/>
      <c r="F66" s="462" t="s">
        <v>2811</v>
      </c>
      <c r="G66" s="1342"/>
      <c r="H66" s="1342"/>
      <c r="I66" s="1342"/>
      <c r="J66" s="411" t="s">
        <v>3035</v>
      </c>
      <c r="K66" s="411" t="s">
        <v>2847</v>
      </c>
      <c r="L66" s="1363"/>
      <c r="M66" s="1363"/>
      <c r="N66" s="1363"/>
      <c r="O66" s="411" t="s">
        <v>2847</v>
      </c>
      <c r="P66" s="1323"/>
      <c r="Q66" s="1323"/>
      <c r="R66" s="1323"/>
      <c r="S66" s="1323"/>
      <c r="T66" s="1323"/>
      <c r="U66" s="411" t="s">
        <v>2847</v>
      </c>
      <c r="V66" s="1331" t="str">
        <f t="shared" si="0"/>
        <v/>
      </c>
      <c r="W66" s="1331"/>
      <c r="X66" s="1331"/>
      <c r="Y66" s="1331"/>
      <c r="Z66" s="411" t="s">
        <v>3036</v>
      </c>
      <c r="AA66" s="463"/>
      <c r="AB66" s="463"/>
      <c r="AC66" s="411"/>
    </row>
    <row r="67" spans="1:29" s="451" customFormat="1" ht="17.100000000000001" hidden="1" customHeight="1" outlineLevel="1">
      <c r="A67" s="411"/>
      <c r="B67" s="411"/>
      <c r="C67" s="411"/>
      <c r="D67" s="411"/>
      <c r="E67" s="411"/>
      <c r="F67" s="462" t="s">
        <v>2811</v>
      </c>
      <c r="G67" s="1342"/>
      <c r="H67" s="1342"/>
      <c r="I67" s="1342"/>
      <c r="J67" s="411" t="s">
        <v>3035</v>
      </c>
      <c r="K67" s="411" t="s">
        <v>2847</v>
      </c>
      <c r="L67" s="1363"/>
      <c r="M67" s="1363"/>
      <c r="N67" s="1363"/>
      <c r="O67" s="411" t="s">
        <v>2847</v>
      </c>
      <c r="P67" s="1323"/>
      <c r="Q67" s="1323"/>
      <c r="R67" s="1323"/>
      <c r="S67" s="1323"/>
      <c r="T67" s="1323"/>
      <c r="U67" s="411" t="s">
        <v>2847</v>
      </c>
      <c r="V67" s="1331" t="str">
        <f t="shared" si="0"/>
        <v/>
      </c>
      <c r="W67" s="1331"/>
      <c r="X67" s="1331"/>
      <c r="Y67" s="1331"/>
      <c r="Z67" s="411" t="s">
        <v>3036</v>
      </c>
      <c r="AA67" s="463"/>
      <c r="AB67" s="463"/>
      <c r="AC67" s="411"/>
    </row>
    <row r="68" spans="1:29" s="451" customFormat="1" ht="17.100000000000001" hidden="1" customHeight="1" outlineLevel="1">
      <c r="A68" s="411"/>
      <c r="B68" s="411"/>
      <c r="C68" s="411"/>
      <c r="D68" s="411"/>
      <c r="E68" s="411"/>
      <c r="F68" s="462" t="s">
        <v>2811</v>
      </c>
      <c r="G68" s="1342"/>
      <c r="H68" s="1342"/>
      <c r="I68" s="1342"/>
      <c r="J68" s="411" t="s">
        <v>3035</v>
      </c>
      <c r="K68" s="411" t="s">
        <v>2847</v>
      </c>
      <c r="L68" s="1363"/>
      <c r="M68" s="1363"/>
      <c r="N68" s="1363"/>
      <c r="O68" s="411" t="s">
        <v>2847</v>
      </c>
      <c r="P68" s="1323"/>
      <c r="Q68" s="1323"/>
      <c r="R68" s="1323"/>
      <c r="S68" s="1323"/>
      <c r="T68" s="1323"/>
      <c r="U68" s="411" t="s">
        <v>2847</v>
      </c>
      <c r="V68" s="1331" t="str">
        <f t="shared" si="0"/>
        <v/>
      </c>
      <c r="W68" s="1331"/>
      <c r="X68" s="1331"/>
      <c r="Y68" s="1331"/>
      <c r="Z68" s="411" t="s">
        <v>3036</v>
      </c>
      <c r="AA68" s="463"/>
      <c r="AB68" s="463"/>
      <c r="AC68" s="411"/>
    </row>
    <row r="69" spans="1:29" s="451" customFormat="1" ht="17.100000000000001" hidden="1" customHeight="1" outlineLevel="1">
      <c r="A69" s="411"/>
      <c r="B69" s="411"/>
      <c r="C69" s="411"/>
      <c r="D69" s="411"/>
      <c r="E69" s="411"/>
      <c r="F69" s="462" t="s">
        <v>2811</v>
      </c>
      <c r="G69" s="1342"/>
      <c r="H69" s="1342"/>
      <c r="I69" s="1342"/>
      <c r="J69" s="411" t="s">
        <v>3035</v>
      </c>
      <c r="K69" s="411" t="s">
        <v>2847</v>
      </c>
      <c r="L69" s="1363"/>
      <c r="M69" s="1363"/>
      <c r="N69" s="1363"/>
      <c r="O69" s="411" t="s">
        <v>2847</v>
      </c>
      <c r="P69" s="1323"/>
      <c r="Q69" s="1323"/>
      <c r="R69" s="1323"/>
      <c r="S69" s="1323"/>
      <c r="T69" s="1323"/>
      <c r="U69" s="411" t="s">
        <v>2847</v>
      </c>
      <c r="V69" s="1331" t="str">
        <f t="shared" si="0"/>
        <v/>
      </c>
      <c r="W69" s="1331"/>
      <c r="X69" s="1331"/>
      <c r="Y69" s="1331"/>
      <c r="Z69" s="411" t="s">
        <v>3036</v>
      </c>
      <c r="AA69" s="463"/>
      <c r="AB69" s="463"/>
      <c r="AC69" s="411"/>
    </row>
    <row r="70" spans="1:29" s="451" customFormat="1" ht="17.100000000000001" hidden="1" customHeight="1" outlineLevel="1">
      <c r="A70" s="411"/>
      <c r="B70" s="411"/>
      <c r="C70" s="411"/>
      <c r="D70" s="411"/>
      <c r="E70" s="411"/>
      <c r="F70" s="462" t="s">
        <v>2811</v>
      </c>
      <c r="G70" s="1342"/>
      <c r="H70" s="1342"/>
      <c r="I70" s="1342"/>
      <c r="J70" s="411" t="s">
        <v>3035</v>
      </c>
      <c r="K70" s="411" t="s">
        <v>2847</v>
      </c>
      <c r="L70" s="1363"/>
      <c r="M70" s="1363"/>
      <c r="N70" s="1363"/>
      <c r="O70" s="411" t="s">
        <v>2847</v>
      </c>
      <c r="P70" s="1323"/>
      <c r="Q70" s="1323"/>
      <c r="R70" s="1323"/>
      <c r="S70" s="1323"/>
      <c r="T70" s="1323"/>
      <c r="U70" s="411" t="s">
        <v>2847</v>
      </c>
      <c r="V70" s="1331" t="str">
        <f t="shared" si="0"/>
        <v/>
      </c>
      <c r="W70" s="1331"/>
      <c r="X70" s="1331"/>
      <c r="Y70" s="1331"/>
      <c r="Z70" s="411" t="s">
        <v>3036</v>
      </c>
      <c r="AA70" s="463"/>
      <c r="AB70" s="463"/>
      <c r="AC70" s="411"/>
    </row>
    <row r="71" spans="1:29" s="451" customFormat="1" ht="17.100000000000001" customHeight="1" collapsed="1">
      <c r="A71" s="420" t="s">
        <v>3037</v>
      </c>
      <c r="B71" s="420"/>
      <c r="C71" s="420"/>
      <c r="D71" s="420"/>
      <c r="E71" s="420"/>
      <c r="F71" s="420"/>
      <c r="G71" s="420"/>
      <c r="H71" s="420"/>
      <c r="I71" s="420"/>
      <c r="J71" s="420"/>
      <c r="K71" s="464" t="s">
        <v>2571</v>
      </c>
      <c r="L71" s="1372">
        <f>SUM(L56:N70)</f>
        <v>0</v>
      </c>
      <c r="M71" s="1372"/>
      <c r="N71" s="1372"/>
      <c r="O71" s="420" t="s">
        <v>2847</v>
      </c>
      <c r="P71" s="1372">
        <f>SUM(P56:T70)</f>
        <v>0</v>
      </c>
      <c r="Q71" s="1372"/>
      <c r="R71" s="1372"/>
      <c r="S71" s="1372"/>
      <c r="T71" s="1372"/>
      <c r="U71" s="420" t="s">
        <v>2847</v>
      </c>
      <c r="V71" s="1372">
        <f>SUM(V56:Y70)</f>
        <v>0</v>
      </c>
      <c r="W71" s="1372"/>
      <c r="X71" s="1372"/>
      <c r="Y71" s="1372"/>
      <c r="Z71" s="420" t="s">
        <v>3036</v>
      </c>
      <c r="AA71" s="465"/>
      <c r="AB71" s="465"/>
      <c r="AC71" s="420"/>
    </row>
    <row r="72" spans="1:29" s="451" customFormat="1" ht="17.100000000000001" customHeight="1">
      <c r="A72" s="424" t="s">
        <v>3038</v>
      </c>
      <c r="B72" s="424"/>
      <c r="C72" s="424"/>
      <c r="D72" s="424"/>
      <c r="E72" s="450"/>
      <c r="F72" s="1325"/>
      <c r="G72" s="1325"/>
      <c r="H72" s="1325"/>
      <c r="I72" s="1325"/>
      <c r="J72" s="1325"/>
      <c r="K72" s="1325"/>
      <c r="L72" s="1325"/>
      <c r="M72" s="1325"/>
      <c r="N72" s="1325"/>
      <c r="O72" s="1325"/>
      <c r="P72" s="1325"/>
      <c r="Q72" s="1325"/>
      <c r="R72" s="1325"/>
      <c r="S72" s="1325"/>
      <c r="T72" s="1325"/>
      <c r="U72" s="1325"/>
      <c r="V72" s="1325"/>
      <c r="W72" s="1325"/>
      <c r="X72" s="1325"/>
      <c r="Y72" s="1325"/>
      <c r="Z72" s="1325"/>
      <c r="AA72" s="1325"/>
      <c r="AB72" s="1325"/>
      <c r="AC72" s="450"/>
    </row>
    <row r="73" spans="1:29" s="451" customFormat="1" ht="17.100000000000001" customHeight="1">
      <c r="A73" s="424" t="s">
        <v>3039</v>
      </c>
      <c r="B73" s="424"/>
      <c r="C73" s="424"/>
      <c r="D73" s="424"/>
      <c r="E73" s="450"/>
      <c r="F73" s="1325"/>
      <c r="G73" s="1325"/>
      <c r="H73" s="1325"/>
      <c r="I73" s="1325"/>
      <c r="J73" s="1325"/>
      <c r="K73" s="1325"/>
      <c r="L73" s="1325"/>
      <c r="M73" s="1325"/>
      <c r="N73" s="1325"/>
      <c r="O73" s="1325"/>
      <c r="P73" s="1325"/>
      <c r="Q73" s="1325"/>
      <c r="R73" s="1325"/>
      <c r="S73" s="1325"/>
      <c r="T73" s="1325"/>
      <c r="U73" s="1325"/>
      <c r="V73" s="1325"/>
      <c r="W73" s="1325"/>
      <c r="X73" s="1325"/>
      <c r="Y73" s="1325"/>
      <c r="Z73" s="1325"/>
      <c r="AA73" s="1325"/>
      <c r="AB73" s="1325"/>
      <c r="AC73" s="450"/>
    </row>
    <row r="74" spans="1:29" s="451" customFormat="1" ht="17.100000000000001" customHeight="1">
      <c r="A74" s="424" t="s">
        <v>3040</v>
      </c>
      <c r="B74" s="424"/>
      <c r="C74" s="424"/>
      <c r="D74" s="424"/>
      <c r="E74" s="450"/>
      <c r="F74" s="1325"/>
      <c r="G74" s="1325"/>
      <c r="H74" s="1325"/>
      <c r="I74" s="1325"/>
      <c r="J74" s="1325"/>
      <c r="K74" s="1325"/>
      <c r="L74" s="1325"/>
      <c r="M74" s="1325"/>
      <c r="N74" s="1325"/>
      <c r="O74" s="1325"/>
      <c r="P74" s="1325"/>
      <c r="Q74" s="1325"/>
      <c r="R74" s="1325"/>
      <c r="S74" s="1325"/>
      <c r="T74" s="1325"/>
      <c r="U74" s="1325"/>
      <c r="V74" s="1325"/>
      <c r="W74" s="1325"/>
      <c r="X74" s="1325"/>
      <c r="Y74" s="1325"/>
      <c r="Z74" s="1325"/>
      <c r="AA74" s="1325"/>
      <c r="AB74" s="1325"/>
      <c r="AC74" s="450"/>
    </row>
    <row r="75" spans="1:29" s="451" customFormat="1" ht="17.100000000000001" customHeight="1">
      <c r="A75" s="424" t="s">
        <v>3041</v>
      </c>
      <c r="B75" s="424"/>
      <c r="C75" s="424"/>
      <c r="D75" s="424"/>
      <c r="E75" s="450"/>
      <c r="F75" s="450"/>
      <c r="G75" s="450"/>
      <c r="H75" s="450"/>
      <c r="I75" s="450"/>
      <c r="J75" s="450"/>
      <c r="K75" s="1354"/>
      <c r="L75" s="1354"/>
      <c r="M75" s="1354"/>
      <c r="N75" s="450" t="s">
        <v>3042</v>
      </c>
      <c r="O75" s="450"/>
      <c r="P75" s="1368"/>
      <c r="Q75" s="1368"/>
      <c r="R75" s="1368"/>
      <c r="S75" s="1368"/>
      <c r="T75" s="1368"/>
      <c r="U75" s="1368"/>
      <c r="V75" s="1368"/>
      <c r="W75" s="450"/>
      <c r="X75" s="450"/>
      <c r="Y75" s="450"/>
      <c r="Z75" s="450"/>
      <c r="AA75" s="450"/>
      <c r="AB75" s="450"/>
      <c r="AC75" s="450"/>
    </row>
    <row r="76" spans="1:29" s="451" customFormat="1" ht="17.100000000000001" customHeight="1">
      <c r="A76" s="424" t="s">
        <v>3043</v>
      </c>
      <c r="B76" s="424"/>
      <c r="C76" s="424"/>
      <c r="D76" s="424"/>
      <c r="E76" s="450"/>
      <c r="F76" s="450"/>
      <c r="G76" s="1369"/>
      <c r="H76" s="1369"/>
      <c r="I76" s="1369"/>
      <c r="J76" s="1369"/>
      <c r="K76" s="1369"/>
      <c r="L76" s="1369"/>
      <c r="M76" s="1369"/>
      <c r="N76" s="1369"/>
      <c r="O76" s="1369"/>
      <c r="P76" s="1369"/>
      <c r="Q76" s="1369"/>
      <c r="R76" s="1369"/>
      <c r="S76" s="1369"/>
      <c r="T76" s="1369"/>
      <c r="U76" s="1369"/>
      <c r="V76" s="1369"/>
      <c r="W76" s="1369"/>
      <c r="X76" s="1369"/>
      <c r="Y76" s="1369"/>
      <c r="Z76" s="1369"/>
      <c r="AA76" s="1369"/>
      <c r="AB76" s="1369"/>
      <c r="AC76" s="1369"/>
    </row>
    <row r="77" spans="1:29" s="451" customFormat="1" ht="17.100000000000001" customHeight="1">
      <c r="A77" s="1370" t="s">
        <v>3044</v>
      </c>
      <c r="B77" s="1370"/>
      <c r="C77" s="1370"/>
      <c r="D77" s="1370"/>
      <c r="E77" s="1370"/>
      <c r="F77" s="1370"/>
      <c r="G77" s="1370"/>
      <c r="H77" s="1371"/>
      <c r="I77" s="1371"/>
      <c r="J77" s="1371"/>
      <c r="K77" s="1371"/>
      <c r="L77" s="1371"/>
      <c r="M77" s="1371"/>
      <c r="N77" s="1371"/>
      <c r="O77" s="1371"/>
      <c r="P77" s="1371"/>
      <c r="Q77" s="1371"/>
      <c r="R77" s="1371"/>
      <c r="S77" s="1371"/>
      <c r="T77" s="1371"/>
      <c r="U77" s="1371"/>
      <c r="V77" s="1371"/>
      <c r="W77" s="1371"/>
      <c r="X77" s="1371"/>
      <c r="Y77" s="1371"/>
      <c r="Z77" s="1371"/>
      <c r="AA77" s="1371"/>
      <c r="AB77" s="1371"/>
      <c r="AC77" s="1371"/>
    </row>
    <row r="78" spans="1:29" s="451" customFormat="1" ht="17.100000000000001" customHeight="1">
      <c r="A78" s="424" t="s">
        <v>3045</v>
      </c>
      <c r="B78" s="424"/>
      <c r="C78" s="424"/>
      <c r="D78" s="424"/>
      <c r="E78" s="1318"/>
      <c r="F78" s="1318"/>
      <c r="G78" s="1318"/>
      <c r="H78" s="1318"/>
      <c r="I78" s="1318"/>
      <c r="J78" s="1318"/>
      <c r="K78" s="1318"/>
      <c r="L78" s="1318"/>
      <c r="M78" s="1318"/>
      <c r="N78" s="1318"/>
      <c r="O78" s="1318"/>
      <c r="P78" s="1318"/>
      <c r="Q78" s="1318"/>
      <c r="R78" s="1318"/>
      <c r="S78" s="1318"/>
      <c r="T78" s="1318"/>
      <c r="U78" s="1318"/>
      <c r="V78" s="1318"/>
      <c r="W78" s="1318"/>
      <c r="X78" s="1318"/>
      <c r="Y78" s="1318"/>
      <c r="Z78" s="1318"/>
      <c r="AA78" s="1318"/>
      <c r="AB78" s="1318"/>
      <c r="AC78" s="1318"/>
    </row>
    <row r="79" spans="1:29" ht="17.100000000000001" customHeight="1">
      <c r="A79" s="466"/>
      <c r="B79" s="467"/>
      <c r="C79" s="467"/>
      <c r="D79" s="467"/>
    </row>
    <row r="80" spans="1:29" ht="17.100000000000001" customHeight="1">
      <c r="A80" s="468"/>
      <c r="B80" s="468"/>
      <c r="C80" s="468"/>
      <c r="D80" s="468"/>
    </row>
    <row r="81" ht="17.100000000000001" customHeight="1"/>
    <row r="82" ht="17.100000000000001" customHeight="1"/>
    <row r="83" ht="17.100000000000001" customHeight="1"/>
    <row r="84" ht="17.100000000000001" customHeight="1"/>
  </sheetData>
  <mergeCells count="102">
    <mergeCell ref="K75:M75"/>
    <mergeCell ref="P75:V75"/>
    <mergeCell ref="G76:AC76"/>
    <mergeCell ref="A77:G77"/>
    <mergeCell ref="H77:AC77"/>
    <mergeCell ref="E78:AC78"/>
    <mergeCell ref="L71:N71"/>
    <mergeCell ref="P71:T71"/>
    <mergeCell ref="V71:Y71"/>
    <mergeCell ref="F72:AB72"/>
    <mergeCell ref="F73:AB73"/>
    <mergeCell ref="F74:AB74"/>
    <mergeCell ref="G69:I69"/>
    <mergeCell ref="L69:N69"/>
    <mergeCell ref="P69:T69"/>
    <mergeCell ref="V69:Y69"/>
    <mergeCell ref="G70:I70"/>
    <mergeCell ref="L70:N70"/>
    <mergeCell ref="P70:T70"/>
    <mergeCell ref="V70:Y70"/>
    <mergeCell ref="G67:I67"/>
    <mergeCell ref="L67:N67"/>
    <mergeCell ref="P67:T67"/>
    <mergeCell ref="V67:Y67"/>
    <mergeCell ref="G68:I68"/>
    <mergeCell ref="L68:N68"/>
    <mergeCell ref="P68:T68"/>
    <mergeCell ref="V68:Y68"/>
    <mergeCell ref="G65:I65"/>
    <mergeCell ref="L65:N65"/>
    <mergeCell ref="P65:T65"/>
    <mergeCell ref="V65:Y65"/>
    <mergeCell ref="G66:I66"/>
    <mergeCell ref="L66:N66"/>
    <mergeCell ref="P66:T66"/>
    <mergeCell ref="V66:Y66"/>
    <mergeCell ref="G63:I63"/>
    <mergeCell ref="L63:N63"/>
    <mergeCell ref="P63:T63"/>
    <mergeCell ref="V63:Y63"/>
    <mergeCell ref="G64:I64"/>
    <mergeCell ref="L64:N64"/>
    <mergeCell ref="P64:T64"/>
    <mergeCell ref="V64:Y64"/>
    <mergeCell ref="G61:I61"/>
    <mergeCell ref="L61:N61"/>
    <mergeCell ref="P61:T61"/>
    <mergeCell ref="V61:Y61"/>
    <mergeCell ref="G62:I62"/>
    <mergeCell ref="L62:N62"/>
    <mergeCell ref="P62:T62"/>
    <mergeCell ref="V62:Y62"/>
    <mergeCell ref="G59:I59"/>
    <mergeCell ref="L59:N59"/>
    <mergeCell ref="P59:T59"/>
    <mergeCell ref="V59:Y59"/>
    <mergeCell ref="G60:I60"/>
    <mergeCell ref="L60:N60"/>
    <mergeCell ref="P60:T60"/>
    <mergeCell ref="V60:Y60"/>
    <mergeCell ref="G57:I57"/>
    <mergeCell ref="L57:N57"/>
    <mergeCell ref="P57:T57"/>
    <mergeCell ref="V57:Y57"/>
    <mergeCell ref="G58:I58"/>
    <mergeCell ref="L58:N58"/>
    <mergeCell ref="P58:T58"/>
    <mergeCell ref="V58:Y58"/>
    <mergeCell ref="A41:AC41"/>
    <mergeCell ref="A43:U43"/>
    <mergeCell ref="F46:K46"/>
    <mergeCell ref="F48:K48"/>
    <mergeCell ref="F53:K53"/>
    <mergeCell ref="G56:I56"/>
    <mergeCell ref="L56:N56"/>
    <mergeCell ref="P56:T56"/>
    <mergeCell ref="V56:Y56"/>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F46:K46 JB46:JG46 SX46:TC46 ACT46:ACY46 AMP46:AMU46 AWL46:AWQ46 BGH46:BGM46 BQD46:BQI46 BZZ46:CAE46 CJV46:CKA46 CTR46:CTW46 DDN46:DDS46 DNJ46:DNO46 DXF46:DXK46 EHB46:EHG46 EQX46:ERC46 FAT46:FAY46 FKP46:FKU46 FUL46:FUQ46 GEH46:GEM46 GOD46:GOI46 GXZ46:GYE46 HHV46:HIA46 HRR46:HRW46 IBN46:IBS46 ILJ46:ILO46 IVF46:IVK46 JFB46:JFG46 JOX46:JPC46 JYT46:JYY46 KIP46:KIU46 KSL46:KSQ46 LCH46:LCM46 LMD46:LMI46 LVZ46:LWE46 MFV46:MGA46 MPR46:MPW46 MZN46:MZS46 NJJ46:NJO46 NTF46:NTK46 ODB46:ODG46 OMX46:ONC46 OWT46:OWY46 PGP46:PGU46 PQL46:PQQ46 QAH46:QAM46 QKD46:QKI46 QTZ46:QUE46 RDV46:REA46 RNR46:RNW46 RXN46:RXS46 SHJ46:SHO46 SRF46:SRK46 TBB46:TBG46 TKX46:TLC46 TUT46:TUY46 UEP46:UEU46 UOL46:UOQ46 UYH46:UYM46 VID46:VII46 VRZ46:VSE46 WBV46:WCA46 WLR46:WLW46 WVN46:WVS46 F65582:K65582 JB65582:JG65582 SX65582:TC65582 ACT65582:ACY65582 AMP65582:AMU65582 AWL65582:AWQ65582 BGH65582:BGM65582 BQD65582:BQI65582 BZZ65582:CAE65582 CJV65582:CKA65582 CTR65582:CTW65582 DDN65582:DDS65582 DNJ65582:DNO65582 DXF65582:DXK65582 EHB65582:EHG65582 EQX65582:ERC65582 FAT65582:FAY65582 FKP65582:FKU65582 FUL65582:FUQ65582 GEH65582:GEM65582 GOD65582:GOI65582 GXZ65582:GYE65582 HHV65582:HIA65582 HRR65582:HRW65582 IBN65582:IBS65582 ILJ65582:ILO65582 IVF65582:IVK65582 JFB65582:JFG65582 JOX65582:JPC65582 JYT65582:JYY65582 KIP65582:KIU65582 KSL65582:KSQ65582 LCH65582:LCM65582 LMD65582:LMI65582 LVZ65582:LWE65582 MFV65582:MGA65582 MPR65582:MPW65582 MZN65582:MZS65582 NJJ65582:NJO65582 NTF65582:NTK65582 ODB65582:ODG65582 OMX65582:ONC65582 OWT65582:OWY65582 PGP65582:PGU65582 PQL65582:PQQ65582 QAH65582:QAM65582 QKD65582:QKI65582 QTZ65582:QUE65582 RDV65582:REA65582 RNR65582:RNW65582 RXN65582:RXS65582 SHJ65582:SHO65582 SRF65582:SRK65582 TBB65582:TBG65582 TKX65582:TLC65582 TUT65582:TUY65582 UEP65582:UEU65582 UOL65582:UOQ65582 UYH65582:UYM65582 VID65582:VII65582 VRZ65582:VSE65582 WBV65582:WCA65582 WLR65582:WLW65582 WVN65582:WVS65582 F131118:K131118 JB131118:JG131118 SX131118:TC131118 ACT131118:ACY131118 AMP131118:AMU131118 AWL131118:AWQ131118 BGH131118:BGM131118 BQD131118:BQI131118 BZZ131118:CAE131118 CJV131118:CKA131118 CTR131118:CTW131118 DDN131118:DDS131118 DNJ131118:DNO131118 DXF131118:DXK131118 EHB131118:EHG131118 EQX131118:ERC131118 FAT131118:FAY131118 FKP131118:FKU131118 FUL131118:FUQ131118 GEH131118:GEM131118 GOD131118:GOI131118 GXZ131118:GYE131118 HHV131118:HIA131118 HRR131118:HRW131118 IBN131118:IBS131118 ILJ131118:ILO131118 IVF131118:IVK131118 JFB131118:JFG131118 JOX131118:JPC131118 JYT131118:JYY131118 KIP131118:KIU131118 KSL131118:KSQ131118 LCH131118:LCM131118 LMD131118:LMI131118 LVZ131118:LWE131118 MFV131118:MGA131118 MPR131118:MPW131118 MZN131118:MZS131118 NJJ131118:NJO131118 NTF131118:NTK131118 ODB131118:ODG131118 OMX131118:ONC131118 OWT131118:OWY131118 PGP131118:PGU131118 PQL131118:PQQ131118 QAH131118:QAM131118 QKD131118:QKI131118 QTZ131118:QUE131118 RDV131118:REA131118 RNR131118:RNW131118 RXN131118:RXS131118 SHJ131118:SHO131118 SRF131118:SRK131118 TBB131118:TBG131118 TKX131118:TLC131118 TUT131118:TUY131118 UEP131118:UEU131118 UOL131118:UOQ131118 UYH131118:UYM131118 VID131118:VII131118 VRZ131118:VSE131118 WBV131118:WCA131118 WLR131118:WLW131118 WVN131118:WVS131118 F196654:K196654 JB196654:JG196654 SX196654:TC196654 ACT196654:ACY196654 AMP196654:AMU196654 AWL196654:AWQ196654 BGH196654:BGM196654 BQD196654:BQI196654 BZZ196654:CAE196654 CJV196654:CKA196654 CTR196654:CTW196654 DDN196654:DDS196654 DNJ196654:DNO196654 DXF196654:DXK196654 EHB196654:EHG196654 EQX196654:ERC196654 FAT196654:FAY196654 FKP196654:FKU196654 FUL196654:FUQ196654 GEH196654:GEM196654 GOD196654:GOI196654 GXZ196654:GYE196654 HHV196654:HIA196654 HRR196654:HRW196654 IBN196654:IBS196654 ILJ196654:ILO196654 IVF196654:IVK196654 JFB196654:JFG196654 JOX196654:JPC196654 JYT196654:JYY196654 KIP196654:KIU196654 KSL196654:KSQ196654 LCH196654:LCM196654 LMD196654:LMI196654 LVZ196654:LWE196654 MFV196654:MGA196654 MPR196654:MPW196654 MZN196654:MZS196654 NJJ196654:NJO196654 NTF196654:NTK196654 ODB196654:ODG196654 OMX196654:ONC196654 OWT196654:OWY196654 PGP196654:PGU196654 PQL196654:PQQ196654 QAH196654:QAM196654 QKD196654:QKI196654 QTZ196654:QUE196654 RDV196654:REA196654 RNR196654:RNW196654 RXN196654:RXS196654 SHJ196654:SHO196654 SRF196654:SRK196654 TBB196654:TBG196654 TKX196654:TLC196654 TUT196654:TUY196654 UEP196654:UEU196654 UOL196654:UOQ196654 UYH196654:UYM196654 VID196654:VII196654 VRZ196654:VSE196654 WBV196654:WCA196654 WLR196654:WLW196654 WVN196654:WVS196654 F262190:K262190 JB262190:JG262190 SX262190:TC262190 ACT262190:ACY262190 AMP262190:AMU262190 AWL262190:AWQ262190 BGH262190:BGM262190 BQD262190:BQI262190 BZZ262190:CAE262190 CJV262190:CKA262190 CTR262190:CTW262190 DDN262190:DDS262190 DNJ262190:DNO262190 DXF262190:DXK262190 EHB262190:EHG262190 EQX262190:ERC262190 FAT262190:FAY262190 FKP262190:FKU262190 FUL262190:FUQ262190 GEH262190:GEM262190 GOD262190:GOI262190 GXZ262190:GYE262190 HHV262190:HIA262190 HRR262190:HRW262190 IBN262190:IBS262190 ILJ262190:ILO262190 IVF262190:IVK262190 JFB262190:JFG262190 JOX262190:JPC262190 JYT262190:JYY262190 KIP262190:KIU262190 KSL262190:KSQ262190 LCH262190:LCM262190 LMD262190:LMI262190 LVZ262190:LWE262190 MFV262190:MGA262190 MPR262190:MPW262190 MZN262190:MZS262190 NJJ262190:NJO262190 NTF262190:NTK262190 ODB262190:ODG262190 OMX262190:ONC262190 OWT262190:OWY262190 PGP262190:PGU262190 PQL262190:PQQ262190 QAH262190:QAM262190 QKD262190:QKI262190 QTZ262190:QUE262190 RDV262190:REA262190 RNR262190:RNW262190 RXN262190:RXS262190 SHJ262190:SHO262190 SRF262190:SRK262190 TBB262190:TBG262190 TKX262190:TLC262190 TUT262190:TUY262190 UEP262190:UEU262190 UOL262190:UOQ262190 UYH262190:UYM262190 VID262190:VII262190 VRZ262190:VSE262190 WBV262190:WCA262190 WLR262190:WLW262190 WVN262190:WVS262190 F327726:K327726 JB327726:JG327726 SX327726:TC327726 ACT327726:ACY327726 AMP327726:AMU327726 AWL327726:AWQ327726 BGH327726:BGM327726 BQD327726:BQI327726 BZZ327726:CAE327726 CJV327726:CKA327726 CTR327726:CTW327726 DDN327726:DDS327726 DNJ327726:DNO327726 DXF327726:DXK327726 EHB327726:EHG327726 EQX327726:ERC327726 FAT327726:FAY327726 FKP327726:FKU327726 FUL327726:FUQ327726 GEH327726:GEM327726 GOD327726:GOI327726 GXZ327726:GYE327726 HHV327726:HIA327726 HRR327726:HRW327726 IBN327726:IBS327726 ILJ327726:ILO327726 IVF327726:IVK327726 JFB327726:JFG327726 JOX327726:JPC327726 JYT327726:JYY327726 KIP327726:KIU327726 KSL327726:KSQ327726 LCH327726:LCM327726 LMD327726:LMI327726 LVZ327726:LWE327726 MFV327726:MGA327726 MPR327726:MPW327726 MZN327726:MZS327726 NJJ327726:NJO327726 NTF327726:NTK327726 ODB327726:ODG327726 OMX327726:ONC327726 OWT327726:OWY327726 PGP327726:PGU327726 PQL327726:PQQ327726 QAH327726:QAM327726 QKD327726:QKI327726 QTZ327726:QUE327726 RDV327726:REA327726 RNR327726:RNW327726 RXN327726:RXS327726 SHJ327726:SHO327726 SRF327726:SRK327726 TBB327726:TBG327726 TKX327726:TLC327726 TUT327726:TUY327726 UEP327726:UEU327726 UOL327726:UOQ327726 UYH327726:UYM327726 VID327726:VII327726 VRZ327726:VSE327726 WBV327726:WCA327726 WLR327726:WLW327726 WVN327726:WVS327726 F393262:K393262 JB393262:JG393262 SX393262:TC393262 ACT393262:ACY393262 AMP393262:AMU393262 AWL393262:AWQ393262 BGH393262:BGM393262 BQD393262:BQI393262 BZZ393262:CAE393262 CJV393262:CKA393262 CTR393262:CTW393262 DDN393262:DDS393262 DNJ393262:DNO393262 DXF393262:DXK393262 EHB393262:EHG393262 EQX393262:ERC393262 FAT393262:FAY393262 FKP393262:FKU393262 FUL393262:FUQ393262 GEH393262:GEM393262 GOD393262:GOI393262 GXZ393262:GYE393262 HHV393262:HIA393262 HRR393262:HRW393262 IBN393262:IBS393262 ILJ393262:ILO393262 IVF393262:IVK393262 JFB393262:JFG393262 JOX393262:JPC393262 JYT393262:JYY393262 KIP393262:KIU393262 KSL393262:KSQ393262 LCH393262:LCM393262 LMD393262:LMI393262 LVZ393262:LWE393262 MFV393262:MGA393262 MPR393262:MPW393262 MZN393262:MZS393262 NJJ393262:NJO393262 NTF393262:NTK393262 ODB393262:ODG393262 OMX393262:ONC393262 OWT393262:OWY393262 PGP393262:PGU393262 PQL393262:PQQ393262 QAH393262:QAM393262 QKD393262:QKI393262 QTZ393262:QUE393262 RDV393262:REA393262 RNR393262:RNW393262 RXN393262:RXS393262 SHJ393262:SHO393262 SRF393262:SRK393262 TBB393262:TBG393262 TKX393262:TLC393262 TUT393262:TUY393262 UEP393262:UEU393262 UOL393262:UOQ393262 UYH393262:UYM393262 VID393262:VII393262 VRZ393262:VSE393262 WBV393262:WCA393262 WLR393262:WLW393262 WVN393262:WVS393262 F458798:K458798 JB458798:JG458798 SX458798:TC458798 ACT458798:ACY458798 AMP458798:AMU458798 AWL458798:AWQ458798 BGH458798:BGM458798 BQD458798:BQI458798 BZZ458798:CAE458798 CJV458798:CKA458798 CTR458798:CTW458798 DDN458798:DDS458798 DNJ458798:DNO458798 DXF458798:DXK458798 EHB458798:EHG458798 EQX458798:ERC458798 FAT458798:FAY458798 FKP458798:FKU458798 FUL458798:FUQ458798 GEH458798:GEM458798 GOD458798:GOI458798 GXZ458798:GYE458798 HHV458798:HIA458798 HRR458798:HRW458798 IBN458798:IBS458798 ILJ458798:ILO458798 IVF458798:IVK458798 JFB458798:JFG458798 JOX458798:JPC458798 JYT458798:JYY458798 KIP458798:KIU458798 KSL458798:KSQ458798 LCH458798:LCM458798 LMD458798:LMI458798 LVZ458798:LWE458798 MFV458798:MGA458798 MPR458798:MPW458798 MZN458798:MZS458798 NJJ458798:NJO458798 NTF458798:NTK458798 ODB458798:ODG458798 OMX458798:ONC458798 OWT458798:OWY458798 PGP458798:PGU458798 PQL458798:PQQ458798 QAH458798:QAM458798 QKD458798:QKI458798 QTZ458798:QUE458798 RDV458798:REA458798 RNR458798:RNW458798 RXN458798:RXS458798 SHJ458798:SHO458798 SRF458798:SRK458798 TBB458798:TBG458798 TKX458798:TLC458798 TUT458798:TUY458798 UEP458798:UEU458798 UOL458798:UOQ458798 UYH458798:UYM458798 VID458798:VII458798 VRZ458798:VSE458798 WBV458798:WCA458798 WLR458798:WLW458798 WVN458798:WVS458798 F524334:K524334 JB524334:JG524334 SX524334:TC524334 ACT524334:ACY524334 AMP524334:AMU524334 AWL524334:AWQ524334 BGH524334:BGM524334 BQD524334:BQI524334 BZZ524334:CAE524334 CJV524334:CKA524334 CTR524334:CTW524334 DDN524334:DDS524334 DNJ524334:DNO524334 DXF524334:DXK524334 EHB524334:EHG524334 EQX524334:ERC524334 FAT524334:FAY524334 FKP524334:FKU524334 FUL524334:FUQ524334 GEH524334:GEM524334 GOD524334:GOI524334 GXZ524334:GYE524334 HHV524334:HIA524334 HRR524334:HRW524334 IBN524334:IBS524334 ILJ524334:ILO524334 IVF524334:IVK524334 JFB524334:JFG524334 JOX524334:JPC524334 JYT524334:JYY524334 KIP524334:KIU524334 KSL524334:KSQ524334 LCH524334:LCM524334 LMD524334:LMI524334 LVZ524334:LWE524334 MFV524334:MGA524334 MPR524334:MPW524334 MZN524334:MZS524334 NJJ524334:NJO524334 NTF524334:NTK524334 ODB524334:ODG524334 OMX524334:ONC524334 OWT524334:OWY524334 PGP524334:PGU524334 PQL524334:PQQ524334 QAH524334:QAM524334 QKD524334:QKI524334 QTZ524334:QUE524334 RDV524334:REA524334 RNR524334:RNW524334 RXN524334:RXS524334 SHJ524334:SHO524334 SRF524334:SRK524334 TBB524334:TBG524334 TKX524334:TLC524334 TUT524334:TUY524334 UEP524334:UEU524334 UOL524334:UOQ524334 UYH524334:UYM524334 VID524334:VII524334 VRZ524334:VSE524334 WBV524334:WCA524334 WLR524334:WLW524334 WVN524334:WVS524334 F589870:K589870 JB589870:JG589870 SX589870:TC589870 ACT589870:ACY589870 AMP589870:AMU589870 AWL589870:AWQ589870 BGH589870:BGM589870 BQD589870:BQI589870 BZZ589870:CAE589870 CJV589870:CKA589870 CTR589870:CTW589870 DDN589870:DDS589870 DNJ589870:DNO589870 DXF589870:DXK589870 EHB589870:EHG589870 EQX589870:ERC589870 FAT589870:FAY589870 FKP589870:FKU589870 FUL589870:FUQ589870 GEH589870:GEM589870 GOD589870:GOI589870 GXZ589870:GYE589870 HHV589870:HIA589870 HRR589870:HRW589870 IBN589870:IBS589870 ILJ589870:ILO589870 IVF589870:IVK589870 JFB589870:JFG589870 JOX589870:JPC589870 JYT589870:JYY589870 KIP589870:KIU589870 KSL589870:KSQ589870 LCH589870:LCM589870 LMD589870:LMI589870 LVZ589870:LWE589870 MFV589870:MGA589870 MPR589870:MPW589870 MZN589870:MZS589870 NJJ589870:NJO589870 NTF589870:NTK589870 ODB589870:ODG589870 OMX589870:ONC589870 OWT589870:OWY589870 PGP589870:PGU589870 PQL589870:PQQ589870 QAH589870:QAM589870 QKD589870:QKI589870 QTZ589870:QUE589870 RDV589870:REA589870 RNR589870:RNW589870 RXN589870:RXS589870 SHJ589870:SHO589870 SRF589870:SRK589870 TBB589870:TBG589870 TKX589870:TLC589870 TUT589870:TUY589870 UEP589870:UEU589870 UOL589870:UOQ589870 UYH589870:UYM589870 VID589870:VII589870 VRZ589870:VSE589870 WBV589870:WCA589870 WLR589870:WLW589870 WVN589870:WVS589870 F655406:K655406 JB655406:JG655406 SX655406:TC655406 ACT655406:ACY655406 AMP655406:AMU655406 AWL655406:AWQ655406 BGH655406:BGM655406 BQD655406:BQI655406 BZZ655406:CAE655406 CJV655406:CKA655406 CTR655406:CTW655406 DDN655406:DDS655406 DNJ655406:DNO655406 DXF655406:DXK655406 EHB655406:EHG655406 EQX655406:ERC655406 FAT655406:FAY655406 FKP655406:FKU655406 FUL655406:FUQ655406 GEH655406:GEM655406 GOD655406:GOI655406 GXZ655406:GYE655406 HHV655406:HIA655406 HRR655406:HRW655406 IBN655406:IBS655406 ILJ655406:ILO655406 IVF655406:IVK655406 JFB655406:JFG655406 JOX655406:JPC655406 JYT655406:JYY655406 KIP655406:KIU655406 KSL655406:KSQ655406 LCH655406:LCM655406 LMD655406:LMI655406 LVZ655406:LWE655406 MFV655406:MGA655406 MPR655406:MPW655406 MZN655406:MZS655406 NJJ655406:NJO655406 NTF655406:NTK655406 ODB655406:ODG655406 OMX655406:ONC655406 OWT655406:OWY655406 PGP655406:PGU655406 PQL655406:PQQ655406 QAH655406:QAM655406 QKD655406:QKI655406 QTZ655406:QUE655406 RDV655406:REA655406 RNR655406:RNW655406 RXN655406:RXS655406 SHJ655406:SHO655406 SRF655406:SRK655406 TBB655406:TBG655406 TKX655406:TLC655406 TUT655406:TUY655406 UEP655406:UEU655406 UOL655406:UOQ655406 UYH655406:UYM655406 VID655406:VII655406 VRZ655406:VSE655406 WBV655406:WCA655406 WLR655406:WLW655406 WVN655406:WVS655406 F720942:K720942 JB720942:JG720942 SX720942:TC720942 ACT720942:ACY720942 AMP720942:AMU720942 AWL720942:AWQ720942 BGH720942:BGM720942 BQD720942:BQI720942 BZZ720942:CAE720942 CJV720942:CKA720942 CTR720942:CTW720942 DDN720942:DDS720942 DNJ720942:DNO720942 DXF720942:DXK720942 EHB720942:EHG720942 EQX720942:ERC720942 FAT720942:FAY720942 FKP720942:FKU720942 FUL720942:FUQ720942 GEH720942:GEM720942 GOD720942:GOI720942 GXZ720942:GYE720942 HHV720942:HIA720942 HRR720942:HRW720942 IBN720942:IBS720942 ILJ720942:ILO720942 IVF720942:IVK720942 JFB720942:JFG720942 JOX720942:JPC720942 JYT720942:JYY720942 KIP720942:KIU720942 KSL720942:KSQ720942 LCH720942:LCM720942 LMD720942:LMI720942 LVZ720942:LWE720942 MFV720942:MGA720942 MPR720942:MPW720942 MZN720942:MZS720942 NJJ720942:NJO720942 NTF720942:NTK720942 ODB720942:ODG720942 OMX720942:ONC720942 OWT720942:OWY720942 PGP720942:PGU720942 PQL720942:PQQ720942 QAH720942:QAM720942 QKD720942:QKI720942 QTZ720942:QUE720942 RDV720942:REA720942 RNR720942:RNW720942 RXN720942:RXS720942 SHJ720942:SHO720942 SRF720942:SRK720942 TBB720942:TBG720942 TKX720942:TLC720942 TUT720942:TUY720942 UEP720942:UEU720942 UOL720942:UOQ720942 UYH720942:UYM720942 VID720942:VII720942 VRZ720942:VSE720942 WBV720942:WCA720942 WLR720942:WLW720942 WVN720942:WVS720942 F786478:K786478 JB786478:JG786478 SX786478:TC786478 ACT786478:ACY786478 AMP786478:AMU786478 AWL786478:AWQ786478 BGH786478:BGM786478 BQD786478:BQI786478 BZZ786478:CAE786478 CJV786478:CKA786478 CTR786478:CTW786478 DDN786478:DDS786478 DNJ786478:DNO786478 DXF786478:DXK786478 EHB786478:EHG786478 EQX786478:ERC786478 FAT786478:FAY786478 FKP786478:FKU786478 FUL786478:FUQ786478 GEH786478:GEM786478 GOD786478:GOI786478 GXZ786478:GYE786478 HHV786478:HIA786478 HRR786478:HRW786478 IBN786478:IBS786478 ILJ786478:ILO786478 IVF786478:IVK786478 JFB786478:JFG786478 JOX786478:JPC786478 JYT786478:JYY786478 KIP786478:KIU786478 KSL786478:KSQ786478 LCH786478:LCM786478 LMD786478:LMI786478 LVZ786478:LWE786478 MFV786478:MGA786478 MPR786478:MPW786478 MZN786478:MZS786478 NJJ786478:NJO786478 NTF786478:NTK786478 ODB786478:ODG786478 OMX786478:ONC786478 OWT786478:OWY786478 PGP786478:PGU786478 PQL786478:PQQ786478 QAH786478:QAM786478 QKD786478:QKI786478 QTZ786478:QUE786478 RDV786478:REA786478 RNR786478:RNW786478 RXN786478:RXS786478 SHJ786478:SHO786478 SRF786478:SRK786478 TBB786478:TBG786478 TKX786478:TLC786478 TUT786478:TUY786478 UEP786478:UEU786478 UOL786478:UOQ786478 UYH786478:UYM786478 VID786478:VII786478 VRZ786478:VSE786478 WBV786478:WCA786478 WLR786478:WLW786478 WVN786478:WVS786478 F852014:K852014 JB852014:JG852014 SX852014:TC852014 ACT852014:ACY852014 AMP852014:AMU852014 AWL852014:AWQ852014 BGH852014:BGM852014 BQD852014:BQI852014 BZZ852014:CAE852014 CJV852014:CKA852014 CTR852014:CTW852014 DDN852014:DDS852014 DNJ852014:DNO852014 DXF852014:DXK852014 EHB852014:EHG852014 EQX852014:ERC852014 FAT852014:FAY852014 FKP852014:FKU852014 FUL852014:FUQ852014 GEH852014:GEM852014 GOD852014:GOI852014 GXZ852014:GYE852014 HHV852014:HIA852014 HRR852014:HRW852014 IBN852014:IBS852014 ILJ852014:ILO852014 IVF852014:IVK852014 JFB852014:JFG852014 JOX852014:JPC852014 JYT852014:JYY852014 KIP852014:KIU852014 KSL852014:KSQ852014 LCH852014:LCM852014 LMD852014:LMI852014 LVZ852014:LWE852014 MFV852014:MGA852014 MPR852014:MPW852014 MZN852014:MZS852014 NJJ852014:NJO852014 NTF852014:NTK852014 ODB852014:ODG852014 OMX852014:ONC852014 OWT852014:OWY852014 PGP852014:PGU852014 PQL852014:PQQ852014 QAH852014:QAM852014 QKD852014:QKI852014 QTZ852014:QUE852014 RDV852014:REA852014 RNR852014:RNW852014 RXN852014:RXS852014 SHJ852014:SHO852014 SRF852014:SRK852014 TBB852014:TBG852014 TKX852014:TLC852014 TUT852014:TUY852014 UEP852014:UEU852014 UOL852014:UOQ852014 UYH852014:UYM852014 VID852014:VII852014 VRZ852014:VSE852014 WBV852014:WCA852014 WLR852014:WLW852014 WVN852014:WVS852014 F917550:K917550 JB917550:JG917550 SX917550:TC917550 ACT917550:ACY917550 AMP917550:AMU917550 AWL917550:AWQ917550 BGH917550:BGM917550 BQD917550:BQI917550 BZZ917550:CAE917550 CJV917550:CKA917550 CTR917550:CTW917550 DDN917550:DDS917550 DNJ917550:DNO917550 DXF917550:DXK917550 EHB917550:EHG917550 EQX917550:ERC917550 FAT917550:FAY917550 FKP917550:FKU917550 FUL917550:FUQ917550 GEH917550:GEM917550 GOD917550:GOI917550 GXZ917550:GYE917550 HHV917550:HIA917550 HRR917550:HRW917550 IBN917550:IBS917550 ILJ917550:ILO917550 IVF917550:IVK917550 JFB917550:JFG917550 JOX917550:JPC917550 JYT917550:JYY917550 KIP917550:KIU917550 KSL917550:KSQ917550 LCH917550:LCM917550 LMD917550:LMI917550 LVZ917550:LWE917550 MFV917550:MGA917550 MPR917550:MPW917550 MZN917550:MZS917550 NJJ917550:NJO917550 NTF917550:NTK917550 ODB917550:ODG917550 OMX917550:ONC917550 OWT917550:OWY917550 PGP917550:PGU917550 PQL917550:PQQ917550 QAH917550:QAM917550 QKD917550:QKI917550 QTZ917550:QUE917550 RDV917550:REA917550 RNR917550:RNW917550 RXN917550:RXS917550 SHJ917550:SHO917550 SRF917550:SRK917550 TBB917550:TBG917550 TKX917550:TLC917550 TUT917550:TUY917550 UEP917550:UEU917550 UOL917550:UOQ917550 UYH917550:UYM917550 VID917550:VII917550 VRZ917550:VSE917550 WBV917550:WCA917550 WLR917550:WLW917550 WVN917550:WVS917550 F983086:K983086 JB983086:JG983086 SX983086:TC983086 ACT983086:ACY983086 AMP983086:AMU983086 AWL983086:AWQ983086 BGH983086:BGM983086 BQD983086:BQI983086 BZZ983086:CAE983086 CJV983086:CKA983086 CTR983086:CTW983086 DDN983086:DDS983086 DNJ983086:DNO983086 DXF983086:DXK983086 EHB983086:EHG983086 EQX983086:ERC983086 FAT983086:FAY983086 FKP983086:FKU983086 FUL983086:FUQ983086 GEH983086:GEM983086 GOD983086:GOI983086 GXZ983086:GYE983086 HHV983086:HIA983086 HRR983086:HRW983086 IBN983086:IBS983086 ILJ983086:ILO983086 IVF983086:IVK983086 JFB983086:JFG983086 JOX983086:JPC983086 JYT983086:JYY983086 KIP983086:KIU983086 KSL983086:KSQ983086 LCH983086:LCM983086 LMD983086:LMI983086 LVZ983086:LWE983086 MFV983086:MGA983086 MPR983086:MPW983086 MZN983086:MZS983086 NJJ983086:NJO983086 NTF983086:NTK983086 ODB983086:ODG983086 OMX983086:ONC983086 OWT983086:OWY983086 PGP983086:PGU983086 PQL983086:PQQ983086 QAH983086:QAM983086 QKD983086:QKI983086 QTZ983086:QUE983086 RDV983086:REA983086 RNR983086:RNW983086 RXN983086:RXS983086 SHJ983086:SHO983086 SRF983086:SRK983086 TBB983086:TBG983086 TKX983086:TLC983086 TUT983086:TUY983086 UEP983086:UEU983086 UOL983086:UOQ983086 UYH983086:UYM983086 VID983086:VII983086 VRZ983086:VSE983086 WBV983086:WCA983086 WLR983086:WLW983086 WVN983086:WVS983086" xr:uid="{649C7FF0-65EF-4081-9260-B6B3E31902BE}">
      <formula1>"1,2,3,4"</formula1>
    </dataValidation>
    <dataValidation type="list" allowBlank="1" showInputMessage="1" showErrorMessage="1" sqref="G76:AC76 JC76:JY76 SY76:TU76 ACU76:ADQ76 AMQ76:ANM76 AWM76:AXI76 BGI76:BHE76 BQE76:BRA76 CAA76:CAW76 CJW76:CKS76 CTS76:CUO76 DDO76:DEK76 DNK76:DOG76 DXG76:DYC76 EHC76:EHY76 EQY76:ERU76 FAU76:FBQ76 FKQ76:FLM76 FUM76:FVI76 GEI76:GFE76 GOE76:GPA76 GYA76:GYW76 HHW76:HIS76 HRS76:HSO76 IBO76:ICK76 ILK76:IMG76 IVG76:IWC76 JFC76:JFY76 JOY76:JPU76 JYU76:JZQ76 KIQ76:KJM76 KSM76:KTI76 LCI76:LDE76 LME76:LNA76 LWA76:LWW76 MFW76:MGS76 MPS76:MQO76 MZO76:NAK76 NJK76:NKG76 NTG76:NUC76 ODC76:ODY76 OMY76:ONU76 OWU76:OXQ76 PGQ76:PHM76 PQM76:PRI76 QAI76:QBE76 QKE76:QLA76 QUA76:QUW76 RDW76:RES76 RNS76:ROO76 RXO76:RYK76 SHK76:SIG76 SRG76:SSC76 TBC76:TBY76 TKY76:TLU76 TUU76:TVQ76 UEQ76:UFM76 UOM76:UPI76 UYI76:UZE76 VIE76:VJA76 VSA76:VSW76 WBW76:WCS76 WLS76:WMO76 WVO76:WWK76 G65612:AC65612 JC65612:JY65612 SY65612:TU65612 ACU65612:ADQ65612 AMQ65612:ANM65612 AWM65612:AXI65612 BGI65612:BHE65612 BQE65612:BRA65612 CAA65612:CAW65612 CJW65612:CKS65612 CTS65612:CUO65612 DDO65612:DEK65612 DNK65612:DOG65612 DXG65612:DYC65612 EHC65612:EHY65612 EQY65612:ERU65612 FAU65612:FBQ65612 FKQ65612:FLM65612 FUM65612:FVI65612 GEI65612:GFE65612 GOE65612:GPA65612 GYA65612:GYW65612 HHW65612:HIS65612 HRS65612:HSO65612 IBO65612:ICK65612 ILK65612:IMG65612 IVG65612:IWC65612 JFC65612:JFY65612 JOY65612:JPU65612 JYU65612:JZQ65612 KIQ65612:KJM65612 KSM65612:KTI65612 LCI65612:LDE65612 LME65612:LNA65612 LWA65612:LWW65612 MFW65612:MGS65612 MPS65612:MQO65612 MZO65612:NAK65612 NJK65612:NKG65612 NTG65612:NUC65612 ODC65612:ODY65612 OMY65612:ONU65612 OWU65612:OXQ65612 PGQ65612:PHM65612 PQM65612:PRI65612 QAI65612:QBE65612 QKE65612:QLA65612 QUA65612:QUW65612 RDW65612:RES65612 RNS65612:ROO65612 RXO65612:RYK65612 SHK65612:SIG65612 SRG65612:SSC65612 TBC65612:TBY65612 TKY65612:TLU65612 TUU65612:TVQ65612 UEQ65612:UFM65612 UOM65612:UPI65612 UYI65612:UZE65612 VIE65612:VJA65612 VSA65612:VSW65612 WBW65612:WCS65612 WLS65612:WMO65612 WVO65612:WWK65612 G131148:AC131148 JC131148:JY131148 SY131148:TU131148 ACU131148:ADQ131148 AMQ131148:ANM131148 AWM131148:AXI131148 BGI131148:BHE131148 BQE131148:BRA131148 CAA131148:CAW131148 CJW131148:CKS131148 CTS131148:CUO131148 DDO131148:DEK131148 DNK131148:DOG131148 DXG131148:DYC131148 EHC131148:EHY131148 EQY131148:ERU131148 FAU131148:FBQ131148 FKQ131148:FLM131148 FUM131148:FVI131148 GEI131148:GFE131148 GOE131148:GPA131148 GYA131148:GYW131148 HHW131148:HIS131148 HRS131148:HSO131148 IBO131148:ICK131148 ILK131148:IMG131148 IVG131148:IWC131148 JFC131148:JFY131148 JOY131148:JPU131148 JYU131148:JZQ131148 KIQ131148:KJM131148 KSM131148:KTI131148 LCI131148:LDE131148 LME131148:LNA131148 LWA131148:LWW131148 MFW131148:MGS131148 MPS131148:MQO131148 MZO131148:NAK131148 NJK131148:NKG131148 NTG131148:NUC131148 ODC131148:ODY131148 OMY131148:ONU131148 OWU131148:OXQ131148 PGQ131148:PHM131148 PQM131148:PRI131148 QAI131148:QBE131148 QKE131148:QLA131148 QUA131148:QUW131148 RDW131148:RES131148 RNS131148:ROO131148 RXO131148:RYK131148 SHK131148:SIG131148 SRG131148:SSC131148 TBC131148:TBY131148 TKY131148:TLU131148 TUU131148:TVQ131148 UEQ131148:UFM131148 UOM131148:UPI131148 UYI131148:UZE131148 VIE131148:VJA131148 VSA131148:VSW131148 WBW131148:WCS131148 WLS131148:WMO131148 WVO131148:WWK131148 G196684:AC196684 JC196684:JY196684 SY196684:TU196684 ACU196684:ADQ196684 AMQ196684:ANM196684 AWM196684:AXI196684 BGI196684:BHE196684 BQE196684:BRA196684 CAA196684:CAW196684 CJW196684:CKS196684 CTS196684:CUO196684 DDO196684:DEK196684 DNK196684:DOG196684 DXG196684:DYC196684 EHC196684:EHY196684 EQY196684:ERU196684 FAU196684:FBQ196684 FKQ196684:FLM196684 FUM196684:FVI196684 GEI196684:GFE196684 GOE196684:GPA196684 GYA196684:GYW196684 HHW196684:HIS196684 HRS196684:HSO196684 IBO196684:ICK196684 ILK196684:IMG196684 IVG196684:IWC196684 JFC196684:JFY196684 JOY196684:JPU196684 JYU196684:JZQ196684 KIQ196684:KJM196684 KSM196684:KTI196684 LCI196684:LDE196684 LME196684:LNA196684 LWA196684:LWW196684 MFW196684:MGS196684 MPS196684:MQO196684 MZO196684:NAK196684 NJK196684:NKG196684 NTG196684:NUC196684 ODC196684:ODY196684 OMY196684:ONU196684 OWU196684:OXQ196684 PGQ196684:PHM196684 PQM196684:PRI196684 QAI196684:QBE196684 QKE196684:QLA196684 QUA196684:QUW196684 RDW196684:RES196684 RNS196684:ROO196684 RXO196684:RYK196684 SHK196684:SIG196684 SRG196684:SSC196684 TBC196684:TBY196684 TKY196684:TLU196684 TUU196684:TVQ196684 UEQ196684:UFM196684 UOM196684:UPI196684 UYI196684:UZE196684 VIE196684:VJA196684 VSA196684:VSW196684 WBW196684:WCS196684 WLS196684:WMO196684 WVO196684:WWK196684 G262220:AC262220 JC262220:JY262220 SY262220:TU262220 ACU262220:ADQ262220 AMQ262220:ANM262220 AWM262220:AXI262220 BGI262220:BHE262220 BQE262220:BRA262220 CAA262220:CAW262220 CJW262220:CKS262220 CTS262220:CUO262220 DDO262220:DEK262220 DNK262220:DOG262220 DXG262220:DYC262220 EHC262220:EHY262220 EQY262220:ERU262220 FAU262220:FBQ262220 FKQ262220:FLM262220 FUM262220:FVI262220 GEI262220:GFE262220 GOE262220:GPA262220 GYA262220:GYW262220 HHW262220:HIS262220 HRS262220:HSO262220 IBO262220:ICK262220 ILK262220:IMG262220 IVG262220:IWC262220 JFC262220:JFY262220 JOY262220:JPU262220 JYU262220:JZQ262220 KIQ262220:KJM262220 KSM262220:KTI262220 LCI262220:LDE262220 LME262220:LNA262220 LWA262220:LWW262220 MFW262220:MGS262220 MPS262220:MQO262220 MZO262220:NAK262220 NJK262220:NKG262220 NTG262220:NUC262220 ODC262220:ODY262220 OMY262220:ONU262220 OWU262220:OXQ262220 PGQ262220:PHM262220 PQM262220:PRI262220 QAI262220:QBE262220 QKE262220:QLA262220 QUA262220:QUW262220 RDW262220:RES262220 RNS262220:ROO262220 RXO262220:RYK262220 SHK262220:SIG262220 SRG262220:SSC262220 TBC262220:TBY262220 TKY262220:TLU262220 TUU262220:TVQ262220 UEQ262220:UFM262220 UOM262220:UPI262220 UYI262220:UZE262220 VIE262220:VJA262220 VSA262220:VSW262220 WBW262220:WCS262220 WLS262220:WMO262220 WVO262220:WWK262220 G327756:AC327756 JC327756:JY327756 SY327756:TU327756 ACU327756:ADQ327756 AMQ327756:ANM327756 AWM327756:AXI327756 BGI327756:BHE327756 BQE327756:BRA327756 CAA327756:CAW327756 CJW327756:CKS327756 CTS327756:CUO327756 DDO327756:DEK327756 DNK327756:DOG327756 DXG327756:DYC327756 EHC327756:EHY327756 EQY327756:ERU327756 FAU327756:FBQ327756 FKQ327756:FLM327756 FUM327756:FVI327756 GEI327756:GFE327756 GOE327756:GPA327756 GYA327756:GYW327756 HHW327756:HIS327756 HRS327756:HSO327756 IBO327756:ICK327756 ILK327756:IMG327756 IVG327756:IWC327756 JFC327756:JFY327756 JOY327756:JPU327756 JYU327756:JZQ327756 KIQ327756:KJM327756 KSM327756:KTI327756 LCI327756:LDE327756 LME327756:LNA327756 LWA327756:LWW327756 MFW327756:MGS327756 MPS327756:MQO327756 MZO327756:NAK327756 NJK327756:NKG327756 NTG327756:NUC327756 ODC327756:ODY327756 OMY327756:ONU327756 OWU327756:OXQ327756 PGQ327756:PHM327756 PQM327756:PRI327756 QAI327756:QBE327756 QKE327756:QLA327756 QUA327756:QUW327756 RDW327756:RES327756 RNS327756:ROO327756 RXO327756:RYK327756 SHK327756:SIG327756 SRG327756:SSC327756 TBC327756:TBY327756 TKY327756:TLU327756 TUU327756:TVQ327756 UEQ327756:UFM327756 UOM327756:UPI327756 UYI327756:UZE327756 VIE327756:VJA327756 VSA327756:VSW327756 WBW327756:WCS327756 WLS327756:WMO327756 WVO327756:WWK327756 G393292:AC393292 JC393292:JY393292 SY393292:TU393292 ACU393292:ADQ393292 AMQ393292:ANM393292 AWM393292:AXI393292 BGI393292:BHE393292 BQE393292:BRA393292 CAA393292:CAW393292 CJW393292:CKS393292 CTS393292:CUO393292 DDO393292:DEK393292 DNK393292:DOG393292 DXG393292:DYC393292 EHC393292:EHY393292 EQY393292:ERU393292 FAU393292:FBQ393292 FKQ393292:FLM393292 FUM393292:FVI393292 GEI393292:GFE393292 GOE393292:GPA393292 GYA393292:GYW393292 HHW393292:HIS393292 HRS393292:HSO393292 IBO393292:ICK393292 ILK393292:IMG393292 IVG393292:IWC393292 JFC393292:JFY393292 JOY393292:JPU393292 JYU393292:JZQ393292 KIQ393292:KJM393292 KSM393292:KTI393292 LCI393292:LDE393292 LME393292:LNA393292 LWA393292:LWW393292 MFW393292:MGS393292 MPS393292:MQO393292 MZO393292:NAK393292 NJK393292:NKG393292 NTG393292:NUC393292 ODC393292:ODY393292 OMY393292:ONU393292 OWU393292:OXQ393292 PGQ393292:PHM393292 PQM393292:PRI393292 QAI393292:QBE393292 QKE393292:QLA393292 QUA393292:QUW393292 RDW393292:RES393292 RNS393292:ROO393292 RXO393292:RYK393292 SHK393292:SIG393292 SRG393292:SSC393292 TBC393292:TBY393292 TKY393292:TLU393292 TUU393292:TVQ393292 UEQ393292:UFM393292 UOM393292:UPI393292 UYI393292:UZE393292 VIE393292:VJA393292 VSA393292:VSW393292 WBW393292:WCS393292 WLS393292:WMO393292 WVO393292:WWK393292 G458828:AC458828 JC458828:JY458828 SY458828:TU458828 ACU458828:ADQ458828 AMQ458828:ANM458828 AWM458828:AXI458828 BGI458828:BHE458828 BQE458828:BRA458828 CAA458828:CAW458828 CJW458828:CKS458828 CTS458828:CUO458828 DDO458828:DEK458828 DNK458828:DOG458828 DXG458828:DYC458828 EHC458828:EHY458828 EQY458828:ERU458828 FAU458828:FBQ458828 FKQ458828:FLM458828 FUM458828:FVI458828 GEI458828:GFE458828 GOE458828:GPA458828 GYA458828:GYW458828 HHW458828:HIS458828 HRS458828:HSO458828 IBO458828:ICK458828 ILK458828:IMG458828 IVG458828:IWC458828 JFC458828:JFY458828 JOY458828:JPU458828 JYU458828:JZQ458828 KIQ458828:KJM458828 KSM458828:KTI458828 LCI458828:LDE458828 LME458828:LNA458828 LWA458828:LWW458828 MFW458828:MGS458828 MPS458828:MQO458828 MZO458828:NAK458828 NJK458828:NKG458828 NTG458828:NUC458828 ODC458828:ODY458828 OMY458828:ONU458828 OWU458828:OXQ458828 PGQ458828:PHM458828 PQM458828:PRI458828 QAI458828:QBE458828 QKE458828:QLA458828 QUA458828:QUW458828 RDW458828:RES458828 RNS458828:ROO458828 RXO458828:RYK458828 SHK458828:SIG458828 SRG458828:SSC458828 TBC458828:TBY458828 TKY458828:TLU458828 TUU458828:TVQ458828 UEQ458828:UFM458828 UOM458828:UPI458828 UYI458828:UZE458828 VIE458828:VJA458828 VSA458828:VSW458828 WBW458828:WCS458828 WLS458828:WMO458828 WVO458828:WWK458828 G524364:AC524364 JC524364:JY524364 SY524364:TU524364 ACU524364:ADQ524364 AMQ524364:ANM524364 AWM524364:AXI524364 BGI524364:BHE524364 BQE524364:BRA524364 CAA524364:CAW524364 CJW524364:CKS524364 CTS524364:CUO524364 DDO524364:DEK524364 DNK524364:DOG524364 DXG524364:DYC524364 EHC524364:EHY524364 EQY524364:ERU524364 FAU524364:FBQ524364 FKQ524364:FLM524364 FUM524364:FVI524364 GEI524364:GFE524364 GOE524364:GPA524364 GYA524364:GYW524364 HHW524364:HIS524364 HRS524364:HSO524364 IBO524364:ICK524364 ILK524364:IMG524364 IVG524364:IWC524364 JFC524364:JFY524364 JOY524364:JPU524364 JYU524364:JZQ524364 KIQ524364:KJM524364 KSM524364:KTI524364 LCI524364:LDE524364 LME524364:LNA524364 LWA524364:LWW524364 MFW524364:MGS524364 MPS524364:MQO524364 MZO524364:NAK524364 NJK524364:NKG524364 NTG524364:NUC524364 ODC524364:ODY524364 OMY524364:ONU524364 OWU524364:OXQ524364 PGQ524364:PHM524364 PQM524364:PRI524364 QAI524364:QBE524364 QKE524364:QLA524364 QUA524364:QUW524364 RDW524364:RES524364 RNS524364:ROO524364 RXO524364:RYK524364 SHK524364:SIG524364 SRG524364:SSC524364 TBC524364:TBY524364 TKY524364:TLU524364 TUU524364:TVQ524364 UEQ524364:UFM524364 UOM524364:UPI524364 UYI524364:UZE524364 VIE524364:VJA524364 VSA524364:VSW524364 WBW524364:WCS524364 WLS524364:WMO524364 WVO524364:WWK524364 G589900:AC589900 JC589900:JY589900 SY589900:TU589900 ACU589900:ADQ589900 AMQ589900:ANM589900 AWM589900:AXI589900 BGI589900:BHE589900 BQE589900:BRA589900 CAA589900:CAW589900 CJW589900:CKS589900 CTS589900:CUO589900 DDO589900:DEK589900 DNK589900:DOG589900 DXG589900:DYC589900 EHC589900:EHY589900 EQY589900:ERU589900 FAU589900:FBQ589900 FKQ589900:FLM589900 FUM589900:FVI589900 GEI589900:GFE589900 GOE589900:GPA589900 GYA589900:GYW589900 HHW589900:HIS589900 HRS589900:HSO589900 IBO589900:ICK589900 ILK589900:IMG589900 IVG589900:IWC589900 JFC589900:JFY589900 JOY589900:JPU589900 JYU589900:JZQ589900 KIQ589900:KJM589900 KSM589900:KTI589900 LCI589900:LDE589900 LME589900:LNA589900 LWA589900:LWW589900 MFW589900:MGS589900 MPS589900:MQO589900 MZO589900:NAK589900 NJK589900:NKG589900 NTG589900:NUC589900 ODC589900:ODY589900 OMY589900:ONU589900 OWU589900:OXQ589900 PGQ589900:PHM589900 PQM589900:PRI589900 QAI589900:QBE589900 QKE589900:QLA589900 QUA589900:QUW589900 RDW589900:RES589900 RNS589900:ROO589900 RXO589900:RYK589900 SHK589900:SIG589900 SRG589900:SSC589900 TBC589900:TBY589900 TKY589900:TLU589900 TUU589900:TVQ589900 UEQ589900:UFM589900 UOM589900:UPI589900 UYI589900:UZE589900 VIE589900:VJA589900 VSA589900:VSW589900 WBW589900:WCS589900 WLS589900:WMO589900 WVO589900:WWK589900 G655436:AC655436 JC655436:JY655436 SY655436:TU655436 ACU655436:ADQ655436 AMQ655436:ANM655436 AWM655436:AXI655436 BGI655436:BHE655436 BQE655436:BRA655436 CAA655436:CAW655436 CJW655436:CKS655436 CTS655436:CUO655436 DDO655436:DEK655436 DNK655436:DOG655436 DXG655436:DYC655436 EHC655436:EHY655436 EQY655436:ERU655436 FAU655436:FBQ655436 FKQ655436:FLM655436 FUM655436:FVI655436 GEI655436:GFE655436 GOE655436:GPA655436 GYA655436:GYW655436 HHW655436:HIS655436 HRS655436:HSO655436 IBO655436:ICK655436 ILK655436:IMG655436 IVG655436:IWC655436 JFC655436:JFY655436 JOY655436:JPU655436 JYU655436:JZQ655436 KIQ655436:KJM655436 KSM655436:KTI655436 LCI655436:LDE655436 LME655436:LNA655436 LWA655436:LWW655436 MFW655436:MGS655436 MPS655436:MQO655436 MZO655436:NAK655436 NJK655436:NKG655436 NTG655436:NUC655436 ODC655436:ODY655436 OMY655436:ONU655436 OWU655436:OXQ655436 PGQ655436:PHM655436 PQM655436:PRI655436 QAI655436:QBE655436 QKE655436:QLA655436 QUA655436:QUW655436 RDW655436:RES655436 RNS655436:ROO655436 RXO655436:RYK655436 SHK655436:SIG655436 SRG655436:SSC655436 TBC655436:TBY655436 TKY655436:TLU655436 TUU655436:TVQ655436 UEQ655436:UFM655436 UOM655436:UPI655436 UYI655436:UZE655436 VIE655436:VJA655436 VSA655436:VSW655436 WBW655436:WCS655436 WLS655436:WMO655436 WVO655436:WWK655436 G720972:AC720972 JC720972:JY720972 SY720972:TU720972 ACU720972:ADQ720972 AMQ720972:ANM720972 AWM720972:AXI720972 BGI720972:BHE720972 BQE720972:BRA720972 CAA720972:CAW720972 CJW720972:CKS720972 CTS720972:CUO720972 DDO720972:DEK720972 DNK720972:DOG720972 DXG720972:DYC720972 EHC720972:EHY720972 EQY720972:ERU720972 FAU720972:FBQ720972 FKQ720972:FLM720972 FUM720972:FVI720972 GEI720972:GFE720972 GOE720972:GPA720972 GYA720972:GYW720972 HHW720972:HIS720972 HRS720972:HSO720972 IBO720972:ICK720972 ILK720972:IMG720972 IVG720972:IWC720972 JFC720972:JFY720972 JOY720972:JPU720972 JYU720972:JZQ720972 KIQ720972:KJM720972 KSM720972:KTI720972 LCI720972:LDE720972 LME720972:LNA720972 LWA720972:LWW720972 MFW720972:MGS720972 MPS720972:MQO720972 MZO720972:NAK720972 NJK720972:NKG720972 NTG720972:NUC720972 ODC720972:ODY720972 OMY720972:ONU720972 OWU720972:OXQ720972 PGQ720972:PHM720972 PQM720972:PRI720972 QAI720972:QBE720972 QKE720972:QLA720972 QUA720972:QUW720972 RDW720972:RES720972 RNS720972:ROO720972 RXO720972:RYK720972 SHK720972:SIG720972 SRG720972:SSC720972 TBC720972:TBY720972 TKY720972:TLU720972 TUU720972:TVQ720972 UEQ720972:UFM720972 UOM720972:UPI720972 UYI720972:UZE720972 VIE720972:VJA720972 VSA720972:VSW720972 WBW720972:WCS720972 WLS720972:WMO720972 WVO720972:WWK720972 G786508:AC786508 JC786508:JY786508 SY786508:TU786508 ACU786508:ADQ786508 AMQ786508:ANM786508 AWM786508:AXI786508 BGI786508:BHE786508 BQE786508:BRA786508 CAA786508:CAW786508 CJW786508:CKS786508 CTS786508:CUO786508 DDO786508:DEK786508 DNK786508:DOG786508 DXG786508:DYC786508 EHC786508:EHY786508 EQY786508:ERU786508 FAU786508:FBQ786508 FKQ786508:FLM786508 FUM786508:FVI786508 GEI786508:GFE786508 GOE786508:GPA786508 GYA786508:GYW786508 HHW786508:HIS786508 HRS786508:HSO786508 IBO786508:ICK786508 ILK786508:IMG786508 IVG786508:IWC786508 JFC786508:JFY786508 JOY786508:JPU786508 JYU786508:JZQ786508 KIQ786508:KJM786508 KSM786508:KTI786508 LCI786508:LDE786508 LME786508:LNA786508 LWA786508:LWW786508 MFW786508:MGS786508 MPS786508:MQO786508 MZO786508:NAK786508 NJK786508:NKG786508 NTG786508:NUC786508 ODC786508:ODY786508 OMY786508:ONU786508 OWU786508:OXQ786508 PGQ786508:PHM786508 PQM786508:PRI786508 QAI786508:QBE786508 QKE786508:QLA786508 QUA786508:QUW786508 RDW786508:RES786508 RNS786508:ROO786508 RXO786508:RYK786508 SHK786508:SIG786508 SRG786508:SSC786508 TBC786508:TBY786508 TKY786508:TLU786508 TUU786508:TVQ786508 UEQ786508:UFM786508 UOM786508:UPI786508 UYI786508:UZE786508 VIE786508:VJA786508 VSA786508:VSW786508 WBW786508:WCS786508 WLS786508:WMO786508 WVO786508:WWK786508 G852044:AC852044 JC852044:JY852044 SY852044:TU852044 ACU852044:ADQ852044 AMQ852044:ANM852044 AWM852044:AXI852044 BGI852044:BHE852044 BQE852044:BRA852044 CAA852044:CAW852044 CJW852044:CKS852044 CTS852044:CUO852044 DDO852044:DEK852044 DNK852044:DOG852044 DXG852044:DYC852044 EHC852044:EHY852044 EQY852044:ERU852044 FAU852044:FBQ852044 FKQ852044:FLM852044 FUM852044:FVI852044 GEI852044:GFE852044 GOE852044:GPA852044 GYA852044:GYW852044 HHW852044:HIS852044 HRS852044:HSO852044 IBO852044:ICK852044 ILK852044:IMG852044 IVG852044:IWC852044 JFC852044:JFY852044 JOY852044:JPU852044 JYU852044:JZQ852044 KIQ852044:KJM852044 KSM852044:KTI852044 LCI852044:LDE852044 LME852044:LNA852044 LWA852044:LWW852044 MFW852044:MGS852044 MPS852044:MQO852044 MZO852044:NAK852044 NJK852044:NKG852044 NTG852044:NUC852044 ODC852044:ODY852044 OMY852044:ONU852044 OWU852044:OXQ852044 PGQ852044:PHM852044 PQM852044:PRI852044 QAI852044:QBE852044 QKE852044:QLA852044 QUA852044:QUW852044 RDW852044:RES852044 RNS852044:ROO852044 RXO852044:RYK852044 SHK852044:SIG852044 SRG852044:SSC852044 TBC852044:TBY852044 TKY852044:TLU852044 TUU852044:TVQ852044 UEQ852044:UFM852044 UOM852044:UPI852044 UYI852044:UZE852044 VIE852044:VJA852044 VSA852044:VSW852044 WBW852044:WCS852044 WLS852044:WMO852044 WVO852044:WWK852044 G917580:AC917580 JC917580:JY917580 SY917580:TU917580 ACU917580:ADQ917580 AMQ917580:ANM917580 AWM917580:AXI917580 BGI917580:BHE917580 BQE917580:BRA917580 CAA917580:CAW917580 CJW917580:CKS917580 CTS917580:CUO917580 DDO917580:DEK917580 DNK917580:DOG917580 DXG917580:DYC917580 EHC917580:EHY917580 EQY917580:ERU917580 FAU917580:FBQ917580 FKQ917580:FLM917580 FUM917580:FVI917580 GEI917580:GFE917580 GOE917580:GPA917580 GYA917580:GYW917580 HHW917580:HIS917580 HRS917580:HSO917580 IBO917580:ICK917580 ILK917580:IMG917580 IVG917580:IWC917580 JFC917580:JFY917580 JOY917580:JPU917580 JYU917580:JZQ917580 KIQ917580:KJM917580 KSM917580:KTI917580 LCI917580:LDE917580 LME917580:LNA917580 LWA917580:LWW917580 MFW917580:MGS917580 MPS917580:MQO917580 MZO917580:NAK917580 NJK917580:NKG917580 NTG917580:NUC917580 ODC917580:ODY917580 OMY917580:ONU917580 OWU917580:OXQ917580 PGQ917580:PHM917580 PQM917580:PRI917580 QAI917580:QBE917580 QKE917580:QLA917580 QUA917580:QUW917580 RDW917580:RES917580 RNS917580:ROO917580 RXO917580:RYK917580 SHK917580:SIG917580 SRG917580:SSC917580 TBC917580:TBY917580 TKY917580:TLU917580 TUU917580:TVQ917580 UEQ917580:UFM917580 UOM917580:UPI917580 UYI917580:UZE917580 VIE917580:VJA917580 VSA917580:VSW917580 WBW917580:WCS917580 WLS917580:WMO917580 WVO917580:WWK917580 G983116:AC983116 JC983116:JY983116 SY983116:TU983116 ACU983116:ADQ983116 AMQ983116:ANM983116 AWM983116:AXI983116 BGI983116:BHE983116 BQE983116:BRA983116 CAA983116:CAW983116 CJW983116:CKS983116 CTS983116:CUO983116 DDO983116:DEK983116 DNK983116:DOG983116 DXG983116:DYC983116 EHC983116:EHY983116 EQY983116:ERU983116 FAU983116:FBQ983116 FKQ983116:FLM983116 FUM983116:FVI983116 GEI983116:GFE983116 GOE983116:GPA983116 GYA983116:GYW983116 HHW983116:HIS983116 HRS983116:HSO983116 IBO983116:ICK983116 ILK983116:IMG983116 IVG983116:IWC983116 JFC983116:JFY983116 JOY983116:JPU983116 JYU983116:JZQ983116 KIQ983116:KJM983116 KSM983116:KTI983116 LCI983116:LDE983116 LME983116:LNA983116 LWA983116:LWW983116 MFW983116:MGS983116 MPS983116:MQO983116 MZO983116:NAK983116 NJK983116:NKG983116 NTG983116:NUC983116 ODC983116:ODY983116 OMY983116:ONU983116 OWU983116:OXQ983116 PGQ983116:PHM983116 PQM983116:PRI983116 QAI983116:QBE983116 QKE983116:QLA983116 QUA983116:QUW983116 RDW983116:RES983116 RNS983116:ROO983116 RXO983116:RYK983116 SHK983116:SIG983116 SRG983116:SSC983116 TBC983116:TBY983116 TKY983116:TLU983116 TUU983116:TVQ983116 UEQ983116:UFM983116 UOM983116:UPI983116 UYI983116:UZE983116 VIE983116:VJA983116 VSA983116:VSW983116 WBW983116:WCS983116 WLS983116:WMO983116 WVO983116:WWK983116" xr:uid="{B47FE3D2-4D2E-403E-9ED8-5C21768A9945}">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93701A-DABE-4C7F-B15A-FE1F33D50FEA}">
          <x14:formula1>
            <xm:f>"□,■"</xm:f>
          </x14:formula1>
          <xm:sqref>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V44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C65549:C65555 IY65549:IY65555 SU65549:SU65555 ACQ65549:ACQ65555 AMM65549:AMM65555 AWI65549:AWI65555 BGE65549:BGE65555 BQA65549:BQA65555 BZW65549:BZW65555 CJS65549:CJS65555 CTO65549:CTO65555 DDK65549:DDK65555 DNG65549:DNG65555 DXC65549:DXC65555 EGY65549:EGY65555 EQU65549:EQU65555 FAQ65549:FAQ65555 FKM65549:FKM65555 FUI65549:FUI65555 GEE65549:GEE65555 GOA65549:GOA65555 GXW65549:GXW65555 HHS65549:HHS65555 HRO65549:HRO65555 IBK65549:IBK65555 ILG65549:ILG65555 IVC65549:IVC65555 JEY65549:JEY65555 JOU65549:JOU65555 JYQ65549:JYQ65555 KIM65549:KIM65555 KSI65549:KSI65555 LCE65549:LCE65555 LMA65549:LMA65555 LVW65549:LVW65555 MFS65549:MFS65555 MPO65549:MPO65555 MZK65549:MZK65555 NJG65549:NJG65555 NTC65549:NTC65555 OCY65549:OCY65555 OMU65549:OMU65555 OWQ65549:OWQ65555 PGM65549:PGM65555 PQI65549:PQI65555 QAE65549:QAE65555 QKA65549:QKA65555 QTW65549:QTW65555 RDS65549:RDS65555 RNO65549:RNO65555 RXK65549:RXK65555 SHG65549:SHG65555 SRC65549:SRC65555 TAY65549:TAY65555 TKU65549:TKU65555 TUQ65549:TUQ65555 UEM65549:UEM65555 UOI65549:UOI65555 UYE65549:UYE65555 VIA65549:VIA65555 VRW65549:VRW65555 WBS65549:WBS65555 WLO65549:WLO65555 WVK65549:WVK65555 C131085:C131091 IY131085:IY131091 SU131085:SU131091 ACQ131085:ACQ131091 AMM131085:AMM131091 AWI131085:AWI131091 BGE131085:BGE131091 BQA131085:BQA131091 BZW131085:BZW131091 CJS131085:CJS131091 CTO131085:CTO131091 DDK131085:DDK131091 DNG131085:DNG131091 DXC131085:DXC131091 EGY131085:EGY131091 EQU131085:EQU131091 FAQ131085:FAQ131091 FKM131085:FKM131091 FUI131085:FUI131091 GEE131085:GEE131091 GOA131085:GOA131091 GXW131085:GXW131091 HHS131085:HHS131091 HRO131085:HRO131091 IBK131085:IBK131091 ILG131085:ILG131091 IVC131085:IVC131091 JEY131085:JEY131091 JOU131085:JOU131091 JYQ131085:JYQ131091 KIM131085:KIM131091 KSI131085:KSI131091 LCE131085:LCE131091 LMA131085:LMA131091 LVW131085:LVW131091 MFS131085:MFS131091 MPO131085:MPO131091 MZK131085:MZK131091 NJG131085:NJG131091 NTC131085:NTC131091 OCY131085:OCY131091 OMU131085:OMU131091 OWQ131085:OWQ131091 PGM131085:PGM131091 PQI131085:PQI131091 QAE131085:QAE131091 QKA131085:QKA131091 QTW131085:QTW131091 RDS131085:RDS131091 RNO131085:RNO131091 RXK131085:RXK131091 SHG131085:SHG131091 SRC131085:SRC131091 TAY131085:TAY131091 TKU131085:TKU131091 TUQ131085:TUQ131091 UEM131085:UEM131091 UOI131085:UOI131091 UYE131085:UYE131091 VIA131085:VIA131091 VRW131085:VRW131091 WBS131085:WBS131091 WLO131085:WLO131091 WVK131085:WVK131091 C196621:C196627 IY196621:IY196627 SU196621:SU196627 ACQ196621:ACQ196627 AMM196621:AMM196627 AWI196621:AWI196627 BGE196621:BGE196627 BQA196621:BQA196627 BZW196621:BZW196627 CJS196621:CJS196627 CTO196621:CTO196627 DDK196621:DDK196627 DNG196621:DNG196627 DXC196621:DXC196627 EGY196621:EGY196627 EQU196621:EQU196627 FAQ196621:FAQ196627 FKM196621:FKM196627 FUI196621:FUI196627 GEE196621:GEE196627 GOA196621:GOA196627 GXW196621:GXW196627 HHS196621:HHS196627 HRO196621:HRO196627 IBK196621:IBK196627 ILG196621:ILG196627 IVC196621:IVC196627 JEY196621:JEY196627 JOU196621:JOU196627 JYQ196621:JYQ196627 KIM196621:KIM196627 KSI196621:KSI196627 LCE196621:LCE196627 LMA196621:LMA196627 LVW196621:LVW196627 MFS196621:MFS196627 MPO196621:MPO196627 MZK196621:MZK196627 NJG196621:NJG196627 NTC196621:NTC196627 OCY196621:OCY196627 OMU196621:OMU196627 OWQ196621:OWQ196627 PGM196621:PGM196627 PQI196621:PQI196627 QAE196621:QAE196627 QKA196621:QKA196627 QTW196621:QTW196627 RDS196621:RDS196627 RNO196621:RNO196627 RXK196621:RXK196627 SHG196621:SHG196627 SRC196621:SRC196627 TAY196621:TAY196627 TKU196621:TKU196627 TUQ196621:TUQ196627 UEM196621:UEM196627 UOI196621:UOI196627 UYE196621:UYE196627 VIA196621:VIA196627 VRW196621:VRW196627 WBS196621:WBS196627 WLO196621:WLO196627 WVK196621:WVK196627 C262157:C262163 IY262157:IY262163 SU262157:SU262163 ACQ262157:ACQ262163 AMM262157:AMM262163 AWI262157:AWI262163 BGE262157:BGE262163 BQA262157:BQA262163 BZW262157:BZW262163 CJS262157:CJS262163 CTO262157:CTO262163 DDK262157:DDK262163 DNG262157:DNG262163 DXC262157:DXC262163 EGY262157:EGY262163 EQU262157:EQU262163 FAQ262157:FAQ262163 FKM262157:FKM262163 FUI262157:FUI262163 GEE262157:GEE262163 GOA262157:GOA262163 GXW262157:GXW262163 HHS262157:HHS262163 HRO262157:HRO262163 IBK262157:IBK262163 ILG262157:ILG262163 IVC262157:IVC262163 JEY262157:JEY262163 JOU262157:JOU262163 JYQ262157:JYQ262163 KIM262157:KIM262163 KSI262157:KSI262163 LCE262157:LCE262163 LMA262157:LMA262163 LVW262157:LVW262163 MFS262157:MFS262163 MPO262157:MPO262163 MZK262157:MZK262163 NJG262157:NJG262163 NTC262157:NTC262163 OCY262157:OCY262163 OMU262157:OMU262163 OWQ262157:OWQ262163 PGM262157:PGM262163 PQI262157:PQI262163 QAE262157:QAE262163 QKA262157:QKA262163 QTW262157:QTW262163 RDS262157:RDS262163 RNO262157:RNO262163 RXK262157:RXK262163 SHG262157:SHG262163 SRC262157:SRC262163 TAY262157:TAY262163 TKU262157:TKU262163 TUQ262157:TUQ262163 UEM262157:UEM262163 UOI262157:UOI262163 UYE262157:UYE262163 VIA262157:VIA262163 VRW262157:VRW262163 WBS262157:WBS262163 WLO262157:WLO262163 WVK262157:WVK262163 C327693:C327699 IY327693:IY327699 SU327693:SU327699 ACQ327693:ACQ327699 AMM327693:AMM327699 AWI327693:AWI327699 BGE327693:BGE327699 BQA327693:BQA327699 BZW327693:BZW327699 CJS327693:CJS327699 CTO327693:CTO327699 DDK327693:DDK327699 DNG327693:DNG327699 DXC327693:DXC327699 EGY327693:EGY327699 EQU327693:EQU327699 FAQ327693:FAQ327699 FKM327693:FKM327699 FUI327693:FUI327699 GEE327693:GEE327699 GOA327693:GOA327699 GXW327693:GXW327699 HHS327693:HHS327699 HRO327693:HRO327699 IBK327693:IBK327699 ILG327693:ILG327699 IVC327693:IVC327699 JEY327693:JEY327699 JOU327693:JOU327699 JYQ327693:JYQ327699 KIM327693:KIM327699 KSI327693:KSI327699 LCE327693:LCE327699 LMA327693:LMA327699 LVW327693:LVW327699 MFS327693:MFS327699 MPO327693:MPO327699 MZK327693:MZK327699 NJG327693:NJG327699 NTC327693:NTC327699 OCY327693:OCY327699 OMU327693:OMU327699 OWQ327693:OWQ327699 PGM327693:PGM327699 PQI327693:PQI327699 QAE327693:QAE327699 QKA327693:QKA327699 QTW327693:QTW327699 RDS327693:RDS327699 RNO327693:RNO327699 RXK327693:RXK327699 SHG327693:SHG327699 SRC327693:SRC327699 TAY327693:TAY327699 TKU327693:TKU327699 TUQ327693:TUQ327699 UEM327693:UEM327699 UOI327693:UOI327699 UYE327693:UYE327699 VIA327693:VIA327699 VRW327693:VRW327699 WBS327693:WBS327699 WLO327693:WLO327699 WVK327693:WVK327699 C393229:C393235 IY393229:IY393235 SU393229:SU393235 ACQ393229:ACQ393235 AMM393229:AMM393235 AWI393229:AWI393235 BGE393229:BGE393235 BQA393229:BQA393235 BZW393229:BZW393235 CJS393229:CJS393235 CTO393229:CTO393235 DDK393229:DDK393235 DNG393229:DNG393235 DXC393229:DXC393235 EGY393229:EGY393235 EQU393229:EQU393235 FAQ393229:FAQ393235 FKM393229:FKM393235 FUI393229:FUI393235 GEE393229:GEE393235 GOA393229:GOA393235 GXW393229:GXW393235 HHS393229:HHS393235 HRO393229:HRO393235 IBK393229:IBK393235 ILG393229:ILG393235 IVC393229:IVC393235 JEY393229:JEY393235 JOU393229:JOU393235 JYQ393229:JYQ393235 KIM393229:KIM393235 KSI393229:KSI393235 LCE393229:LCE393235 LMA393229:LMA393235 LVW393229:LVW393235 MFS393229:MFS393235 MPO393229:MPO393235 MZK393229:MZK393235 NJG393229:NJG393235 NTC393229:NTC393235 OCY393229:OCY393235 OMU393229:OMU393235 OWQ393229:OWQ393235 PGM393229:PGM393235 PQI393229:PQI393235 QAE393229:QAE393235 QKA393229:QKA393235 QTW393229:QTW393235 RDS393229:RDS393235 RNO393229:RNO393235 RXK393229:RXK393235 SHG393229:SHG393235 SRC393229:SRC393235 TAY393229:TAY393235 TKU393229:TKU393235 TUQ393229:TUQ393235 UEM393229:UEM393235 UOI393229:UOI393235 UYE393229:UYE393235 VIA393229:VIA393235 VRW393229:VRW393235 WBS393229:WBS393235 WLO393229:WLO393235 WVK393229:WVK393235 C458765:C458771 IY458765:IY458771 SU458765:SU458771 ACQ458765:ACQ458771 AMM458765:AMM458771 AWI458765:AWI458771 BGE458765:BGE458771 BQA458765:BQA458771 BZW458765:BZW458771 CJS458765:CJS458771 CTO458765:CTO458771 DDK458765:DDK458771 DNG458765:DNG458771 DXC458765:DXC458771 EGY458765:EGY458771 EQU458765:EQU458771 FAQ458765:FAQ458771 FKM458765:FKM458771 FUI458765:FUI458771 GEE458765:GEE458771 GOA458765:GOA458771 GXW458765:GXW458771 HHS458765:HHS458771 HRO458765:HRO458771 IBK458765:IBK458771 ILG458765:ILG458771 IVC458765:IVC458771 JEY458765:JEY458771 JOU458765:JOU458771 JYQ458765:JYQ458771 KIM458765:KIM458771 KSI458765:KSI458771 LCE458765:LCE458771 LMA458765:LMA458771 LVW458765:LVW458771 MFS458765:MFS458771 MPO458765:MPO458771 MZK458765:MZK458771 NJG458765:NJG458771 NTC458765:NTC458771 OCY458765:OCY458771 OMU458765:OMU458771 OWQ458765:OWQ458771 PGM458765:PGM458771 PQI458765:PQI458771 QAE458765:QAE458771 QKA458765:QKA458771 QTW458765:QTW458771 RDS458765:RDS458771 RNO458765:RNO458771 RXK458765:RXK458771 SHG458765:SHG458771 SRC458765:SRC458771 TAY458765:TAY458771 TKU458765:TKU458771 TUQ458765:TUQ458771 UEM458765:UEM458771 UOI458765:UOI458771 UYE458765:UYE458771 VIA458765:VIA458771 VRW458765:VRW458771 WBS458765:WBS458771 WLO458765:WLO458771 WVK458765:WVK458771 C524301:C524307 IY524301:IY524307 SU524301:SU524307 ACQ524301:ACQ524307 AMM524301:AMM524307 AWI524301:AWI524307 BGE524301:BGE524307 BQA524301:BQA524307 BZW524301:BZW524307 CJS524301:CJS524307 CTO524301:CTO524307 DDK524301:DDK524307 DNG524301:DNG524307 DXC524301:DXC524307 EGY524301:EGY524307 EQU524301:EQU524307 FAQ524301:FAQ524307 FKM524301:FKM524307 FUI524301:FUI524307 GEE524301:GEE524307 GOA524301:GOA524307 GXW524301:GXW524307 HHS524301:HHS524307 HRO524301:HRO524307 IBK524301:IBK524307 ILG524301:ILG524307 IVC524301:IVC524307 JEY524301:JEY524307 JOU524301:JOU524307 JYQ524301:JYQ524307 KIM524301:KIM524307 KSI524301:KSI524307 LCE524301:LCE524307 LMA524301:LMA524307 LVW524301:LVW524307 MFS524301:MFS524307 MPO524301:MPO524307 MZK524301:MZK524307 NJG524301:NJG524307 NTC524301:NTC524307 OCY524301:OCY524307 OMU524301:OMU524307 OWQ524301:OWQ524307 PGM524301:PGM524307 PQI524301:PQI524307 QAE524301:QAE524307 QKA524301:QKA524307 QTW524301:QTW524307 RDS524301:RDS524307 RNO524301:RNO524307 RXK524301:RXK524307 SHG524301:SHG524307 SRC524301:SRC524307 TAY524301:TAY524307 TKU524301:TKU524307 TUQ524301:TUQ524307 UEM524301:UEM524307 UOI524301:UOI524307 UYE524301:UYE524307 VIA524301:VIA524307 VRW524301:VRW524307 WBS524301:WBS524307 WLO524301:WLO524307 WVK524301:WVK524307 C589837:C589843 IY589837:IY589843 SU589837:SU589843 ACQ589837:ACQ589843 AMM589837:AMM589843 AWI589837:AWI589843 BGE589837:BGE589843 BQA589837:BQA589843 BZW589837:BZW589843 CJS589837:CJS589843 CTO589837:CTO589843 DDK589837:DDK589843 DNG589837:DNG589843 DXC589837:DXC589843 EGY589837:EGY589843 EQU589837:EQU589843 FAQ589837:FAQ589843 FKM589837:FKM589843 FUI589837:FUI589843 GEE589837:GEE589843 GOA589837:GOA589843 GXW589837:GXW589843 HHS589837:HHS589843 HRO589837:HRO589843 IBK589837:IBK589843 ILG589837:ILG589843 IVC589837:IVC589843 JEY589837:JEY589843 JOU589837:JOU589843 JYQ589837:JYQ589843 KIM589837:KIM589843 KSI589837:KSI589843 LCE589837:LCE589843 LMA589837:LMA589843 LVW589837:LVW589843 MFS589837:MFS589843 MPO589837:MPO589843 MZK589837:MZK589843 NJG589837:NJG589843 NTC589837:NTC589843 OCY589837:OCY589843 OMU589837:OMU589843 OWQ589837:OWQ589843 PGM589837:PGM589843 PQI589837:PQI589843 QAE589837:QAE589843 QKA589837:QKA589843 QTW589837:QTW589843 RDS589837:RDS589843 RNO589837:RNO589843 RXK589837:RXK589843 SHG589837:SHG589843 SRC589837:SRC589843 TAY589837:TAY589843 TKU589837:TKU589843 TUQ589837:TUQ589843 UEM589837:UEM589843 UOI589837:UOI589843 UYE589837:UYE589843 VIA589837:VIA589843 VRW589837:VRW589843 WBS589837:WBS589843 WLO589837:WLO589843 WVK589837:WVK589843 C655373:C655379 IY655373:IY655379 SU655373:SU655379 ACQ655373:ACQ655379 AMM655373:AMM655379 AWI655373:AWI655379 BGE655373:BGE655379 BQA655373:BQA655379 BZW655373:BZW655379 CJS655373:CJS655379 CTO655373:CTO655379 DDK655373:DDK655379 DNG655373:DNG655379 DXC655373:DXC655379 EGY655373:EGY655379 EQU655373:EQU655379 FAQ655373:FAQ655379 FKM655373:FKM655379 FUI655373:FUI655379 GEE655373:GEE655379 GOA655373:GOA655379 GXW655373:GXW655379 HHS655373:HHS655379 HRO655373:HRO655379 IBK655373:IBK655379 ILG655373:ILG655379 IVC655373:IVC655379 JEY655373:JEY655379 JOU655373:JOU655379 JYQ655373:JYQ655379 KIM655373:KIM655379 KSI655373:KSI655379 LCE655373:LCE655379 LMA655373:LMA655379 LVW655373:LVW655379 MFS655373:MFS655379 MPO655373:MPO655379 MZK655373:MZK655379 NJG655373:NJG655379 NTC655373:NTC655379 OCY655373:OCY655379 OMU655373:OMU655379 OWQ655373:OWQ655379 PGM655373:PGM655379 PQI655373:PQI655379 QAE655373:QAE655379 QKA655373:QKA655379 QTW655373:QTW655379 RDS655373:RDS655379 RNO655373:RNO655379 RXK655373:RXK655379 SHG655373:SHG655379 SRC655373:SRC655379 TAY655373:TAY655379 TKU655373:TKU655379 TUQ655373:TUQ655379 UEM655373:UEM655379 UOI655373:UOI655379 UYE655373:UYE655379 VIA655373:VIA655379 VRW655373:VRW655379 WBS655373:WBS655379 WLO655373:WLO655379 WVK655373:WVK655379 C720909:C720915 IY720909:IY720915 SU720909:SU720915 ACQ720909:ACQ720915 AMM720909:AMM720915 AWI720909:AWI720915 BGE720909:BGE720915 BQA720909:BQA720915 BZW720909:BZW720915 CJS720909:CJS720915 CTO720909:CTO720915 DDK720909:DDK720915 DNG720909:DNG720915 DXC720909:DXC720915 EGY720909:EGY720915 EQU720909:EQU720915 FAQ720909:FAQ720915 FKM720909:FKM720915 FUI720909:FUI720915 GEE720909:GEE720915 GOA720909:GOA720915 GXW720909:GXW720915 HHS720909:HHS720915 HRO720909:HRO720915 IBK720909:IBK720915 ILG720909:ILG720915 IVC720909:IVC720915 JEY720909:JEY720915 JOU720909:JOU720915 JYQ720909:JYQ720915 KIM720909:KIM720915 KSI720909:KSI720915 LCE720909:LCE720915 LMA720909:LMA720915 LVW720909:LVW720915 MFS720909:MFS720915 MPO720909:MPO720915 MZK720909:MZK720915 NJG720909:NJG720915 NTC720909:NTC720915 OCY720909:OCY720915 OMU720909:OMU720915 OWQ720909:OWQ720915 PGM720909:PGM720915 PQI720909:PQI720915 QAE720909:QAE720915 QKA720909:QKA720915 QTW720909:QTW720915 RDS720909:RDS720915 RNO720909:RNO720915 RXK720909:RXK720915 SHG720909:SHG720915 SRC720909:SRC720915 TAY720909:TAY720915 TKU720909:TKU720915 TUQ720909:TUQ720915 UEM720909:UEM720915 UOI720909:UOI720915 UYE720909:UYE720915 VIA720909:VIA720915 VRW720909:VRW720915 WBS720909:WBS720915 WLO720909:WLO720915 WVK720909:WVK720915 C786445:C786451 IY786445:IY786451 SU786445:SU786451 ACQ786445:ACQ786451 AMM786445:AMM786451 AWI786445:AWI786451 BGE786445:BGE786451 BQA786445:BQA786451 BZW786445:BZW786451 CJS786445:CJS786451 CTO786445:CTO786451 DDK786445:DDK786451 DNG786445:DNG786451 DXC786445:DXC786451 EGY786445:EGY786451 EQU786445:EQU786451 FAQ786445:FAQ786451 FKM786445:FKM786451 FUI786445:FUI786451 GEE786445:GEE786451 GOA786445:GOA786451 GXW786445:GXW786451 HHS786445:HHS786451 HRO786445:HRO786451 IBK786445:IBK786451 ILG786445:ILG786451 IVC786445:IVC786451 JEY786445:JEY786451 JOU786445:JOU786451 JYQ786445:JYQ786451 KIM786445:KIM786451 KSI786445:KSI786451 LCE786445:LCE786451 LMA786445:LMA786451 LVW786445:LVW786451 MFS786445:MFS786451 MPO786445:MPO786451 MZK786445:MZK786451 NJG786445:NJG786451 NTC786445:NTC786451 OCY786445:OCY786451 OMU786445:OMU786451 OWQ786445:OWQ786451 PGM786445:PGM786451 PQI786445:PQI786451 QAE786445:QAE786451 QKA786445:QKA786451 QTW786445:QTW786451 RDS786445:RDS786451 RNO786445:RNO786451 RXK786445:RXK786451 SHG786445:SHG786451 SRC786445:SRC786451 TAY786445:TAY786451 TKU786445:TKU786451 TUQ786445:TUQ786451 UEM786445:UEM786451 UOI786445:UOI786451 UYE786445:UYE786451 VIA786445:VIA786451 VRW786445:VRW786451 WBS786445:WBS786451 WLO786445:WLO786451 WVK786445:WVK786451 C851981:C851987 IY851981:IY851987 SU851981:SU851987 ACQ851981:ACQ851987 AMM851981:AMM851987 AWI851981:AWI851987 BGE851981:BGE851987 BQA851981:BQA851987 BZW851981:BZW851987 CJS851981:CJS851987 CTO851981:CTO851987 DDK851981:DDK851987 DNG851981:DNG851987 DXC851981:DXC851987 EGY851981:EGY851987 EQU851981:EQU851987 FAQ851981:FAQ851987 FKM851981:FKM851987 FUI851981:FUI851987 GEE851981:GEE851987 GOA851981:GOA851987 GXW851981:GXW851987 HHS851981:HHS851987 HRO851981:HRO851987 IBK851981:IBK851987 ILG851981:ILG851987 IVC851981:IVC851987 JEY851981:JEY851987 JOU851981:JOU851987 JYQ851981:JYQ851987 KIM851981:KIM851987 KSI851981:KSI851987 LCE851981:LCE851987 LMA851981:LMA851987 LVW851981:LVW851987 MFS851981:MFS851987 MPO851981:MPO851987 MZK851981:MZK851987 NJG851981:NJG851987 NTC851981:NTC851987 OCY851981:OCY851987 OMU851981:OMU851987 OWQ851981:OWQ851987 PGM851981:PGM851987 PQI851981:PQI851987 QAE851981:QAE851987 QKA851981:QKA851987 QTW851981:QTW851987 RDS851981:RDS851987 RNO851981:RNO851987 RXK851981:RXK851987 SHG851981:SHG851987 SRC851981:SRC851987 TAY851981:TAY851987 TKU851981:TKU851987 TUQ851981:TUQ851987 UEM851981:UEM851987 UOI851981:UOI851987 UYE851981:UYE851987 VIA851981:VIA851987 VRW851981:VRW851987 WBS851981:WBS851987 WLO851981:WLO851987 WVK851981:WVK851987 C917517:C917523 IY917517:IY917523 SU917517:SU917523 ACQ917517:ACQ917523 AMM917517:AMM917523 AWI917517:AWI917523 BGE917517:BGE917523 BQA917517:BQA917523 BZW917517:BZW917523 CJS917517:CJS917523 CTO917517:CTO917523 DDK917517:DDK917523 DNG917517:DNG917523 DXC917517:DXC917523 EGY917517:EGY917523 EQU917517:EQU917523 FAQ917517:FAQ917523 FKM917517:FKM917523 FUI917517:FUI917523 GEE917517:GEE917523 GOA917517:GOA917523 GXW917517:GXW917523 HHS917517:HHS917523 HRO917517:HRO917523 IBK917517:IBK917523 ILG917517:ILG917523 IVC917517:IVC917523 JEY917517:JEY917523 JOU917517:JOU917523 JYQ917517:JYQ917523 KIM917517:KIM917523 KSI917517:KSI917523 LCE917517:LCE917523 LMA917517:LMA917523 LVW917517:LVW917523 MFS917517:MFS917523 MPO917517:MPO917523 MZK917517:MZK917523 NJG917517:NJG917523 NTC917517:NTC917523 OCY917517:OCY917523 OMU917517:OMU917523 OWQ917517:OWQ917523 PGM917517:PGM917523 PQI917517:PQI917523 QAE917517:QAE917523 QKA917517:QKA917523 QTW917517:QTW917523 RDS917517:RDS917523 RNO917517:RNO917523 RXK917517:RXK917523 SHG917517:SHG917523 SRC917517:SRC917523 TAY917517:TAY917523 TKU917517:TKU917523 TUQ917517:TUQ917523 UEM917517:UEM917523 UOI917517:UOI917523 UYE917517:UYE917523 VIA917517:VIA917523 VRW917517:VRW917523 WBS917517:WBS917523 WLO917517:WLO917523 WVK917517:WVK917523 C983053:C983059 IY983053:IY983059 SU983053:SU983059 ACQ983053:ACQ983059 AMM983053:AMM983059 AWI983053:AWI983059 BGE983053:BGE983059 BQA983053:BQA983059 BZW983053:BZW983059 CJS983053:CJS983059 CTO983053:CTO983059 DDK983053:DDK983059 DNG983053:DNG983059 DXC983053:DXC983059 EGY983053:EGY983059 EQU983053:EQU983059 FAQ983053:FAQ983059 FKM983053:FKM983059 FUI983053:FUI983059 GEE983053:GEE983059 GOA983053:GOA983059 GXW983053:GXW983059 HHS983053:HHS983059 HRO983053:HRO983059 IBK983053:IBK983059 ILG983053:ILG983059 IVC983053:IVC983059 JEY983053:JEY983059 JOU983053:JOU983059 JYQ983053:JYQ983059 KIM983053:KIM983059 KSI983053:KSI983059 LCE983053:LCE983059 LMA983053:LMA983059 LVW983053:LVW983059 MFS983053:MFS983059 MPO983053:MPO983059 MZK983053:MZK983059 NJG983053:NJG983059 NTC983053:NTC983059 OCY983053:OCY983059 OMU983053:OMU983059 OWQ983053:OWQ983059 PGM983053:PGM983059 PQI983053:PQI983059 QAE983053:QAE983059 QKA983053:QKA983059 QTW983053:QTW983059 RDS983053:RDS983059 RNO983053:RNO983059 RXK983053:RXK983059 SHG983053:SHG983059 SRC983053:SRC983059 TAY983053:TAY983059 TKU983053:TKU983059 TUQ983053:TUQ983059 UEM983053:UEM983059 UOI983053:UOI983059 UYE983053:UYE983059 VIA983053:VIA983059 VRW983053:VRW983059 WBS983053:WBS983059 WLO983053:WLO983059 WVK983053:WVK983059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C65564:C65565 IY65564:IY65565 SU65564:SU65565 ACQ65564:ACQ65565 AMM65564:AMM65565 AWI65564:AWI65565 BGE65564:BGE65565 BQA65564:BQA65565 BZW65564:BZW65565 CJS65564:CJS65565 CTO65564:CTO65565 DDK65564:DDK65565 DNG65564:DNG65565 DXC65564:DXC65565 EGY65564:EGY65565 EQU65564:EQU65565 FAQ65564:FAQ65565 FKM65564:FKM65565 FUI65564:FUI65565 GEE65564:GEE65565 GOA65564:GOA65565 GXW65564:GXW65565 HHS65564:HHS65565 HRO65564:HRO65565 IBK65564:IBK65565 ILG65564:ILG65565 IVC65564:IVC65565 JEY65564:JEY65565 JOU65564:JOU65565 JYQ65564:JYQ65565 KIM65564:KIM65565 KSI65564:KSI65565 LCE65564:LCE65565 LMA65564:LMA65565 LVW65564:LVW65565 MFS65564:MFS65565 MPO65564:MPO65565 MZK65564:MZK65565 NJG65564:NJG65565 NTC65564:NTC65565 OCY65564:OCY65565 OMU65564:OMU65565 OWQ65564:OWQ65565 PGM65564:PGM65565 PQI65564:PQI65565 QAE65564:QAE65565 QKA65564:QKA65565 QTW65564:QTW65565 RDS65564:RDS65565 RNO65564:RNO65565 RXK65564:RXK65565 SHG65564:SHG65565 SRC65564:SRC65565 TAY65564:TAY65565 TKU65564:TKU65565 TUQ65564:TUQ65565 UEM65564:UEM65565 UOI65564:UOI65565 UYE65564:UYE65565 VIA65564:VIA65565 VRW65564:VRW65565 WBS65564:WBS65565 WLO65564:WLO65565 WVK65564:WVK65565 C131100:C131101 IY131100:IY131101 SU131100:SU131101 ACQ131100:ACQ131101 AMM131100:AMM131101 AWI131100:AWI131101 BGE131100:BGE131101 BQA131100:BQA131101 BZW131100:BZW131101 CJS131100:CJS131101 CTO131100:CTO131101 DDK131100:DDK131101 DNG131100:DNG131101 DXC131100:DXC131101 EGY131100:EGY131101 EQU131100:EQU131101 FAQ131100:FAQ131101 FKM131100:FKM131101 FUI131100:FUI131101 GEE131100:GEE131101 GOA131100:GOA131101 GXW131100:GXW131101 HHS131100:HHS131101 HRO131100:HRO131101 IBK131100:IBK131101 ILG131100:ILG131101 IVC131100:IVC131101 JEY131100:JEY131101 JOU131100:JOU131101 JYQ131100:JYQ131101 KIM131100:KIM131101 KSI131100:KSI131101 LCE131100:LCE131101 LMA131100:LMA131101 LVW131100:LVW131101 MFS131100:MFS131101 MPO131100:MPO131101 MZK131100:MZK131101 NJG131100:NJG131101 NTC131100:NTC131101 OCY131100:OCY131101 OMU131100:OMU131101 OWQ131100:OWQ131101 PGM131100:PGM131101 PQI131100:PQI131101 QAE131100:QAE131101 QKA131100:QKA131101 QTW131100:QTW131101 RDS131100:RDS131101 RNO131100:RNO131101 RXK131100:RXK131101 SHG131100:SHG131101 SRC131100:SRC131101 TAY131100:TAY131101 TKU131100:TKU131101 TUQ131100:TUQ131101 UEM131100:UEM131101 UOI131100:UOI131101 UYE131100:UYE131101 VIA131100:VIA131101 VRW131100:VRW131101 WBS131100:WBS131101 WLO131100:WLO131101 WVK131100:WVK131101 C196636:C196637 IY196636:IY196637 SU196636:SU196637 ACQ196636:ACQ196637 AMM196636:AMM196637 AWI196636:AWI196637 BGE196636:BGE196637 BQA196636:BQA196637 BZW196636:BZW196637 CJS196636:CJS196637 CTO196636:CTO196637 DDK196636:DDK196637 DNG196636:DNG196637 DXC196636:DXC196637 EGY196636:EGY196637 EQU196636:EQU196637 FAQ196636:FAQ196637 FKM196636:FKM196637 FUI196636:FUI196637 GEE196636:GEE196637 GOA196636:GOA196637 GXW196636:GXW196637 HHS196636:HHS196637 HRO196636:HRO196637 IBK196636:IBK196637 ILG196636:ILG196637 IVC196636:IVC196637 JEY196636:JEY196637 JOU196636:JOU196637 JYQ196636:JYQ196637 KIM196636:KIM196637 KSI196636:KSI196637 LCE196636:LCE196637 LMA196636:LMA196637 LVW196636:LVW196637 MFS196636:MFS196637 MPO196636:MPO196637 MZK196636:MZK196637 NJG196636:NJG196637 NTC196636:NTC196637 OCY196636:OCY196637 OMU196636:OMU196637 OWQ196636:OWQ196637 PGM196636:PGM196637 PQI196636:PQI196637 QAE196636:QAE196637 QKA196636:QKA196637 QTW196636:QTW196637 RDS196636:RDS196637 RNO196636:RNO196637 RXK196636:RXK196637 SHG196636:SHG196637 SRC196636:SRC196637 TAY196636:TAY196637 TKU196636:TKU196637 TUQ196636:TUQ196637 UEM196636:UEM196637 UOI196636:UOI196637 UYE196636:UYE196637 VIA196636:VIA196637 VRW196636:VRW196637 WBS196636:WBS196637 WLO196636:WLO196637 WVK196636:WVK196637 C262172:C262173 IY262172:IY262173 SU262172:SU262173 ACQ262172:ACQ262173 AMM262172:AMM262173 AWI262172:AWI262173 BGE262172:BGE262173 BQA262172:BQA262173 BZW262172:BZW262173 CJS262172:CJS262173 CTO262172:CTO262173 DDK262172:DDK262173 DNG262172:DNG262173 DXC262172:DXC262173 EGY262172:EGY262173 EQU262172:EQU262173 FAQ262172:FAQ262173 FKM262172:FKM262173 FUI262172:FUI262173 GEE262172:GEE262173 GOA262172:GOA262173 GXW262172:GXW262173 HHS262172:HHS262173 HRO262172:HRO262173 IBK262172:IBK262173 ILG262172:ILG262173 IVC262172:IVC262173 JEY262172:JEY262173 JOU262172:JOU262173 JYQ262172:JYQ262173 KIM262172:KIM262173 KSI262172:KSI262173 LCE262172:LCE262173 LMA262172:LMA262173 LVW262172:LVW262173 MFS262172:MFS262173 MPO262172:MPO262173 MZK262172:MZK262173 NJG262172:NJG262173 NTC262172:NTC262173 OCY262172:OCY262173 OMU262172:OMU262173 OWQ262172:OWQ262173 PGM262172:PGM262173 PQI262172:PQI262173 QAE262172:QAE262173 QKA262172:QKA262173 QTW262172:QTW262173 RDS262172:RDS262173 RNO262172:RNO262173 RXK262172:RXK262173 SHG262172:SHG262173 SRC262172:SRC262173 TAY262172:TAY262173 TKU262172:TKU262173 TUQ262172:TUQ262173 UEM262172:UEM262173 UOI262172:UOI262173 UYE262172:UYE262173 VIA262172:VIA262173 VRW262172:VRW262173 WBS262172:WBS262173 WLO262172:WLO262173 WVK262172:WVK262173 C327708:C327709 IY327708:IY327709 SU327708:SU327709 ACQ327708:ACQ327709 AMM327708:AMM327709 AWI327708:AWI327709 BGE327708:BGE327709 BQA327708:BQA327709 BZW327708:BZW327709 CJS327708:CJS327709 CTO327708:CTO327709 DDK327708:DDK327709 DNG327708:DNG327709 DXC327708:DXC327709 EGY327708:EGY327709 EQU327708:EQU327709 FAQ327708:FAQ327709 FKM327708:FKM327709 FUI327708:FUI327709 GEE327708:GEE327709 GOA327708:GOA327709 GXW327708:GXW327709 HHS327708:HHS327709 HRO327708:HRO327709 IBK327708:IBK327709 ILG327708:ILG327709 IVC327708:IVC327709 JEY327708:JEY327709 JOU327708:JOU327709 JYQ327708:JYQ327709 KIM327708:KIM327709 KSI327708:KSI327709 LCE327708:LCE327709 LMA327708:LMA327709 LVW327708:LVW327709 MFS327708:MFS327709 MPO327708:MPO327709 MZK327708:MZK327709 NJG327708:NJG327709 NTC327708:NTC327709 OCY327708:OCY327709 OMU327708:OMU327709 OWQ327708:OWQ327709 PGM327708:PGM327709 PQI327708:PQI327709 QAE327708:QAE327709 QKA327708:QKA327709 QTW327708:QTW327709 RDS327708:RDS327709 RNO327708:RNO327709 RXK327708:RXK327709 SHG327708:SHG327709 SRC327708:SRC327709 TAY327708:TAY327709 TKU327708:TKU327709 TUQ327708:TUQ327709 UEM327708:UEM327709 UOI327708:UOI327709 UYE327708:UYE327709 VIA327708:VIA327709 VRW327708:VRW327709 WBS327708:WBS327709 WLO327708:WLO327709 WVK327708:WVK327709 C393244:C393245 IY393244:IY393245 SU393244:SU393245 ACQ393244:ACQ393245 AMM393244:AMM393245 AWI393244:AWI393245 BGE393244:BGE393245 BQA393244:BQA393245 BZW393244:BZW393245 CJS393244:CJS393245 CTO393244:CTO393245 DDK393244:DDK393245 DNG393244:DNG393245 DXC393244:DXC393245 EGY393244:EGY393245 EQU393244:EQU393245 FAQ393244:FAQ393245 FKM393244:FKM393245 FUI393244:FUI393245 GEE393244:GEE393245 GOA393244:GOA393245 GXW393244:GXW393245 HHS393244:HHS393245 HRO393244:HRO393245 IBK393244:IBK393245 ILG393244:ILG393245 IVC393244:IVC393245 JEY393244:JEY393245 JOU393244:JOU393245 JYQ393244:JYQ393245 KIM393244:KIM393245 KSI393244:KSI393245 LCE393244:LCE393245 LMA393244:LMA393245 LVW393244:LVW393245 MFS393244:MFS393245 MPO393244:MPO393245 MZK393244:MZK393245 NJG393244:NJG393245 NTC393244:NTC393245 OCY393244:OCY393245 OMU393244:OMU393245 OWQ393244:OWQ393245 PGM393244:PGM393245 PQI393244:PQI393245 QAE393244:QAE393245 QKA393244:QKA393245 QTW393244:QTW393245 RDS393244:RDS393245 RNO393244:RNO393245 RXK393244:RXK393245 SHG393244:SHG393245 SRC393244:SRC393245 TAY393244:TAY393245 TKU393244:TKU393245 TUQ393244:TUQ393245 UEM393244:UEM393245 UOI393244:UOI393245 UYE393244:UYE393245 VIA393244:VIA393245 VRW393244:VRW393245 WBS393244:WBS393245 WLO393244:WLO393245 WVK393244:WVK393245 C458780:C458781 IY458780:IY458781 SU458780:SU458781 ACQ458780:ACQ458781 AMM458780:AMM458781 AWI458780:AWI458781 BGE458780:BGE458781 BQA458780:BQA458781 BZW458780:BZW458781 CJS458780:CJS458781 CTO458780:CTO458781 DDK458780:DDK458781 DNG458780:DNG458781 DXC458780:DXC458781 EGY458780:EGY458781 EQU458780:EQU458781 FAQ458780:FAQ458781 FKM458780:FKM458781 FUI458780:FUI458781 GEE458780:GEE458781 GOA458780:GOA458781 GXW458780:GXW458781 HHS458780:HHS458781 HRO458780:HRO458781 IBK458780:IBK458781 ILG458780:ILG458781 IVC458780:IVC458781 JEY458780:JEY458781 JOU458780:JOU458781 JYQ458780:JYQ458781 KIM458780:KIM458781 KSI458780:KSI458781 LCE458780:LCE458781 LMA458780:LMA458781 LVW458780:LVW458781 MFS458780:MFS458781 MPO458780:MPO458781 MZK458780:MZK458781 NJG458780:NJG458781 NTC458780:NTC458781 OCY458780:OCY458781 OMU458780:OMU458781 OWQ458780:OWQ458781 PGM458780:PGM458781 PQI458780:PQI458781 QAE458780:QAE458781 QKA458780:QKA458781 QTW458780:QTW458781 RDS458780:RDS458781 RNO458780:RNO458781 RXK458780:RXK458781 SHG458780:SHG458781 SRC458780:SRC458781 TAY458780:TAY458781 TKU458780:TKU458781 TUQ458780:TUQ458781 UEM458780:UEM458781 UOI458780:UOI458781 UYE458780:UYE458781 VIA458780:VIA458781 VRW458780:VRW458781 WBS458780:WBS458781 WLO458780:WLO458781 WVK458780:WVK458781 C524316:C524317 IY524316:IY524317 SU524316:SU524317 ACQ524316:ACQ524317 AMM524316:AMM524317 AWI524316:AWI524317 BGE524316:BGE524317 BQA524316:BQA524317 BZW524316:BZW524317 CJS524316:CJS524317 CTO524316:CTO524317 DDK524316:DDK524317 DNG524316:DNG524317 DXC524316:DXC524317 EGY524316:EGY524317 EQU524316:EQU524317 FAQ524316:FAQ524317 FKM524316:FKM524317 FUI524316:FUI524317 GEE524316:GEE524317 GOA524316:GOA524317 GXW524316:GXW524317 HHS524316:HHS524317 HRO524316:HRO524317 IBK524316:IBK524317 ILG524316:ILG524317 IVC524316:IVC524317 JEY524316:JEY524317 JOU524316:JOU524317 JYQ524316:JYQ524317 KIM524316:KIM524317 KSI524316:KSI524317 LCE524316:LCE524317 LMA524316:LMA524317 LVW524316:LVW524317 MFS524316:MFS524317 MPO524316:MPO524317 MZK524316:MZK524317 NJG524316:NJG524317 NTC524316:NTC524317 OCY524316:OCY524317 OMU524316:OMU524317 OWQ524316:OWQ524317 PGM524316:PGM524317 PQI524316:PQI524317 QAE524316:QAE524317 QKA524316:QKA524317 QTW524316:QTW524317 RDS524316:RDS524317 RNO524316:RNO524317 RXK524316:RXK524317 SHG524316:SHG524317 SRC524316:SRC524317 TAY524316:TAY524317 TKU524316:TKU524317 TUQ524316:TUQ524317 UEM524316:UEM524317 UOI524316:UOI524317 UYE524316:UYE524317 VIA524316:VIA524317 VRW524316:VRW524317 WBS524316:WBS524317 WLO524316:WLO524317 WVK524316:WVK524317 C589852:C589853 IY589852:IY589853 SU589852:SU589853 ACQ589852:ACQ589853 AMM589852:AMM589853 AWI589852:AWI589853 BGE589852:BGE589853 BQA589852:BQA589853 BZW589852:BZW589853 CJS589852:CJS589853 CTO589852:CTO589853 DDK589852:DDK589853 DNG589852:DNG589853 DXC589852:DXC589853 EGY589852:EGY589853 EQU589852:EQU589853 FAQ589852:FAQ589853 FKM589852:FKM589853 FUI589852:FUI589853 GEE589852:GEE589853 GOA589852:GOA589853 GXW589852:GXW589853 HHS589852:HHS589853 HRO589852:HRO589853 IBK589852:IBK589853 ILG589852:ILG589853 IVC589852:IVC589853 JEY589852:JEY589853 JOU589852:JOU589853 JYQ589852:JYQ589853 KIM589852:KIM589853 KSI589852:KSI589853 LCE589852:LCE589853 LMA589852:LMA589853 LVW589852:LVW589853 MFS589852:MFS589853 MPO589852:MPO589853 MZK589852:MZK589853 NJG589852:NJG589853 NTC589852:NTC589853 OCY589852:OCY589853 OMU589852:OMU589853 OWQ589852:OWQ589853 PGM589852:PGM589853 PQI589852:PQI589853 QAE589852:QAE589853 QKA589852:QKA589853 QTW589852:QTW589853 RDS589852:RDS589853 RNO589852:RNO589853 RXK589852:RXK589853 SHG589852:SHG589853 SRC589852:SRC589853 TAY589852:TAY589853 TKU589852:TKU589853 TUQ589852:TUQ589853 UEM589852:UEM589853 UOI589852:UOI589853 UYE589852:UYE589853 VIA589852:VIA589853 VRW589852:VRW589853 WBS589852:WBS589853 WLO589852:WLO589853 WVK589852:WVK589853 C655388:C655389 IY655388:IY655389 SU655388:SU655389 ACQ655388:ACQ655389 AMM655388:AMM655389 AWI655388:AWI655389 BGE655388:BGE655389 BQA655388:BQA655389 BZW655388:BZW655389 CJS655388:CJS655389 CTO655388:CTO655389 DDK655388:DDK655389 DNG655388:DNG655389 DXC655388:DXC655389 EGY655388:EGY655389 EQU655388:EQU655389 FAQ655388:FAQ655389 FKM655388:FKM655389 FUI655388:FUI655389 GEE655388:GEE655389 GOA655388:GOA655389 GXW655388:GXW655389 HHS655388:HHS655389 HRO655388:HRO655389 IBK655388:IBK655389 ILG655388:ILG655389 IVC655388:IVC655389 JEY655388:JEY655389 JOU655388:JOU655389 JYQ655388:JYQ655389 KIM655388:KIM655389 KSI655388:KSI655389 LCE655388:LCE655389 LMA655388:LMA655389 LVW655388:LVW655389 MFS655388:MFS655389 MPO655388:MPO655389 MZK655388:MZK655389 NJG655388:NJG655389 NTC655388:NTC655389 OCY655388:OCY655389 OMU655388:OMU655389 OWQ655388:OWQ655389 PGM655388:PGM655389 PQI655388:PQI655389 QAE655388:QAE655389 QKA655388:QKA655389 QTW655388:QTW655389 RDS655388:RDS655389 RNO655388:RNO655389 RXK655388:RXK655389 SHG655388:SHG655389 SRC655388:SRC655389 TAY655388:TAY655389 TKU655388:TKU655389 TUQ655388:TUQ655389 UEM655388:UEM655389 UOI655388:UOI655389 UYE655388:UYE655389 VIA655388:VIA655389 VRW655388:VRW655389 WBS655388:WBS655389 WLO655388:WLO655389 WVK655388:WVK655389 C720924:C720925 IY720924:IY720925 SU720924:SU720925 ACQ720924:ACQ720925 AMM720924:AMM720925 AWI720924:AWI720925 BGE720924:BGE720925 BQA720924:BQA720925 BZW720924:BZW720925 CJS720924:CJS720925 CTO720924:CTO720925 DDK720924:DDK720925 DNG720924:DNG720925 DXC720924:DXC720925 EGY720924:EGY720925 EQU720924:EQU720925 FAQ720924:FAQ720925 FKM720924:FKM720925 FUI720924:FUI720925 GEE720924:GEE720925 GOA720924:GOA720925 GXW720924:GXW720925 HHS720924:HHS720925 HRO720924:HRO720925 IBK720924:IBK720925 ILG720924:ILG720925 IVC720924:IVC720925 JEY720924:JEY720925 JOU720924:JOU720925 JYQ720924:JYQ720925 KIM720924:KIM720925 KSI720924:KSI720925 LCE720924:LCE720925 LMA720924:LMA720925 LVW720924:LVW720925 MFS720924:MFS720925 MPO720924:MPO720925 MZK720924:MZK720925 NJG720924:NJG720925 NTC720924:NTC720925 OCY720924:OCY720925 OMU720924:OMU720925 OWQ720924:OWQ720925 PGM720924:PGM720925 PQI720924:PQI720925 QAE720924:QAE720925 QKA720924:QKA720925 QTW720924:QTW720925 RDS720924:RDS720925 RNO720924:RNO720925 RXK720924:RXK720925 SHG720924:SHG720925 SRC720924:SRC720925 TAY720924:TAY720925 TKU720924:TKU720925 TUQ720924:TUQ720925 UEM720924:UEM720925 UOI720924:UOI720925 UYE720924:UYE720925 VIA720924:VIA720925 VRW720924:VRW720925 WBS720924:WBS720925 WLO720924:WLO720925 WVK720924:WVK720925 C786460:C786461 IY786460:IY786461 SU786460:SU786461 ACQ786460:ACQ786461 AMM786460:AMM786461 AWI786460:AWI786461 BGE786460:BGE786461 BQA786460:BQA786461 BZW786460:BZW786461 CJS786460:CJS786461 CTO786460:CTO786461 DDK786460:DDK786461 DNG786460:DNG786461 DXC786460:DXC786461 EGY786460:EGY786461 EQU786460:EQU786461 FAQ786460:FAQ786461 FKM786460:FKM786461 FUI786460:FUI786461 GEE786460:GEE786461 GOA786460:GOA786461 GXW786460:GXW786461 HHS786460:HHS786461 HRO786460:HRO786461 IBK786460:IBK786461 ILG786460:ILG786461 IVC786460:IVC786461 JEY786460:JEY786461 JOU786460:JOU786461 JYQ786460:JYQ786461 KIM786460:KIM786461 KSI786460:KSI786461 LCE786460:LCE786461 LMA786460:LMA786461 LVW786460:LVW786461 MFS786460:MFS786461 MPO786460:MPO786461 MZK786460:MZK786461 NJG786460:NJG786461 NTC786460:NTC786461 OCY786460:OCY786461 OMU786460:OMU786461 OWQ786460:OWQ786461 PGM786460:PGM786461 PQI786460:PQI786461 QAE786460:QAE786461 QKA786460:QKA786461 QTW786460:QTW786461 RDS786460:RDS786461 RNO786460:RNO786461 RXK786460:RXK786461 SHG786460:SHG786461 SRC786460:SRC786461 TAY786460:TAY786461 TKU786460:TKU786461 TUQ786460:TUQ786461 UEM786460:UEM786461 UOI786460:UOI786461 UYE786460:UYE786461 VIA786460:VIA786461 VRW786460:VRW786461 WBS786460:WBS786461 WLO786460:WLO786461 WVK786460:WVK786461 C851996:C851997 IY851996:IY851997 SU851996:SU851997 ACQ851996:ACQ851997 AMM851996:AMM851997 AWI851996:AWI851997 BGE851996:BGE851997 BQA851996:BQA851997 BZW851996:BZW851997 CJS851996:CJS851997 CTO851996:CTO851997 DDK851996:DDK851997 DNG851996:DNG851997 DXC851996:DXC851997 EGY851996:EGY851997 EQU851996:EQU851997 FAQ851996:FAQ851997 FKM851996:FKM851997 FUI851996:FUI851997 GEE851996:GEE851997 GOA851996:GOA851997 GXW851996:GXW851997 HHS851996:HHS851997 HRO851996:HRO851997 IBK851996:IBK851997 ILG851996:ILG851997 IVC851996:IVC851997 JEY851996:JEY851997 JOU851996:JOU851997 JYQ851996:JYQ851997 KIM851996:KIM851997 KSI851996:KSI851997 LCE851996:LCE851997 LMA851996:LMA851997 LVW851996:LVW851997 MFS851996:MFS851997 MPO851996:MPO851997 MZK851996:MZK851997 NJG851996:NJG851997 NTC851996:NTC851997 OCY851996:OCY851997 OMU851996:OMU851997 OWQ851996:OWQ851997 PGM851996:PGM851997 PQI851996:PQI851997 QAE851996:QAE851997 QKA851996:QKA851997 QTW851996:QTW851997 RDS851996:RDS851997 RNO851996:RNO851997 RXK851996:RXK851997 SHG851996:SHG851997 SRC851996:SRC851997 TAY851996:TAY851997 TKU851996:TKU851997 TUQ851996:TUQ851997 UEM851996:UEM851997 UOI851996:UOI851997 UYE851996:UYE851997 VIA851996:VIA851997 VRW851996:VRW851997 WBS851996:WBS851997 WLO851996:WLO851997 WVK851996:WVK851997 C917532:C917533 IY917532:IY917533 SU917532:SU917533 ACQ917532:ACQ917533 AMM917532:AMM917533 AWI917532:AWI917533 BGE917532:BGE917533 BQA917532:BQA917533 BZW917532:BZW917533 CJS917532:CJS917533 CTO917532:CTO917533 DDK917532:DDK917533 DNG917532:DNG917533 DXC917532:DXC917533 EGY917532:EGY917533 EQU917532:EQU917533 FAQ917532:FAQ917533 FKM917532:FKM917533 FUI917532:FUI917533 GEE917532:GEE917533 GOA917532:GOA917533 GXW917532:GXW917533 HHS917532:HHS917533 HRO917532:HRO917533 IBK917532:IBK917533 ILG917532:ILG917533 IVC917532:IVC917533 JEY917532:JEY917533 JOU917532:JOU917533 JYQ917532:JYQ917533 KIM917532:KIM917533 KSI917532:KSI917533 LCE917532:LCE917533 LMA917532:LMA917533 LVW917532:LVW917533 MFS917532:MFS917533 MPO917532:MPO917533 MZK917532:MZK917533 NJG917532:NJG917533 NTC917532:NTC917533 OCY917532:OCY917533 OMU917532:OMU917533 OWQ917532:OWQ917533 PGM917532:PGM917533 PQI917532:PQI917533 QAE917532:QAE917533 QKA917532:QKA917533 QTW917532:QTW917533 RDS917532:RDS917533 RNO917532:RNO917533 RXK917532:RXK917533 SHG917532:SHG917533 SRC917532:SRC917533 TAY917532:TAY917533 TKU917532:TKU917533 TUQ917532:TUQ917533 UEM917532:UEM917533 UOI917532:UOI917533 UYE917532:UYE917533 VIA917532:VIA917533 VRW917532:VRW917533 WBS917532:WBS917533 WLO917532:WLO917533 WVK917532:WVK917533 C983068:C983069 IY983068:IY983069 SU983068:SU983069 ACQ983068:ACQ983069 AMM983068:AMM983069 AWI983068:AWI983069 BGE983068:BGE983069 BQA983068:BQA983069 BZW983068:BZW983069 CJS983068:CJS983069 CTO983068:CTO983069 DDK983068:DDK983069 DNG983068:DNG983069 DXC983068:DXC983069 EGY983068:EGY983069 EQU983068:EQU983069 FAQ983068:FAQ983069 FKM983068:FKM983069 FUI983068:FUI983069 GEE983068:GEE983069 GOA983068:GOA983069 GXW983068:GXW983069 HHS983068:HHS983069 HRO983068:HRO983069 IBK983068:IBK983069 ILG983068:ILG983069 IVC983068:IVC983069 JEY983068:JEY983069 JOU983068:JOU983069 JYQ983068:JYQ983069 KIM983068:KIM983069 KSI983068:KSI983069 LCE983068:LCE983069 LMA983068:LMA983069 LVW983068:LVW983069 MFS983068:MFS983069 MPO983068:MPO983069 MZK983068:MZK983069 NJG983068:NJG983069 NTC983068:NTC983069 OCY983068:OCY983069 OMU983068:OMU983069 OWQ983068:OWQ983069 PGM983068:PGM983069 PQI983068:PQI983069 QAE983068:QAE983069 QKA983068:QKA983069 QTW983068:QTW983069 RDS983068:RDS983069 RNO983068:RNO983069 RXK983068:RXK983069 SHG983068:SHG983069 SRC983068:SRC983069 TAY983068:TAY983069 TKU983068:TKU983069 TUQ983068:TUQ983069 UEM983068:UEM983069 UOI983068:UOI983069 UYE983068:UYE983069 VIA983068:VIA983069 VRW983068:VRW983069 WBS983068:WBS983069 WLO983068:WLO983069 WVK983068:WVK983069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C65557:C65562 IY65557:IY65562 SU65557:SU65562 ACQ65557:ACQ65562 AMM65557:AMM65562 AWI65557:AWI65562 BGE65557:BGE65562 BQA65557:BQA65562 BZW65557:BZW65562 CJS65557:CJS65562 CTO65557:CTO65562 DDK65557:DDK65562 DNG65557:DNG65562 DXC65557:DXC65562 EGY65557:EGY65562 EQU65557:EQU65562 FAQ65557:FAQ65562 FKM65557:FKM65562 FUI65557:FUI65562 GEE65557:GEE65562 GOA65557:GOA65562 GXW65557:GXW65562 HHS65557:HHS65562 HRO65557:HRO65562 IBK65557:IBK65562 ILG65557:ILG65562 IVC65557:IVC65562 JEY65557:JEY65562 JOU65557:JOU65562 JYQ65557:JYQ65562 KIM65557:KIM65562 KSI65557:KSI65562 LCE65557:LCE65562 LMA65557:LMA65562 LVW65557:LVW65562 MFS65557:MFS65562 MPO65557:MPO65562 MZK65557:MZK65562 NJG65557:NJG65562 NTC65557:NTC65562 OCY65557:OCY65562 OMU65557:OMU65562 OWQ65557:OWQ65562 PGM65557:PGM65562 PQI65557:PQI65562 QAE65557:QAE65562 QKA65557:QKA65562 QTW65557:QTW65562 RDS65557:RDS65562 RNO65557:RNO65562 RXK65557:RXK65562 SHG65557:SHG65562 SRC65557:SRC65562 TAY65557:TAY65562 TKU65557:TKU65562 TUQ65557:TUQ65562 UEM65557:UEM65562 UOI65557:UOI65562 UYE65557:UYE65562 VIA65557:VIA65562 VRW65557:VRW65562 WBS65557:WBS65562 WLO65557:WLO65562 WVK65557:WVK65562 C131093:C131098 IY131093:IY131098 SU131093:SU131098 ACQ131093:ACQ131098 AMM131093:AMM131098 AWI131093:AWI131098 BGE131093:BGE131098 BQA131093:BQA131098 BZW131093:BZW131098 CJS131093:CJS131098 CTO131093:CTO131098 DDK131093:DDK131098 DNG131093:DNG131098 DXC131093:DXC131098 EGY131093:EGY131098 EQU131093:EQU131098 FAQ131093:FAQ131098 FKM131093:FKM131098 FUI131093:FUI131098 GEE131093:GEE131098 GOA131093:GOA131098 GXW131093:GXW131098 HHS131093:HHS131098 HRO131093:HRO131098 IBK131093:IBK131098 ILG131093:ILG131098 IVC131093:IVC131098 JEY131093:JEY131098 JOU131093:JOU131098 JYQ131093:JYQ131098 KIM131093:KIM131098 KSI131093:KSI131098 LCE131093:LCE131098 LMA131093:LMA131098 LVW131093:LVW131098 MFS131093:MFS131098 MPO131093:MPO131098 MZK131093:MZK131098 NJG131093:NJG131098 NTC131093:NTC131098 OCY131093:OCY131098 OMU131093:OMU131098 OWQ131093:OWQ131098 PGM131093:PGM131098 PQI131093:PQI131098 QAE131093:QAE131098 QKA131093:QKA131098 QTW131093:QTW131098 RDS131093:RDS131098 RNO131093:RNO131098 RXK131093:RXK131098 SHG131093:SHG131098 SRC131093:SRC131098 TAY131093:TAY131098 TKU131093:TKU131098 TUQ131093:TUQ131098 UEM131093:UEM131098 UOI131093:UOI131098 UYE131093:UYE131098 VIA131093:VIA131098 VRW131093:VRW131098 WBS131093:WBS131098 WLO131093:WLO131098 WVK131093:WVK131098 C196629:C196634 IY196629:IY196634 SU196629:SU196634 ACQ196629:ACQ196634 AMM196629:AMM196634 AWI196629:AWI196634 BGE196629:BGE196634 BQA196629:BQA196634 BZW196629:BZW196634 CJS196629:CJS196634 CTO196629:CTO196634 DDK196629:DDK196634 DNG196629:DNG196634 DXC196629:DXC196634 EGY196629:EGY196634 EQU196629:EQU196634 FAQ196629:FAQ196634 FKM196629:FKM196634 FUI196629:FUI196634 GEE196629:GEE196634 GOA196629:GOA196634 GXW196629:GXW196634 HHS196629:HHS196634 HRO196629:HRO196634 IBK196629:IBK196634 ILG196629:ILG196634 IVC196629:IVC196634 JEY196629:JEY196634 JOU196629:JOU196634 JYQ196629:JYQ196634 KIM196629:KIM196634 KSI196629:KSI196634 LCE196629:LCE196634 LMA196629:LMA196634 LVW196629:LVW196634 MFS196629:MFS196634 MPO196629:MPO196634 MZK196629:MZK196634 NJG196629:NJG196634 NTC196629:NTC196634 OCY196629:OCY196634 OMU196629:OMU196634 OWQ196629:OWQ196634 PGM196629:PGM196634 PQI196629:PQI196634 QAE196629:QAE196634 QKA196629:QKA196634 QTW196629:QTW196634 RDS196629:RDS196634 RNO196629:RNO196634 RXK196629:RXK196634 SHG196629:SHG196634 SRC196629:SRC196634 TAY196629:TAY196634 TKU196629:TKU196634 TUQ196629:TUQ196634 UEM196629:UEM196634 UOI196629:UOI196634 UYE196629:UYE196634 VIA196629:VIA196634 VRW196629:VRW196634 WBS196629:WBS196634 WLO196629:WLO196634 WVK196629:WVK196634 C262165:C262170 IY262165:IY262170 SU262165:SU262170 ACQ262165:ACQ262170 AMM262165:AMM262170 AWI262165:AWI262170 BGE262165:BGE262170 BQA262165:BQA262170 BZW262165:BZW262170 CJS262165:CJS262170 CTO262165:CTO262170 DDK262165:DDK262170 DNG262165:DNG262170 DXC262165:DXC262170 EGY262165:EGY262170 EQU262165:EQU262170 FAQ262165:FAQ262170 FKM262165:FKM262170 FUI262165:FUI262170 GEE262165:GEE262170 GOA262165:GOA262170 GXW262165:GXW262170 HHS262165:HHS262170 HRO262165:HRO262170 IBK262165:IBK262170 ILG262165:ILG262170 IVC262165:IVC262170 JEY262165:JEY262170 JOU262165:JOU262170 JYQ262165:JYQ262170 KIM262165:KIM262170 KSI262165:KSI262170 LCE262165:LCE262170 LMA262165:LMA262170 LVW262165:LVW262170 MFS262165:MFS262170 MPO262165:MPO262170 MZK262165:MZK262170 NJG262165:NJG262170 NTC262165:NTC262170 OCY262165:OCY262170 OMU262165:OMU262170 OWQ262165:OWQ262170 PGM262165:PGM262170 PQI262165:PQI262170 QAE262165:QAE262170 QKA262165:QKA262170 QTW262165:QTW262170 RDS262165:RDS262170 RNO262165:RNO262170 RXK262165:RXK262170 SHG262165:SHG262170 SRC262165:SRC262170 TAY262165:TAY262170 TKU262165:TKU262170 TUQ262165:TUQ262170 UEM262165:UEM262170 UOI262165:UOI262170 UYE262165:UYE262170 VIA262165:VIA262170 VRW262165:VRW262170 WBS262165:WBS262170 WLO262165:WLO262170 WVK262165:WVK262170 C327701:C327706 IY327701:IY327706 SU327701:SU327706 ACQ327701:ACQ327706 AMM327701:AMM327706 AWI327701:AWI327706 BGE327701:BGE327706 BQA327701:BQA327706 BZW327701:BZW327706 CJS327701:CJS327706 CTO327701:CTO327706 DDK327701:DDK327706 DNG327701:DNG327706 DXC327701:DXC327706 EGY327701:EGY327706 EQU327701:EQU327706 FAQ327701:FAQ327706 FKM327701:FKM327706 FUI327701:FUI327706 GEE327701:GEE327706 GOA327701:GOA327706 GXW327701:GXW327706 HHS327701:HHS327706 HRO327701:HRO327706 IBK327701:IBK327706 ILG327701:ILG327706 IVC327701:IVC327706 JEY327701:JEY327706 JOU327701:JOU327706 JYQ327701:JYQ327706 KIM327701:KIM327706 KSI327701:KSI327706 LCE327701:LCE327706 LMA327701:LMA327706 LVW327701:LVW327706 MFS327701:MFS327706 MPO327701:MPO327706 MZK327701:MZK327706 NJG327701:NJG327706 NTC327701:NTC327706 OCY327701:OCY327706 OMU327701:OMU327706 OWQ327701:OWQ327706 PGM327701:PGM327706 PQI327701:PQI327706 QAE327701:QAE327706 QKA327701:QKA327706 QTW327701:QTW327706 RDS327701:RDS327706 RNO327701:RNO327706 RXK327701:RXK327706 SHG327701:SHG327706 SRC327701:SRC327706 TAY327701:TAY327706 TKU327701:TKU327706 TUQ327701:TUQ327706 UEM327701:UEM327706 UOI327701:UOI327706 UYE327701:UYE327706 VIA327701:VIA327706 VRW327701:VRW327706 WBS327701:WBS327706 WLO327701:WLO327706 WVK327701:WVK327706 C393237:C393242 IY393237:IY393242 SU393237:SU393242 ACQ393237:ACQ393242 AMM393237:AMM393242 AWI393237:AWI393242 BGE393237:BGE393242 BQA393237:BQA393242 BZW393237:BZW393242 CJS393237:CJS393242 CTO393237:CTO393242 DDK393237:DDK393242 DNG393237:DNG393242 DXC393237:DXC393242 EGY393237:EGY393242 EQU393237:EQU393242 FAQ393237:FAQ393242 FKM393237:FKM393242 FUI393237:FUI393242 GEE393237:GEE393242 GOA393237:GOA393242 GXW393237:GXW393242 HHS393237:HHS393242 HRO393237:HRO393242 IBK393237:IBK393242 ILG393237:ILG393242 IVC393237:IVC393242 JEY393237:JEY393242 JOU393237:JOU393242 JYQ393237:JYQ393242 KIM393237:KIM393242 KSI393237:KSI393242 LCE393237:LCE393242 LMA393237:LMA393242 LVW393237:LVW393242 MFS393237:MFS393242 MPO393237:MPO393242 MZK393237:MZK393242 NJG393237:NJG393242 NTC393237:NTC393242 OCY393237:OCY393242 OMU393237:OMU393242 OWQ393237:OWQ393242 PGM393237:PGM393242 PQI393237:PQI393242 QAE393237:QAE393242 QKA393237:QKA393242 QTW393237:QTW393242 RDS393237:RDS393242 RNO393237:RNO393242 RXK393237:RXK393242 SHG393237:SHG393242 SRC393237:SRC393242 TAY393237:TAY393242 TKU393237:TKU393242 TUQ393237:TUQ393242 UEM393237:UEM393242 UOI393237:UOI393242 UYE393237:UYE393242 VIA393237:VIA393242 VRW393237:VRW393242 WBS393237:WBS393242 WLO393237:WLO393242 WVK393237:WVK393242 C458773:C458778 IY458773:IY458778 SU458773:SU458778 ACQ458773:ACQ458778 AMM458773:AMM458778 AWI458773:AWI458778 BGE458773:BGE458778 BQA458773:BQA458778 BZW458773:BZW458778 CJS458773:CJS458778 CTO458773:CTO458778 DDK458773:DDK458778 DNG458773:DNG458778 DXC458773:DXC458778 EGY458773:EGY458778 EQU458773:EQU458778 FAQ458773:FAQ458778 FKM458773:FKM458778 FUI458773:FUI458778 GEE458773:GEE458778 GOA458773:GOA458778 GXW458773:GXW458778 HHS458773:HHS458778 HRO458773:HRO458778 IBK458773:IBK458778 ILG458773:ILG458778 IVC458773:IVC458778 JEY458773:JEY458778 JOU458773:JOU458778 JYQ458773:JYQ458778 KIM458773:KIM458778 KSI458773:KSI458778 LCE458773:LCE458778 LMA458773:LMA458778 LVW458773:LVW458778 MFS458773:MFS458778 MPO458773:MPO458778 MZK458773:MZK458778 NJG458773:NJG458778 NTC458773:NTC458778 OCY458773:OCY458778 OMU458773:OMU458778 OWQ458773:OWQ458778 PGM458773:PGM458778 PQI458773:PQI458778 QAE458773:QAE458778 QKA458773:QKA458778 QTW458773:QTW458778 RDS458773:RDS458778 RNO458773:RNO458778 RXK458773:RXK458778 SHG458773:SHG458778 SRC458773:SRC458778 TAY458773:TAY458778 TKU458773:TKU458778 TUQ458773:TUQ458778 UEM458773:UEM458778 UOI458773:UOI458778 UYE458773:UYE458778 VIA458773:VIA458778 VRW458773:VRW458778 WBS458773:WBS458778 WLO458773:WLO458778 WVK458773:WVK458778 C524309:C524314 IY524309:IY524314 SU524309:SU524314 ACQ524309:ACQ524314 AMM524309:AMM524314 AWI524309:AWI524314 BGE524309:BGE524314 BQA524309:BQA524314 BZW524309:BZW524314 CJS524309:CJS524314 CTO524309:CTO524314 DDK524309:DDK524314 DNG524309:DNG524314 DXC524309:DXC524314 EGY524309:EGY524314 EQU524309:EQU524314 FAQ524309:FAQ524314 FKM524309:FKM524314 FUI524309:FUI524314 GEE524309:GEE524314 GOA524309:GOA524314 GXW524309:GXW524314 HHS524309:HHS524314 HRO524309:HRO524314 IBK524309:IBK524314 ILG524309:ILG524314 IVC524309:IVC524314 JEY524309:JEY524314 JOU524309:JOU524314 JYQ524309:JYQ524314 KIM524309:KIM524314 KSI524309:KSI524314 LCE524309:LCE524314 LMA524309:LMA524314 LVW524309:LVW524314 MFS524309:MFS524314 MPO524309:MPO524314 MZK524309:MZK524314 NJG524309:NJG524314 NTC524309:NTC524314 OCY524309:OCY524314 OMU524309:OMU524314 OWQ524309:OWQ524314 PGM524309:PGM524314 PQI524309:PQI524314 QAE524309:QAE524314 QKA524309:QKA524314 QTW524309:QTW524314 RDS524309:RDS524314 RNO524309:RNO524314 RXK524309:RXK524314 SHG524309:SHG524314 SRC524309:SRC524314 TAY524309:TAY524314 TKU524309:TKU524314 TUQ524309:TUQ524314 UEM524309:UEM524314 UOI524309:UOI524314 UYE524309:UYE524314 VIA524309:VIA524314 VRW524309:VRW524314 WBS524309:WBS524314 WLO524309:WLO524314 WVK524309:WVK524314 C589845:C589850 IY589845:IY589850 SU589845:SU589850 ACQ589845:ACQ589850 AMM589845:AMM589850 AWI589845:AWI589850 BGE589845:BGE589850 BQA589845:BQA589850 BZW589845:BZW589850 CJS589845:CJS589850 CTO589845:CTO589850 DDK589845:DDK589850 DNG589845:DNG589850 DXC589845:DXC589850 EGY589845:EGY589850 EQU589845:EQU589850 FAQ589845:FAQ589850 FKM589845:FKM589850 FUI589845:FUI589850 GEE589845:GEE589850 GOA589845:GOA589850 GXW589845:GXW589850 HHS589845:HHS589850 HRO589845:HRO589850 IBK589845:IBK589850 ILG589845:ILG589850 IVC589845:IVC589850 JEY589845:JEY589850 JOU589845:JOU589850 JYQ589845:JYQ589850 KIM589845:KIM589850 KSI589845:KSI589850 LCE589845:LCE589850 LMA589845:LMA589850 LVW589845:LVW589850 MFS589845:MFS589850 MPO589845:MPO589850 MZK589845:MZK589850 NJG589845:NJG589850 NTC589845:NTC589850 OCY589845:OCY589850 OMU589845:OMU589850 OWQ589845:OWQ589850 PGM589845:PGM589850 PQI589845:PQI589850 QAE589845:QAE589850 QKA589845:QKA589850 QTW589845:QTW589850 RDS589845:RDS589850 RNO589845:RNO589850 RXK589845:RXK589850 SHG589845:SHG589850 SRC589845:SRC589850 TAY589845:TAY589850 TKU589845:TKU589850 TUQ589845:TUQ589850 UEM589845:UEM589850 UOI589845:UOI589850 UYE589845:UYE589850 VIA589845:VIA589850 VRW589845:VRW589850 WBS589845:WBS589850 WLO589845:WLO589850 WVK589845:WVK589850 C655381:C655386 IY655381:IY655386 SU655381:SU655386 ACQ655381:ACQ655386 AMM655381:AMM655386 AWI655381:AWI655386 BGE655381:BGE655386 BQA655381:BQA655386 BZW655381:BZW655386 CJS655381:CJS655386 CTO655381:CTO655386 DDK655381:DDK655386 DNG655381:DNG655386 DXC655381:DXC655386 EGY655381:EGY655386 EQU655381:EQU655386 FAQ655381:FAQ655386 FKM655381:FKM655386 FUI655381:FUI655386 GEE655381:GEE655386 GOA655381:GOA655386 GXW655381:GXW655386 HHS655381:HHS655386 HRO655381:HRO655386 IBK655381:IBK655386 ILG655381:ILG655386 IVC655381:IVC655386 JEY655381:JEY655386 JOU655381:JOU655386 JYQ655381:JYQ655386 KIM655381:KIM655386 KSI655381:KSI655386 LCE655381:LCE655386 LMA655381:LMA655386 LVW655381:LVW655386 MFS655381:MFS655386 MPO655381:MPO655386 MZK655381:MZK655386 NJG655381:NJG655386 NTC655381:NTC655386 OCY655381:OCY655386 OMU655381:OMU655386 OWQ655381:OWQ655386 PGM655381:PGM655386 PQI655381:PQI655386 QAE655381:QAE655386 QKA655381:QKA655386 QTW655381:QTW655386 RDS655381:RDS655386 RNO655381:RNO655386 RXK655381:RXK655386 SHG655381:SHG655386 SRC655381:SRC655386 TAY655381:TAY655386 TKU655381:TKU655386 TUQ655381:TUQ655386 UEM655381:UEM655386 UOI655381:UOI655386 UYE655381:UYE655386 VIA655381:VIA655386 VRW655381:VRW655386 WBS655381:WBS655386 WLO655381:WLO655386 WVK655381:WVK655386 C720917:C720922 IY720917:IY720922 SU720917:SU720922 ACQ720917:ACQ720922 AMM720917:AMM720922 AWI720917:AWI720922 BGE720917:BGE720922 BQA720917:BQA720922 BZW720917:BZW720922 CJS720917:CJS720922 CTO720917:CTO720922 DDK720917:DDK720922 DNG720917:DNG720922 DXC720917:DXC720922 EGY720917:EGY720922 EQU720917:EQU720922 FAQ720917:FAQ720922 FKM720917:FKM720922 FUI720917:FUI720922 GEE720917:GEE720922 GOA720917:GOA720922 GXW720917:GXW720922 HHS720917:HHS720922 HRO720917:HRO720922 IBK720917:IBK720922 ILG720917:ILG720922 IVC720917:IVC720922 JEY720917:JEY720922 JOU720917:JOU720922 JYQ720917:JYQ720922 KIM720917:KIM720922 KSI720917:KSI720922 LCE720917:LCE720922 LMA720917:LMA720922 LVW720917:LVW720922 MFS720917:MFS720922 MPO720917:MPO720922 MZK720917:MZK720922 NJG720917:NJG720922 NTC720917:NTC720922 OCY720917:OCY720922 OMU720917:OMU720922 OWQ720917:OWQ720922 PGM720917:PGM720922 PQI720917:PQI720922 QAE720917:QAE720922 QKA720917:QKA720922 QTW720917:QTW720922 RDS720917:RDS720922 RNO720917:RNO720922 RXK720917:RXK720922 SHG720917:SHG720922 SRC720917:SRC720922 TAY720917:TAY720922 TKU720917:TKU720922 TUQ720917:TUQ720922 UEM720917:UEM720922 UOI720917:UOI720922 UYE720917:UYE720922 VIA720917:VIA720922 VRW720917:VRW720922 WBS720917:WBS720922 WLO720917:WLO720922 WVK720917:WVK720922 C786453:C786458 IY786453:IY786458 SU786453:SU786458 ACQ786453:ACQ786458 AMM786453:AMM786458 AWI786453:AWI786458 BGE786453:BGE786458 BQA786453:BQA786458 BZW786453:BZW786458 CJS786453:CJS786458 CTO786453:CTO786458 DDK786453:DDK786458 DNG786453:DNG786458 DXC786453:DXC786458 EGY786453:EGY786458 EQU786453:EQU786458 FAQ786453:FAQ786458 FKM786453:FKM786458 FUI786453:FUI786458 GEE786453:GEE786458 GOA786453:GOA786458 GXW786453:GXW786458 HHS786453:HHS786458 HRO786453:HRO786458 IBK786453:IBK786458 ILG786453:ILG786458 IVC786453:IVC786458 JEY786453:JEY786458 JOU786453:JOU786458 JYQ786453:JYQ786458 KIM786453:KIM786458 KSI786453:KSI786458 LCE786453:LCE786458 LMA786453:LMA786458 LVW786453:LVW786458 MFS786453:MFS786458 MPO786453:MPO786458 MZK786453:MZK786458 NJG786453:NJG786458 NTC786453:NTC786458 OCY786453:OCY786458 OMU786453:OMU786458 OWQ786453:OWQ786458 PGM786453:PGM786458 PQI786453:PQI786458 QAE786453:QAE786458 QKA786453:QKA786458 QTW786453:QTW786458 RDS786453:RDS786458 RNO786453:RNO786458 RXK786453:RXK786458 SHG786453:SHG786458 SRC786453:SRC786458 TAY786453:TAY786458 TKU786453:TKU786458 TUQ786453:TUQ786458 UEM786453:UEM786458 UOI786453:UOI786458 UYE786453:UYE786458 VIA786453:VIA786458 VRW786453:VRW786458 WBS786453:WBS786458 WLO786453:WLO786458 WVK786453:WVK786458 C851989:C851994 IY851989:IY851994 SU851989:SU851994 ACQ851989:ACQ851994 AMM851989:AMM851994 AWI851989:AWI851994 BGE851989:BGE851994 BQA851989:BQA851994 BZW851989:BZW851994 CJS851989:CJS851994 CTO851989:CTO851994 DDK851989:DDK851994 DNG851989:DNG851994 DXC851989:DXC851994 EGY851989:EGY851994 EQU851989:EQU851994 FAQ851989:FAQ851994 FKM851989:FKM851994 FUI851989:FUI851994 GEE851989:GEE851994 GOA851989:GOA851994 GXW851989:GXW851994 HHS851989:HHS851994 HRO851989:HRO851994 IBK851989:IBK851994 ILG851989:ILG851994 IVC851989:IVC851994 JEY851989:JEY851994 JOU851989:JOU851994 JYQ851989:JYQ851994 KIM851989:KIM851994 KSI851989:KSI851994 LCE851989:LCE851994 LMA851989:LMA851994 LVW851989:LVW851994 MFS851989:MFS851994 MPO851989:MPO851994 MZK851989:MZK851994 NJG851989:NJG851994 NTC851989:NTC851994 OCY851989:OCY851994 OMU851989:OMU851994 OWQ851989:OWQ851994 PGM851989:PGM851994 PQI851989:PQI851994 QAE851989:QAE851994 QKA851989:QKA851994 QTW851989:QTW851994 RDS851989:RDS851994 RNO851989:RNO851994 RXK851989:RXK851994 SHG851989:SHG851994 SRC851989:SRC851994 TAY851989:TAY851994 TKU851989:TKU851994 TUQ851989:TUQ851994 UEM851989:UEM851994 UOI851989:UOI851994 UYE851989:UYE851994 VIA851989:VIA851994 VRW851989:VRW851994 WBS851989:WBS851994 WLO851989:WLO851994 WVK851989:WVK851994 C917525:C917530 IY917525:IY917530 SU917525:SU917530 ACQ917525:ACQ917530 AMM917525:AMM917530 AWI917525:AWI917530 BGE917525:BGE917530 BQA917525:BQA917530 BZW917525:BZW917530 CJS917525:CJS917530 CTO917525:CTO917530 DDK917525:DDK917530 DNG917525:DNG917530 DXC917525:DXC917530 EGY917525:EGY917530 EQU917525:EQU917530 FAQ917525:FAQ917530 FKM917525:FKM917530 FUI917525:FUI917530 GEE917525:GEE917530 GOA917525:GOA917530 GXW917525:GXW917530 HHS917525:HHS917530 HRO917525:HRO917530 IBK917525:IBK917530 ILG917525:ILG917530 IVC917525:IVC917530 JEY917525:JEY917530 JOU917525:JOU917530 JYQ917525:JYQ917530 KIM917525:KIM917530 KSI917525:KSI917530 LCE917525:LCE917530 LMA917525:LMA917530 LVW917525:LVW917530 MFS917525:MFS917530 MPO917525:MPO917530 MZK917525:MZK917530 NJG917525:NJG917530 NTC917525:NTC917530 OCY917525:OCY917530 OMU917525:OMU917530 OWQ917525:OWQ917530 PGM917525:PGM917530 PQI917525:PQI917530 QAE917525:QAE917530 QKA917525:QKA917530 QTW917525:QTW917530 RDS917525:RDS917530 RNO917525:RNO917530 RXK917525:RXK917530 SHG917525:SHG917530 SRC917525:SRC917530 TAY917525:TAY917530 TKU917525:TKU917530 TUQ917525:TUQ917530 UEM917525:UEM917530 UOI917525:UOI917530 UYE917525:UYE917530 VIA917525:VIA917530 VRW917525:VRW917530 WBS917525:WBS917530 WLO917525:WLO917530 WVK917525:WVK917530 C983061:C983066 IY983061:IY983066 SU983061:SU983066 ACQ983061:ACQ983066 AMM983061:AMM983066 AWI983061:AWI983066 BGE983061:BGE983066 BQA983061:BQA983066 BZW983061:BZW983066 CJS983061:CJS983066 CTO983061:CTO983066 DDK983061:DDK983066 DNG983061:DNG983066 DXC983061:DXC983066 EGY983061:EGY983066 EQU983061:EQU983066 FAQ983061:FAQ983066 FKM983061:FKM983066 FUI983061:FUI983066 GEE983061:GEE983066 GOA983061:GOA983066 GXW983061:GXW983066 HHS983061:HHS983066 HRO983061:HRO983066 IBK983061:IBK983066 ILG983061:ILG983066 IVC983061:IVC983066 JEY983061:JEY983066 JOU983061:JOU983066 JYQ983061:JYQ983066 KIM983061:KIM983066 KSI983061:KSI983066 LCE983061:LCE983066 LMA983061:LMA983066 LVW983061:LVW983066 MFS983061:MFS983066 MPO983061:MPO983066 MZK983061:MZK983066 NJG983061:NJG983066 NTC983061:NTC983066 OCY983061:OCY983066 OMU983061:OMU983066 OWQ983061:OWQ983066 PGM983061:PGM983066 PQI983061:PQI983066 QAE983061:QAE983066 QKA983061:QKA983066 QTW983061:QTW983066 RDS983061:RDS983066 RNO983061:RNO983066 RXK983061:RXK983066 SHG983061:SHG983066 SRC983061:SRC983066 TAY983061:TAY983066 TKU983061:TKU983066 TUQ983061:TUQ983066 UEM983061:UEM983066 UOI983061:UOI983066 UYE983061:UYE983066 VIA983061:VIA983066 VRW983061:VRW983066 WBS983061:WBS983066 WLO983061:WLO983066 WVK983061:WVK983066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AD2" sqref="AD2"/>
    </sheetView>
  </sheetViews>
  <sheetFormatPr defaultRowHeight="12"/>
  <cols>
    <col min="1" max="29" width="3" style="449" customWidth="1"/>
    <col min="30" max="31" width="4.625" style="449" customWidth="1"/>
    <col min="32" max="256" width="9" style="449"/>
    <col min="257" max="285" width="3" style="449" customWidth="1"/>
    <col min="286" max="287" width="4.625" style="449" customWidth="1"/>
    <col min="288" max="512" width="9" style="449"/>
    <col min="513" max="541" width="3" style="449" customWidth="1"/>
    <col min="542" max="543" width="4.625" style="449" customWidth="1"/>
    <col min="544" max="768" width="9" style="449"/>
    <col min="769" max="797" width="3" style="449" customWidth="1"/>
    <col min="798" max="799" width="4.625" style="449" customWidth="1"/>
    <col min="800" max="1024" width="9" style="449"/>
    <col min="1025" max="1053" width="3" style="449" customWidth="1"/>
    <col min="1054" max="1055" width="4.625" style="449" customWidth="1"/>
    <col min="1056" max="1280" width="9" style="449"/>
    <col min="1281" max="1309" width="3" style="449" customWidth="1"/>
    <col min="1310" max="1311" width="4.625" style="449" customWidth="1"/>
    <col min="1312" max="1536" width="9" style="449"/>
    <col min="1537" max="1565" width="3" style="449" customWidth="1"/>
    <col min="1566" max="1567" width="4.625" style="449" customWidth="1"/>
    <col min="1568" max="1792" width="9" style="449"/>
    <col min="1793" max="1821" width="3" style="449" customWidth="1"/>
    <col min="1822" max="1823" width="4.625" style="449" customWidth="1"/>
    <col min="1824" max="2048" width="9" style="449"/>
    <col min="2049" max="2077" width="3" style="449" customWidth="1"/>
    <col min="2078" max="2079" width="4.625" style="449" customWidth="1"/>
    <col min="2080" max="2304" width="9" style="449"/>
    <col min="2305" max="2333" width="3" style="449" customWidth="1"/>
    <col min="2334" max="2335" width="4.625" style="449" customWidth="1"/>
    <col min="2336" max="2560" width="9" style="449"/>
    <col min="2561" max="2589" width="3" style="449" customWidth="1"/>
    <col min="2590" max="2591" width="4.625" style="449" customWidth="1"/>
    <col min="2592" max="2816" width="9" style="449"/>
    <col min="2817" max="2845" width="3" style="449" customWidth="1"/>
    <col min="2846" max="2847" width="4.625" style="449" customWidth="1"/>
    <col min="2848" max="3072" width="9" style="449"/>
    <col min="3073" max="3101" width="3" style="449" customWidth="1"/>
    <col min="3102" max="3103" width="4.625" style="449" customWidth="1"/>
    <col min="3104" max="3328" width="9" style="449"/>
    <col min="3329" max="3357" width="3" style="449" customWidth="1"/>
    <col min="3358" max="3359" width="4.625" style="449" customWidth="1"/>
    <col min="3360" max="3584" width="9" style="449"/>
    <col min="3585" max="3613" width="3" style="449" customWidth="1"/>
    <col min="3614" max="3615" width="4.625" style="449" customWidth="1"/>
    <col min="3616" max="3840" width="9" style="449"/>
    <col min="3841" max="3869" width="3" style="449" customWidth="1"/>
    <col min="3870" max="3871" width="4.625" style="449" customWidth="1"/>
    <col min="3872" max="4096" width="9" style="449"/>
    <col min="4097" max="4125" width="3" style="449" customWidth="1"/>
    <col min="4126" max="4127" width="4.625" style="449" customWidth="1"/>
    <col min="4128" max="4352" width="9" style="449"/>
    <col min="4353" max="4381" width="3" style="449" customWidth="1"/>
    <col min="4382" max="4383" width="4.625" style="449" customWidth="1"/>
    <col min="4384" max="4608" width="9" style="449"/>
    <col min="4609" max="4637" width="3" style="449" customWidth="1"/>
    <col min="4638" max="4639" width="4.625" style="449" customWidth="1"/>
    <col min="4640" max="4864" width="9" style="449"/>
    <col min="4865" max="4893" width="3" style="449" customWidth="1"/>
    <col min="4894" max="4895" width="4.625" style="449" customWidth="1"/>
    <col min="4896" max="5120" width="9" style="449"/>
    <col min="5121" max="5149" width="3" style="449" customWidth="1"/>
    <col min="5150" max="5151" width="4.625" style="449" customWidth="1"/>
    <col min="5152" max="5376" width="9" style="449"/>
    <col min="5377" max="5405" width="3" style="449" customWidth="1"/>
    <col min="5406" max="5407" width="4.625" style="449" customWidth="1"/>
    <col min="5408" max="5632" width="9" style="449"/>
    <col min="5633" max="5661" width="3" style="449" customWidth="1"/>
    <col min="5662" max="5663" width="4.625" style="449" customWidth="1"/>
    <col min="5664" max="5888" width="9" style="449"/>
    <col min="5889" max="5917" width="3" style="449" customWidth="1"/>
    <col min="5918" max="5919" width="4.625" style="449" customWidth="1"/>
    <col min="5920" max="6144" width="9" style="449"/>
    <col min="6145" max="6173" width="3" style="449" customWidth="1"/>
    <col min="6174" max="6175" width="4.625" style="449" customWidth="1"/>
    <col min="6176" max="6400" width="9" style="449"/>
    <col min="6401" max="6429" width="3" style="449" customWidth="1"/>
    <col min="6430" max="6431" width="4.625" style="449" customWidth="1"/>
    <col min="6432" max="6656" width="9" style="449"/>
    <col min="6657" max="6685" width="3" style="449" customWidth="1"/>
    <col min="6686" max="6687" width="4.625" style="449" customWidth="1"/>
    <col min="6688" max="6912" width="9" style="449"/>
    <col min="6913" max="6941" width="3" style="449" customWidth="1"/>
    <col min="6942" max="6943" width="4.625" style="449" customWidth="1"/>
    <col min="6944" max="7168" width="9" style="449"/>
    <col min="7169" max="7197" width="3" style="449" customWidth="1"/>
    <col min="7198" max="7199" width="4.625" style="449" customWidth="1"/>
    <col min="7200" max="7424" width="9" style="449"/>
    <col min="7425" max="7453" width="3" style="449" customWidth="1"/>
    <col min="7454" max="7455" width="4.625" style="449" customWidth="1"/>
    <col min="7456" max="7680" width="9" style="449"/>
    <col min="7681" max="7709" width="3" style="449" customWidth="1"/>
    <col min="7710" max="7711" width="4.625" style="449" customWidth="1"/>
    <col min="7712" max="7936" width="9" style="449"/>
    <col min="7937" max="7965" width="3" style="449" customWidth="1"/>
    <col min="7966" max="7967" width="4.625" style="449" customWidth="1"/>
    <col min="7968" max="8192" width="9" style="449"/>
    <col min="8193" max="8221" width="3" style="449" customWidth="1"/>
    <col min="8222" max="8223" width="4.625" style="449" customWidth="1"/>
    <col min="8224" max="8448" width="9" style="449"/>
    <col min="8449" max="8477" width="3" style="449" customWidth="1"/>
    <col min="8478" max="8479" width="4.625" style="449" customWidth="1"/>
    <col min="8480" max="8704" width="9" style="449"/>
    <col min="8705" max="8733" width="3" style="449" customWidth="1"/>
    <col min="8734" max="8735" width="4.625" style="449" customWidth="1"/>
    <col min="8736" max="8960" width="9" style="449"/>
    <col min="8961" max="8989" width="3" style="449" customWidth="1"/>
    <col min="8990" max="8991" width="4.625" style="449" customWidth="1"/>
    <col min="8992" max="9216" width="9" style="449"/>
    <col min="9217" max="9245" width="3" style="449" customWidth="1"/>
    <col min="9246" max="9247" width="4.625" style="449" customWidth="1"/>
    <col min="9248" max="9472" width="9" style="449"/>
    <col min="9473" max="9501" width="3" style="449" customWidth="1"/>
    <col min="9502" max="9503" width="4.625" style="449" customWidth="1"/>
    <col min="9504" max="9728" width="9" style="449"/>
    <col min="9729" max="9757" width="3" style="449" customWidth="1"/>
    <col min="9758" max="9759" width="4.625" style="449" customWidth="1"/>
    <col min="9760" max="9984" width="9" style="449"/>
    <col min="9985" max="10013" width="3" style="449" customWidth="1"/>
    <col min="10014" max="10015" width="4.625" style="449" customWidth="1"/>
    <col min="10016" max="10240" width="9" style="449"/>
    <col min="10241" max="10269" width="3" style="449" customWidth="1"/>
    <col min="10270" max="10271" width="4.625" style="449" customWidth="1"/>
    <col min="10272" max="10496" width="9" style="449"/>
    <col min="10497" max="10525" width="3" style="449" customWidth="1"/>
    <col min="10526" max="10527" width="4.625" style="449" customWidth="1"/>
    <col min="10528" max="10752" width="9" style="449"/>
    <col min="10753" max="10781" width="3" style="449" customWidth="1"/>
    <col min="10782" max="10783" width="4.625" style="449" customWidth="1"/>
    <col min="10784" max="11008" width="9" style="449"/>
    <col min="11009" max="11037" width="3" style="449" customWidth="1"/>
    <col min="11038" max="11039" width="4.625" style="449" customWidth="1"/>
    <col min="11040" max="11264" width="9" style="449"/>
    <col min="11265" max="11293" width="3" style="449" customWidth="1"/>
    <col min="11294" max="11295" width="4.625" style="449" customWidth="1"/>
    <col min="11296" max="11520" width="9" style="449"/>
    <col min="11521" max="11549" width="3" style="449" customWidth="1"/>
    <col min="11550" max="11551" width="4.625" style="449" customWidth="1"/>
    <col min="11552" max="11776" width="9" style="449"/>
    <col min="11777" max="11805" width="3" style="449" customWidth="1"/>
    <col min="11806" max="11807" width="4.625" style="449" customWidth="1"/>
    <col min="11808" max="12032" width="9" style="449"/>
    <col min="12033" max="12061" width="3" style="449" customWidth="1"/>
    <col min="12062" max="12063" width="4.625" style="449" customWidth="1"/>
    <col min="12064" max="12288" width="9" style="449"/>
    <col min="12289" max="12317" width="3" style="449" customWidth="1"/>
    <col min="12318" max="12319" width="4.625" style="449" customWidth="1"/>
    <col min="12320" max="12544" width="9" style="449"/>
    <col min="12545" max="12573" width="3" style="449" customWidth="1"/>
    <col min="12574" max="12575" width="4.625" style="449" customWidth="1"/>
    <col min="12576" max="12800" width="9" style="449"/>
    <col min="12801" max="12829" width="3" style="449" customWidth="1"/>
    <col min="12830" max="12831" width="4.625" style="449" customWidth="1"/>
    <col min="12832" max="13056" width="9" style="449"/>
    <col min="13057" max="13085" width="3" style="449" customWidth="1"/>
    <col min="13086" max="13087" width="4.625" style="449" customWidth="1"/>
    <col min="13088" max="13312" width="9" style="449"/>
    <col min="13313" max="13341" width="3" style="449" customWidth="1"/>
    <col min="13342" max="13343" width="4.625" style="449" customWidth="1"/>
    <col min="13344" max="13568" width="9" style="449"/>
    <col min="13569" max="13597" width="3" style="449" customWidth="1"/>
    <col min="13598" max="13599" width="4.625" style="449" customWidth="1"/>
    <col min="13600" max="13824" width="9" style="449"/>
    <col min="13825" max="13853" width="3" style="449" customWidth="1"/>
    <col min="13854" max="13855" width="4.625" style="449" customWidth="1"/>
    <col min="13856" max="14080" width="9" style="449"/>
    <col min="14081" max="14109" width="3" style="449" customWidth="1"/>
    <col min="14110" max="14111" width="4.625" style="449" customWidth="1"/>
    <col min="14112" max="14336" width="9" style="449"/>
    <col min="14337" max="14365" width="3" style="449" customWidth="1"/>
    <col min="14366" max="14367" width="4.625" style="449" customWidth="1"/>
    <col min="14368" max="14592" width="9" style="449"/>
    <col min="14593" max="14621" width="3" style="449" customWidth="1"/>
    <col min="14622" max="14623" width="4.625" style="449" customWidth="1"/>
    <col min="14624" max="14848" width="9" style="449"/>
    <col min="14849" max="14877" width="3" style="449" customWidth="1"/>
    <col min="14878" max="14879" width="4.625" style="449" customWidth="1"/>
    <col min="14880" max="15104" width="9" style="449"/>
    <col min="15105" max="15133" width="3" style="449" customWidth="1"/>
    <col min="15134" max="15135" width="4.625" style="449" customWidth="1"/>
    <col min="15136" max="15360" width="9" style="449"/>
    <col min="15361" max="15389" width="3" style="449" customWidth="1"/>
    <col min="15390" max="15391" width="4.625" style="449" customWidth="1"/>
    <col min="15392" max="15616" width="9" style="449"/>
    <col min="15617" max="15645" width="3" style="449" customWidth="1"/>
    <col min="15646" max="15647" width="4.625" style="449" customWidth="1"/>
    <col min="15648" max="15872" width="9" style="449"/>
    <col min="15873" max="15901" width="3" style="449" customWidth="1"/>
    <col min="15902" max="15903" width="4.625" style="449" customWidth="1"/>
    <col min="15904" max="16128" width="9" style="449"/>
    <col min="16129" max="16157" width="3" style="449" customWidth="1"/>
    <col min="16158" max="16159" width="4.625" style="449" customWidth="1"/>
    <col min="16160" max="16384" width="9" style="449"/>
  </cols>
  <sheetData>
    <row r="1" spans="1:29" ht="17.100000000000001" customHeight="1">
      <c r="A1" s="1317" t="s">
        <v>3046</v>
      </c>
      <c r="B1" s="1317"/>
      <c r="C1" s="1317"/>
      <c r="D1" s="1317"/>
      <c r="E1" s="1317"/>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row>
    <row r="2" spans="1:29" s="451" customFormat="1" ht="17.100000000000001" customHeight="1">
      <c r="A2" s="1373" t="s">
        <v>3047</v>
      </c>
      <c r="B2" s="1373"/>
      <c r="C2" s="1373"/>
      <c r="D2" s="1373"/>
      <c r="E2" s="1374"/>
      <c r="F2" s="1374"/>
      <c r="G2" s="1374"/>
      <c r="H2" s="411"/>
      <c r="I2" s="411"/>
      <c r="J2" s="411"/>
      <c r="K2" s="411"/>
      <c r="L2" s="411"/>
      <c r="M2" s="411"/>
      <c r="N2" s="411"/>
      <c r="O2" s="411"/>
      <c r="P2" s="411"/>
      <c r="Q2" s="411"/>
      <c r="R2" s="411"/>
      <c r="S2" s="411"/>
      <c r="T2" s="411"/>
      <c r="U2" s="411"/>
      <c r="V2" s="411"/>
      <c r="W2" s="411"/>
      <c r="X2" s="411"/>
      <c r="Y2" s="411"/>
      <c r="Z2" s="411"/>
      <c r="AA2" s="411"/>
      <c r="AB2" s="411"/>
      <c r="AC2" s="411"/>
    </row>
    <row r="3" spans="1:29" s="451" customFormat="1" ht="17.100000000000001" customHeight="1">
      <c r="A3" s="413" t="s">
        <v>3048</v>
      </c>
      <c r="B3" s="413"/>
      <c r="C3" s="413"/>
      <c r="D3" s="413"/>
      <c r="E3" s="1354" t="s">
        <v>2986</v>
      </c>
      <c r="F3" s="1354"/>
      <c r="G3" s="1354"/>
      <c r="H3" s="469"/>
      <c r="I3" s="469"/>
      <c r="J3" s="469"/>
      <c r="K3" s="469"/>
      <c r="L3" s="469"/>
      <c r="M3" s="469"/>
      <c r="N3" s="469"/>
      <c r="O3" s="469"/>
      <c r="P3" s="469"/>
      <c r="Q3" s="469"/>
      <c r="R3" s="469"/>
      <c r="S3" s="469"/>
      <c r="T3" s="469"/>
      <c r="U3" s="469"/>
      <c r="V3" s="469"/>
      <c r="W3" s="469"/>
      <c r="X3" s="469"/>
      <c r="Y3" s="469"/>
      <c r="Z3" s="469"/>
      <c r="AA3" s="469"/>
      <c r="AB3" s="469"/>
      <c r="AC3" s="469"/>
    </row>
    <row r="4" spans="1:29" s="451" customFormat="1" ht="17.100000000000001" customHeight="1">
      <c r="A4" s="413" t="s">
        <v>3049</v>
      </c>
      <c r="B4" s="413"/>
      <c r="C4" s="413"/>
      <c r="D4" s="469"/>
      <c r="E4" s="1354"/>
      <c r="F4" s="1354"/>
      <c r="G4" s="1354"/>
      <c r="H4" s="450" t="s">
        <v>2109</v>
      </c>
      <c r="I4" s="450"/>
      <c r="J4" s="450"/>
      <c r="K4" s="450"/>
      <c r="L4" s="450"/>
      <c r="M4" s="450"/>
      <c r="N4" s="450"/>
      <c r="O4" s="450"/>
      <c r="P4" s="450"/>
      <c r="Q4" s="450"/>
      <c r="R4" s="450"/>
      <c r="S4" s="450"/>
      <c r="T4" s="450"/>
      <c r="U4" s="450"/>
      <c r="V4" s="450"/>
      <c r="W4" s="450"/>
      <c r="X4" s="450"/>
      <c r="Y4" s="450"/>
      <c r="Z4" s="450"/>
      <c r="AA4" s="450"/>
      <c r="AB4" s="450"/>
      <c r="AC4" s="450"/>
    </row>
    <row r="5" spans="1:29" s="451" customFormat="1" ht="17.100000000000001" customHeight="1">
      <c r="A5" s="413" t="s">
        <v>3050</v>
      </c>
      <c r="B5" s="413"/>
      <c r="C5" s="413"/>
      <c r="D5" s="413"/>
      <c r="E5" s="413"/>
      <c r="F5" s="385"/>
      <c r="G5" s="1375"/>
      <c r="H5" s="1375"/>
      <c r="I5" s="1354"/>
      <c r="J5" s="1354"/>
      <c r="K5" s="1354"/>
      <c r="L5" s="450" t="s">
        <v>3042</v>
      </c>
      <c r="M5" s="450"/>
      <c r="N5" s="450"/>
      <c r="O5" s="450"/>
      <c r="P5" s="450"/>
      <c r="Q5" s="450"/>
      <c r="R5" s="450"/>
      <c r="S5" s="450"/>
      <c r="T5" s="450"/>
      <c r="U5" s="450"/>
      <c r="V5" s="450"/>
      <c r="W5" s="450"/>
      <c r="X5" s="450"/>
      <c r="Y5" s="450"/>
      <c r="Z5" s="450"/>
      <c r="AA5" s="450"/>
      <c r="AB5" s="450"/>
      <c r="AC5" s="450"/>
    </row>
    <row r="6" spans="1:29" s="451" customFormat="1" ht="17.100000000000001" customHeight="1">
      <c r="A6" s="413" t="s">
        <v>3051</v>
      </c>
      <c r="B6" s="413"/>
      <c r="C6" s="413"/>
      <c r="D6" s="413"/>
      <c r="E6" s="413"/>
      <c r="F6" s="385"/>
      <c r="G6" s="385"/>
      <c r="H6" s="385"/>
      <c r="I6" s="1354"/>
      <c r="J6" s="1354"/>
      <c r="K6" s="1354"/>
      <c r="L6" s="450" t="s">
        <v>3042</v>
      </c>
      <c r="M6" s="470"/>
      <c r="N6" s="450"/>
      <c r="O6" s="450"/>
      <c r="P6" s="450"/>
      <c r="Q6" s="450"/>
      <c r="R6" s="450"/>
      <c r="S6" s="450"/>
      <c r="T6" s="450"/>
      <c r="U6" s="450"/>
      <c r="V6" s="450"/>
      <c r="W6" s="450"/>
      <c r="X6" s="450"/>
      <c r="Y6" s="450"/>
      <c r="Z6" s="450"/>
      <c r="AA6" s="450"/>
      <c r="AB6" s="450"/>
      <c r="AC6" s="450"/>
    </row>
    <row r="7" spans="1:29" s="451" customFormat="1" ht="17.100000000000001" customHeight="1">
      <c r="A7" s="413" t="s">
        <v>3052</v>
      </c>
      <c r="B7" s="413"/>
      <c r="C7" s="413"/>
      <c r="D7" s="413"/>
      <c r="E7" s="413"/>
      <c r="F7" s="385"/>
      <c r="G7" s="385"/>
      <c r="H7" s="385"/>
      <c r="I7" s="1354"/>
      <c r="J7" s="1354"/>
      <c r="K7" s="1354"/>
      <c r="L7" s="450" t="s">
        <v>3042</v>
      </c>
      <c r="M7" s="470"/>
      <c r="N7" s="450"/>
      <c r="O7" s="450"/>
      <c r="P7" s="450"/>
      <c r="Q7" s="450"/>
      <c r="R7" s="450"/>
      <c r="S7" s="450"/>
      <c r="T7" s="450"/>
      <c r="U7" s="450"/>
      <c r="V7" s="450"/>
      <c r="W7" s="450"/>
      <c r="X7" s="450"/>
      <c r="Y7" s="450"/>
      <c r="Z7" s="450"/>
      <c r="AA7" s="450"/>
      <c r="AB7" s="450"/>
      <c r="AC7" s="450"/>
    </row>
    <row r="8" spans="1:29" s="451" customFormat="1" ht="17.100000000000001" customHeight="1">
      <c r="A8" s="413" t="s">
        <v>3053</v>
      </c>
      <c r="B8" s="413"/>
      <c r="C8" s="413"/>
      <c r="D8" s="413"/>
      <c r="E8" s="413"/>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51" customFormat="1" ht="17.100000000000001" customHeight="1">
      <c r="A9" s="411" t="s">
        <v>3054</v>
      </c>
      <c r="B9" s="411"/>
      <c r="C9" s="411"/>
      <c r="D9" s="411"/>
      <c r="E9" s="411"/>
      <c r="F9" s="367"/>
      <c r="G9" s="367"/>
      <c r="H9" s="367"/>
      <c r="I9" s="1342"/>
      <c r="J9" s="1342"/>
      <c r="K9" s="1342"/>
      <c r="L9" s="367" t="s">
        <v>3042</v>
      </c>
      <c r="M9" s="412"/>
      <c r="N9" s="367"/>
      <c r="O9" s="367"/>
      <c r="P9" s="367"/>
      <c r="Q9" s="367"/>
      <c r="R9" s="367"/>
      <c r="S9" s="367"/>
      <c r="T9" s="367"/>
      <c r="U9" s="367"/>
      <c r="V9" s="367"/>
      <c r="W9" s="367"/>
      <c r="X9" s="367"/>
      <c r="Y9" s="367"/>
      <c r="Z9" s="367"/>
      <c r="AA9" s="367"/>
      <c r="AB9" s="367"/>
      <c r="AC9" s="367"/>
    </row>
    <row r="10" spans="1:29" s="451" customFormat="1" ht="17.100000000000001" customHeight="1">
      <c r="A10" s="420" t="s">
        <v>3055</v>
      </c>
      <c r="B10" s="420"/>
      <c r="C10" s="420"/>
      <c r="D10" s="420"/>
      <c r="E10" s="420"/>
      <c r="F10" s="419"/>
      <c r="G10" s="419"/>
      <c r="H10" s="419"/>
      <c r="I10" s="464"/>
      <c r="J10" s="464"/>
      <c r="K10" s="464"/>
      <c r="L10" s="419"/>
      <c r="M10" s="433"/>
      <c r="N10" s="419"/>
      <c r="O10" s="419"/>
      <c r="P10" s="419"/>
      <c r="Q10" s="419"/>
      <c r="R10" s="419"/>
      <c r="S10" s="416" t="s">
        <v>2828</v>
      </c>
      <c r="T10" s="419" t="s">
        <v>3056</v>
      </c>
      <c r="U10" s="419"/>
      <c r="V10" s="471" t="str">
        <f>IF(S10="■","□","■")</f>
        <v>■</v>
      </c>
      <c r="W10" s="419" t="s">
        <v>3057</v>
      </c>
      <c r="X10" s="419"/>
      <c r="Y10" s="419"/>
      <c r="Z10" s="419"/>
      <c r="AA10" s="419"/>
      <c r="AB10" s="419"/>
      <c r="AC10" s="419"/>
    </row>
    <row r="11" spans="1:29" s="451" customFormat="1" ht="17.100000000000001" customHeight="1">
      <c r="A11" s="413" t="s">
        <v>3058</v>
      </c>
      <c r="B11" s="413"/>
      <c r="C11" s="413"/>
      <c r="D11" s="413"/>
      <c r="E11" s="413"/>
      <c r="F11" s="413"/>
      <c r="G11" s="413"/>
      <c r="H11" s="413"/>
      <c r="I11" s="413"/>
      <c r="J11" s="413"/>
      <c r="K11" s="1357"/>
      <c r="L11" s="1357"/>
      <c r="M11" s="1357"/>
      <c r="N11" s="1357"/>
      <c r="O11" s="1357"/>
      <c r="P11" s="1357"/>
      <c r="Q11" s="1357"/>
      <c r="R11" s="1357"/>
      <c r="S11" s="1357"/>
      <c r="T11" s="1357"/>
      <c r="U11" s="1357"/>
      <c r="V11" s="1357"/>
      <c r="W11" s="1357"/>
      <c r="X11" s="1357"/>
      <c r="Y11" s="1357"/>
      <c r="Z11" s="1357"/>
      <c r="AA11" s="1357"/>
      <c r="AB11" s="1357"/>
      <c r="AC11" s="1357"/>
    </row>
    <row r="12" spans="1:29" s="451" customFormat="1" ht="17.100000000000001" customHeight="1">
      <c r="A12" s="411"/>
      <c r="B12" s="411"/>
      <c r="C12" s="411"/>
      <c r="D12" s="411"/>
      <c r="E12" s="411" t="s">
        <v>3059</v>
      </c>
      <c r="F12" s="1317" t="s">
        <v>3060</v>
      </c>
      <c r="G12" s="1317"/>
      <c r="H12" s="1317"/>
      <c r="I12" s="1317"/>
      <c r="J12" s="1317"/>
      <c r="K12" s="412" t="s">
        <v>2847</v>
      </c>
      <c r="L12" s="1317" t="s">
        <v>3061</v>
      </c>
      <c r="M12" s="1317"/>
      <c r="N12" s="1317"/>
      <c r="O12" s="1317"/>
      <c r="P12" s="1317"/>
      <c r="Q12" s="1317"/>
      <c r="R12" s="1317"/>
      <c r="S12" s="1317"/>
      <c r="T12" s="412" t="s">
        <v>2847</v>
      </c>
      <c r="U12" s="1317" t="s">
        <v>2312</v>
      </c>
      <c r="V12" s="1317"/>
      <c r="W12" s="1317"/>
      <c r="X12" s="1317"/>
      <c r="Y12" s="1317"/>
      <c r="Z12" s="411" t="s">
        <v>3062</v>
      </c>
      <c r="AA12" s="411"/>
      <c r="AB12" s="411"/>
      <c r="AC12" s="412"/>
    </row>
    <row r="13" spans="1:29" s="451" customFormat="1" ht="17.100000000000001" customHeight="1">
      <c r="A13" s="411" t="s">
        <v>3063</v>
      </c>
      <c r="B13" s="411"/>
      <c r="C13" s="411"/>
      <c r="D13" s="411"/>
      <c r="E13" s="411" t="s">
        <v>3059</v>
      </c>
      <c r="F13" s="1195"/>
      <c r="G13" s="1195"/>
      <c r="H13" s="1195"/>
      <c r="I13" s="1195"/>
      <c r="J13" s="1195"/>
      <c r="K13" s="412" t="s">
        <v>2847</v>
      </c>
      <c r="L13" s="1342"/>
      <c r="M13" s="1342"/>
      <c r="N13" s="1342"/>
      <c r="O13" s="1342"/>
      <c r="P13" s="1342"/>
      <c r="Q13" s="1342"/>
      <c r="R13" s="1342"/>
      <c r="S13" s="1342"/>
      <c r="T13" s="412" t="s">
        <v>2847</v>
      </c>
      <c r="U13" s="1326"/>
      <c r="V13" s="1326"/>
      <c r="W13" s="1326"/>
      <c r="X13" s="1326"/>
      <c r="Y13" s="1326"/>
      <c r="Z13" s="411" t="s">
        <v>3064</v>
      </c>
      <c r="AA13" s="412"/>
      <c r="AB13" s="412"/>
      <c r="AC13" s="412"/>
    </row>
    <row r="14" spans="1:29" s="451" customFormat="1" ht="17.100000000000001" customHeight="1">
      <c r="A14" s="411" t="s">
        <v>3065</v>
      </c>
      <c r="B14" s="411"/>
      <c r="C14" s="411"/>
      <c r="D14" s="411"/>
      <c r="E14" s="411" t="s">
        <v>3059</v>
      </c>
      <c r="F14" s="1195"/>
      <c r="G14" s="1195"/>
      <c r="H14" s="1195"/>
      <c r="I14" s="1195"/>
      <c r="J14" s="1195"/>
      <c r="K14" s="412" t="s">
        <v>2847</v>
      </c>
      <c r="L14" s="1342"/>
      <c r="M14" s="1342"/>
      <c r="N14" s="1342"/>
      <c r="O14" s="1342"/>
      <c r="P14" s="1342"/>
      <c r="Q14" s="1342"/>
      <c r="R14" s="1342"/>
      <c r="S14" s="1342"/>
      <c r="T14" s="412" t="s">
        <v>2847</v>
      </c>
      <c r="U14" s="1326"/>
      <c r="V14" s="1326"/>
      <c r="W14" s="1326"/>
      <c r="X14" s="1326"/>
      <c r="Y14" s="1326"/>
      <c r="Z14" s="411" t="s">
        <v>3064</v>
      </c>
      <c r="AA14" s="412"/>
      <c r="AB14" s="412"/>
      <c r="AC14" s="412"/>
    </row>
    <row r="15" spans="1:29" s="451" customFormat="1" ht="17.100000000000001" customHeight="1">
      <c r="A15" s="411" t="s">
        <v>3066</v>
      </c>
      <c r="B15" s="411"/>
      <c r="C15" s="411"/>
      <c r="D15" s="411"/>
      <c r="E15" s="411" t="s">
        <v>3059</v>
      </c>
      <c r="F15" s="1195"/>
      <c r="G15" s="1195"/>
      <c r="H15" s="1195"/>
      <c r="I15" s="1195"/>
      <c r="J15" s="1195"/>
      <c r="K15" s="412" t="s">
        <v>2847</v>
      </c>
      <c r="L15" s="1342"/>
      <c r="M15" s="1342"/>
      <c r="N15" s="1342"/>
      <c r="O15" s="1342"/>
      <c r="P15" s="1342"/>
      <c r="Q15" s="1342"/>
      <c r="R15" s="1342"/>
      <c r="S15" s="1342"/>
      <c r="T15" s="412" t="s">
        <v>2847</v>
      </c>
      <c r="U15" s="1326"/>
      <c r="V15" s="1326"/>
      <c r="W15" s="1326"/>
      <c r="X15" s="1326"/>
      <c r="Y15" s="1326"/>
      <c r="Z15" s="411" t="s">
        <v>3064</v>
      </c>
      <c r="AA15" s="412"/>
      <c r="AB15" s="412"/>
      <c r="AC15" s="412"/>
    </row>
    <row r="16" spans="1:29" s="451" customFormat="1" ht="17.100000000000001" customHeight="1">
      <c r="A16" s="411" t="s">
        <v>3067</v>
      </c>
      <c r="B16" s="411"/>
      <c r="C16" s="411"/>
      <c r="D16" s="411"/>
      <c r="E16" s="411" t="s">
        <v>3059</v>
      </c>
      <c r="F16" s="1195"/>
      <c r="G16" s="1195"/>
      <c r="H16" s="1195"/>
      <c r="I16" s="1195"/>
      <c r="J16" s="1195"/>
      <c r="K16" s="412" t="s">
        <v>2847</v>
      </c>
      <c r="L16" s="1342"/>
      <c r="M16" s="1342"/>
      <c r="N16" s="1342"/>
      <c r="O16" s="1342"/>
      <c r="P16" s="1342"/>
      <c r="Q16" s="1342"/>
      <c r="R16" s="1342"/>
      <c r="S16" s="1342"/>
      <c r="T16" s="412" t="s">
        <v>2847</v>
      </c>
      <c r="U16" s="1326"/>
      <c r="V16" s="1326"/>
      <c r="W16" s="1326"/>
      <c r="X16" s="1326"/>
      <c r="Y16" s="1326"/>
      <c r="Z16" s="411" t="s">
        <v>3064</v>
      </c>
      <c r="AA16" s="412"/>
      <c r="AB16" s="412"/>
      <c r="AC16" s="412"/>
    </row>
    <row r="17" spans="1:29" s="451" customFormat="1" ht="17.100000000000001" customHeight="1">
      <c r="A17" s="411" t="s">
        <v>3068</v>
      </c>
      <c r="B17" s="411"/>
      <c r="C17" s="411"/>
      <c r="D17" s="411"/>
      <c r="E17" s="411" t="s">
        <v>3059</v>
      </c>
      <c r="F17" s="1195"/>
      <c r="G17" s="1195"/>
      <c r="H17" s="1195"/>
      <c r="I17" s="1195"/>
      <c r="J17" s="1195"/>
      <c r="K17" s="412" t="s">
        <v>2847</v>
      </c>
      <c r="L17" s="1342"/>
      <c r="M17" s="1342"/>
      <c r="N17" s="1342"/>
      <c r="O17" s="1342"/>
      <c r="P17" s="1342"/>
      <c r="Q17" s="1342"/>
      <c r="R17" s="1342"/>
      <c r="S17" s="1342"/>
      <c r="T17" s="412" t="s">
        <v>2847</v>
      </c>
      <c r="U17" s="1326"/>
      <c r="V17" s="1326"/>
      <c r="W17" s="1326"/>
      <c r="X17" s="1326"/>
      <c r="Y17" s="1326"/>
      <c r="Z17" s="411" t="s">
        <v>3064</v>
      </c>
      <c r="AA17" s="412"/>
      <c r="AB17" s="412"/>
      <c r="AC17" s="412"/>
    </row>
    <row r="18" spans="1:29" s="451" customFormat="1" ht="17.100000000000001" customHeight="1">
      <c r="A18" s="411" t="s">
        <v>3069</v>
      </c>
      <c r="B18" s="411"/>
      <c r="C18" s="411"/>
      <c r="D18" s="411"/>
      <c r="E18" s="411" t="s">
        <v>3059</v>
      </c>
      <c r="F18" s="1195"/>
      <c r="G18" s="1195"/>
      <c r="H18" s="1195"/>
      <c r="I18" s="1195"/>
      <c r="J18" s="1195"/>
      <c r="K18" s="412" t="s">
        <v>2847</v>
      </c>
      <c r="L18" s="1362"/>
      <c r="M18" s="1362"/>
      <c r="N18" s="1362"/>
      <c r="O18" s="1362"/>
      <c r="P18" s="1362"/>
      <c r="Q18" s="1362"/>
      <c r="R18" s="1362"/>
      <c r="S18" s="1362"/>
      <c r="T18" s="412" t="s">
        <v>2847</v>
      </c>
      <c r="U18" s="1376"/>
      <c r="V18" s="1376"/>
      <c r="W18" s="1376"/>
      <c r="X18" s="1376"/>
      <c r="Y18" s="1376"/>
      <c r="Z18" s="411" t="s">
        <v>3064</v>
      </c>
      <c r="AA18" s="412"/>
      <c r="AB18" s="412"/>
      <c r="AC18" s="412"/>
    </row>
    <row r="19" spans="1:29" s="451" customFormat="1" ht="17.100000000000001" customHeight="1">
      <c r="A19" s="413" t="s">
        <v>3070</v>
      </c>
      <c r="B19" s="413"/>
      <c r="C19" s="413"/>
      <c r="D19" s="413"/>
      <c r="E19" s="413"/>
      <c r="F19" s="413"/>
      <c r="G19" s="413"/>
      <c r="H19" s="1325"/>
      <c r="I19" s="1325"/>
      <c r="J19" s="1325"/>
      <c r="K19" s="1325"/>
      <c r="L19" s="1325"/>
      <c r="M19" s="1325"/>
      <c r="N19" s="1325"/>
      <c r="O19" s="1325"/>
      <c r="P19" s="1325"/>
      <c r="Q19" s="1325"/>
      <c r="R19" s="1325"/>
      <c r="S19" s="1325"/>
      <c r="T19" s="1325"/>
      <c r="U19" s="1325"/>
      <c r="V19" s="1325"/>
      <c r="W19" s="1325"/>
      <c r="X19" s="1325"/>
      <c r="Y19" s="1325"/>
      <c r="Z19" s="1325"/>
      <c r="AA19" s="1325"/>
      <c r="AB19" s="1325"/>
      <c r="AC19" s="1325"/>
    </row>
    <row r="20" spans="1:29" s="451" customFormat="1" ht="17.100000000000001" customHeight="1">
      <c r="A20" s="413" t="s">
        <v>3071</v>
      </c>
      <c r="B20" s="413"/>
      <c r="C20" s="413"/>
      <c r="D20" s="413"/>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row>
    <row r="21" spans="1:29" s="451" customFormat="1" ht="17.100000000000001" customHeight="1">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row>
    <row r="22" spans="1:29" s="451" customFormat="1" ht="17.100000000000001" customHeight="1">
      <c r="A22" s="1378"/>
      <c r="B22" s="1378"/>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row>
    <row r="23" spans="1:29" ht="17.100000000000001" customHeight="1">
      <c r="A23" s="1317" t="s">
        <v>3046</v>
      </c>
      <c r="B23" s="1317"/>
      <c r="C23" s="1317"/>
      <c r="D23" s="1317"/>
      <c r="E23" s="1317"/>
      <c r="F23" s="1365"/>
      <c r="G23" s="1365"/>
      <c r="H23" s="1365"/>
      <c r="I23" s="1365"/>
      <c r="J23" s="1365"/>
      <c r="K23" s="1365"/>
      <c r="L23" s="1365"/>
      <c r="M23" s="1365"/>
      <c r="N23" s="1365"/>
      <c r="O23" s="1365"/>
      <c r="P23" s="1365"/>
      <c r="Q23" s="1365"/>
      <c r="R23" s="1365"/>
      <c r="S23" s="1365"/>
      <c r="T23" s="1365"/>
      <c r="U23" s="1365"/>
      <c r="V23" s="1365"/>
      <c r="W23" s="1365"/>
      <c r="X23" s="1365"/>
      <c r="Y23" s="1365"/>
      <c r="Z23" s="1365"/>
      <c r="AA23" s="1365"/>
      <c r="AB23" s="1365"/>
      <c r="AC23" s="1365"/>
    </row>
    <row r="24" spans="1:29" s="451" customFormat="1" ht="17.100000000000001" customHeight="1">
      <c r="A24" s="1373" t="s">
        <v>3047</v>
      </c>
      <c r="B24" s="1373"/>
      <c r="C24" s="1373"/>
      <c r="D24" s="1373"/>
      <c r="E24" s="1374"/>
      <c r="F24" s="1374"/>
      <c r="G24" s="1374"/>
      <c r="H24" s="411"/>
      <c r="I24" s="411"/>
      <c r="J24" s="411"/>
      <c r="K24" s="411"/>
      <c r="L24" s="411"/>
      <c r="M24" s="411"/>
      <c r="N24" s="411"/>
      <c r="O24" s="411"/>
      <c r="P24" s="411"/>
      <c r="Q24" s="411"/>
      <c r="R24" s="411"/>
      <c r="S24" s="411"/>
      <c r="T24" s="411"/>
      <c r="U24" s="411"/>
      <c r="V24" s="411"/>
      <c r="W24" s="411"/>
      <c r="X24" s="411"/>
      <c r="Y24" s="411"/>
      <c r="Z24" s="411"/>
      <c r="AA24" s="411"/>
      <c r="AB24" s="411"/>
      <c r="AC24" s="411"/>
    </row>
    <row r="25" spans="1:29" s="451" customFormat="1" ht="17.100000000000001" customHeight="1">
      <c r="A25" s="413" t="s">
        <v>3048</v>
      </c>
      <c r="B25" s="413"/>
      <c r="C25" s="413"/>
      <c r="D25" s="413"/>
      <c r="E25" s="1354"/>
      <c r="F25" s="1354"/>
      <c r="G25" s="1354"/>
      <c r="H25" s="469"/>
      <c r="I25" s="469"/>
      <c r="J25" s="469"/>
      <c r="K25" s="469"/>
      <c r="L25" s="469"/>
      <c r="M25" s="469"/>
      <c r="N25" s="469"/>
      <c r="O25" s="469"/>
      <c r="P25" s="469"/>
      <c r="Q25" s="469"/>
      <c r="R25" s="469"/>
      <c r="S25" s="469"/>
      <c r="T25" s="469"/>
      <c r="U25" s="469"/>
      <c r="V25" s="469"/>
      <c r="W25" s="469"/>
      <c r="X25" s="469"/>
      <c r="Y25" s="469"/>
      <c r="Z25" s="469"/>
      <c r="AA25" s="469"/>
      <c r="AB25" s="469"/>
      <c r="AC25" s="469"/>
    </row>
    <row r="26" spans="1:29" s="451" customFormat="1" ht="17.100000000000001" customHeight="1">
      <c r="A26" s="413" t="s">
        <v>3049</v>
      </c>
      <c r="B26" s="413"/>
      <c r="C26" s="413"/>
      <c r="D26" s="413"/>
      <c r="E26" s="1354"/>
      <c r="F26" s="1354"/>
      <c r="G26" s="1354"/>
      <c r="H26" s="450" t="s">
        <v>2109</v>
      </c>
      <c r="I26" s="450"/>
      <c r="J26" s="450"/>
      <c r="K26" s="450"/>
      <c r="L26" s="450"/>
      <c r="M26" s="450"/>
      <c r="N26" s="450"/>
      <c r="O26" s="450"/>
      <c r="P26" s="450"/>
      <c r="Q26" s="450"/>
      <c r="R26" s="450"/>
      <c r="S26" s="450"/>
      <c r="T26" s="450"/>
      <c r="U26" s="450"/>
      <c r="V26" s="450"/>
      <c r="W26" s="450"/>
      <c r="X26" s="450"/>
      <c r="Y26" s="450"/>
      <c r="Z26" s="450"/>
      <c r="AA26" s="450"/>
      <c r="AB26" s="450"/>
      <c r="AC26" s="450"/>
    </row>
    <row r="27" spans="1:29" s="451" customFormat="1" ht="17.100000000000001" customHeight="1">
      <c r="A27" s="413" t="s">
        <v>3050</v>
      </c>
      <c r="B27" s="413"/>
      <c r="C27" s="413"/>
      <c r="D27" s="413"/>
      <c r="E27" s="413"/>
      <c r="F27" s="385"/>
      <c r="G27" s="1375"/>
      <c r="H27" s="1375"/>
      <c r="I27" s="1354"/>
      <c r="J27" s="1354"/>
      <c r="K27" s="1354"/>
      <c r="L27" s="450" t="s">
        <v>3042</v>
      </c>
      <c r="M27" s="450"/>
      <c r="N27" s="450"/>
      <c r="O27" s="450"/>
      <c r="P27" s="450"/>
      <c r="Q27" s="450"/>
      <c r="R27" s="450"/>
      <c r="S27" s="450"/>
      <c r="T27" s="450"/>
      <c r="U27" s="450"/>
      <c r="V27" s="450"/>
      <c r="W27" s="450"/>
      <c r="X27" s="450"/>
      <c r="Y27" s="450"/>
      <c r="Z27" s="450"/>
      <c r="AA27" s="450"/>
      <c r="AB27" s="450"/>
      <c r="AC27" s="450"/>
    </row>
    <row r="28" spans="1:29" s="451" customFormat="1" ht="17.100000000000001" customHeight="1">
      <c r="A28" s="413" t="s">
        <v>3051</v>
      </c>
      <c r="B28" s="413"/>
      <c r="C28" s="413"/>
      <c r="D28" s="413"/>
      <c r="E28" s="413"/>
      <c r="F28" s="385"/>
      <c r="G28" s="385"/>
      <c r="H28" s="385"/>
      <c r="I28" s="1354"/>
      <c r="J28" s="1354"/>
      <c r="K28" s="1354"/>
      <c r="L28" s="450" t="s">
        <v>3042</v>
      </c>
      <c r="M28" s="470"/>
      <c r="N28" s="450"/>
      <c r="O28" s="450"/>
      <c r="P28" s="450"/>
      <c r="Q28" s="450"/>
      <c r="R28" s="450"/>
      <c r="S28" s="450"/>
      <c r="T28" s="450"/>
      <c r="U28" s="450"/>
      <c r="V28" s="450"/>
      <c r="W28" s="450"/>
      <c r="X28" s="450"/>
      <c r="Y28" s="450"/>
      <c r="Z28" s="450"/>
      <c r="AA28" s="450"/>
      <c r="AB28" s="450"/>
      <c r="AC28" s="450"/>
    </row>
    <row r="29" spans="1:29" s="451" customFormat="1" ht="17.100000000000001" customHeight="1">
      <c r="A29" s="413" t="s">
        <v>3052</v>
      </c>
      <c r="B29" s="413"/>
      <c r="C29" s="413"/>
      <c r="D29" s="413"/>
      <c r="E29" s="413"/>
      <c r="F29" s="385"/>
      <c r="G29" s="385"/>
      <c r="H29" s="385"/>
      <c r="I29" s="1354"/>
      <c r="J29" s="1354"/>
      <c r="K29" s="1354"/>
      <c r="L29" s="450" t="s">
        <v>3042</v>
      </c>
      <c r="M29" s="470"/>
      <c r="N29" s="450"/>
      <c r="O29" s="450"/>
      <c r="P29" s="450"/>
      <c r="Q29" s="450"/>
      <c r="R29" s="450"/>
      <c r="S29" s="450"/>
      <c r="T29" s="450"/>
      <c r="U29" s="450"/>
      <c r="V29" s="450"/>
      <c r="W29" s="450"/>
      <c r="X29" s="450"/>
      <c r="Y29" s="450"/>
      <c r="Z29" s="450"/>
      <c r="AA29" s="450"/>
      <c r="AB29" s="450"/>
      <c r="AC29" s="450"/>
    </row>
    <row r="30" spans="1:29" s="451" customFormat="1" ht="17.100000000000001" customHeight="1">
      <c r="A30" s="413" t="s">
        <v>3053</v>
      </c>
      <c r="B30" s="413"/>
      <c r="C30" s="413"/>
      <c r="D30" s="413"/>
      <c r="E30" s="413"/>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51" customFormat="1" ht="17.100000000000001" customHeight="1">
      <c r="A31" s="411" t="s">
        <v>3054</v>
      </c>
      <c r="B31" s="411"/>
      <c r="C31" s="411"/>
      <c r="D31" s="411"/>
      <c r="E31" s="411"/>
      <c r="F31" s="367"/>
      <c r="G31" s="367"/>
      <c r="H31" s="367"/>
      <c r="I31" s="1342"/>
      <c r="J31" s="1342"/>
      <c r="K31" s="1342"/>
      <c r="L31" s="367" t="s">
        <v>3042</v>
      </c>
      <c r="M31" s="412"/>
      <c r="N31" s="367"/>
      <c r="O31" s="367"/>
      <c r="P31" s="367"/>
      <c r="Q31" s="367"/>
      <c r="R31" s="367"/>
      <c r="S31" s="367"/>
      <c r="T31" s="367"/>
      <c r="U31" s="367"/>
      <c r="V31" s="367"/>
      <c r="W31" s="367"/>
      <c r="X31" s="367"/>
      <c r="Y31" s="367"/>
      <c r="Z31" s="367"/>
      <c r="AA31" s="367"/>
      <c r="AB31" s="367"/>
      <c r="AC31" s="367"/>
    </row>
    <row r="32" spans="1:29" s="451" customFormat="1" ht="17.100000000000001" customHeight="1">
      <c r="A32" s="420" t="s">
        <v>3055</v>
      </c>
      <c r="B32" s="420"/>
      <c r="C32" s="420"/>
      <c r="D32" s="420"/>
      <c r="E32" s="420"/>
      <c r="F32" s="419"/>
      <c r="G32" s="419"/>
      <c r="H32" s="419"/>
      <c r="I32" s="464"/>
      <c r="J32" s="464"/>
      <c r="K32" s="464"/>
      <c r="L32" s="419"/>
      <c r="M32" s="433"/>
      <c r="N32" s="419"/>
      <c r="O32" s="419"/>
      <c r="P32" s="419"/>
      <c r="Q32" s="419"/>
      <c r="R32" s="419"/>
      <c r="S32" s="416" t="s">
        <v>2828</v>
      </c>
      <c r="T32" s="419" t="s">
        <v>3056</v>
      </c>
      <c r="U32" s="419"/>
      <c r="V32" s="471" t="str">
        <f>IF(S32="■","□","■")</f>
        <v>■</v>
      </c>
      <c r="W32" s="419" t="s">
        <v>3057</v>
      </c>
      <c r="X32" s="419"/>
      <c r="Y32" s="419"/>
      <c r="Z32" s="419"/>
      <c r="AA32" s="419"/>
      <c r="AB32" s="419"/>
      <c r="AC32" s="419"/>
    </row>
    <row r="33" spans="1:32" s="451" customFormat="1" ht="17.100000000000001" customHeight="1">
      <c r="A33" s="413" t="s">
        <v>3058</v>
      </c>
      <c r="B33" s="413"/>
      <c r="C33" s="413"/>
      <c r="D33" s="413"/>
      <c r="E33" s="413"/>
      <c r="F33" s="413"/>
      <c r="G33" s="413"/>
      <c r="H33" s="413"/>
      <c r="I33" s="413"/>
      <c r="J33" s="413"/>
      <c r="K33" s="1357"/>
      <c r="L33" s="1357"/>
      <c r="M33" s="1357"/>
      <c r="N33" s="1357"/>
      <c r="O33" s="1357"/>
      <c r="P33" s="1357"/>
      <c r="Q33" s="1357"/>
      <c r="R33" s="1357"/>
      <c r="S33" s="1357"/>
      <c r="T33" s="1357"/>
      <c r="U33" s="1357"/>
      <c r="V33" s="1357"/>
      <c r="W33" s="1357"/>
      <c r="X33" s="1357"/>
      <c r="Y33" s="1357"/>
      <c r="Z33" s="1357"/>
      <c r="AA33" s="1357"/>
      <c r="AB33" s="1357"/>
      <c r="AC33" s="1357"/>
    </row>
    <row r="34" spans="1:32" s="451" customFormat="1" ht="17.100000000000001" customHeight="1">
      <c r="A34" s="411"/>
      <c r="B34" s="411"/>
      <c r="C34" s="411"/>
      <c r="D34" s="411"/>
      <c r="E34" s="411" t="s">
        <v>3059</v>
      </c>
      <c r="F34" s="1317" t="s">
        <v>3060</v>
      </c>
      <c r="G34" s="1317"/>
      <c r="H34" s="1317"/>
      <c r="I34" s="1317"/>
      <c r="J34" s="1317"/>
      <c r="K34" s="412" t="s">
        <v>2847</v>
      </c>
      <c r="L34" s="1317" t="s">
        <v>3061</v>
      </c>
      <c r="M34" s="1317"/>
      <c r="N34" s="1317"/>
      <c r="O34" s="1317"/>
      <c r="P34" s="1317"/>
      <c r="Q34" s="1317"/>
      <c r="R34" s="1317"/>
      <c r="S34" s="1317"/>
      <c r="T34" s="412" t="s">
        <v>2847</v>
      </c>
      <c r="U34" s="1317" t="s">
        <v>2312</v>
      </c>
      <c r="V34" s="1317"/>
      <c r="W34" s="1317"/>
      <c r="X34" s="1317"/>
      <c r="Y34" s="1317"/>
      <c r="Z34" s="411" t="s">
        <v>3062</v>
      </c>
      <c r="AA34" s="411"/>
      <c r="AB34" s="411"/>
      <c r="AC34" s="412"/>
    </row>
    <row r="35" spans="1:32" s="451" customFormat="1" ht="17.100000000000001" customHeight="1">
      <c r="A35" s="411" t="s">
        <v>3063</v>
      </c>
      <c r="B35" s="411"/>
      <c r="C35" s="411"/>
      <c r="D35" s="411"/>
      <c r="E35" s="411" t="s">
        <v>3059</v>
      </c>
      <c r="F35" s="1195"/>
      <c r="G35" s="1195"/>
      <c r="H35" s="1195"/>
      <c r="I35" s="1195"/>
      <c r="J35" s="1195"/>
      <c r="K35" s="412" t="s">
        <v>2847</v>
      </c>
      <c r="L35" s="1342"/>
      <c r="M35" s="1342"/>
      <c r="N35" s="1342"/>
      <c r="O35" s="1342"/>
      <c r="P35" s="1342"/>
      <c r="Q35" s="1342"/>
      <c r="R35" s="1342"/>
      <c r="S35" s="1342"/>
      <c r="T35" s="412" t="s">
        <v>2847</v>
      </c>
      <c r="U35" s="1326"/>
      <c r="V35" s="1326"/>
      <c r="W35" s="1326"/>
      <c r="X35" s="1326"/>
      <c r="Y35" s="1326"/>
      <c r="Z35" s="411" t="s">
        <v>3064</v>
      </c>
      <c r="AA35" s="412"/>
      <c r="AB35" s="412"/>
      <c r="AC35" s="412"/>
    </row>
    <row r="36" spans="1:32" s="451" customFormat="1" ht="17.100000000000001" customHeight="1">
      <c r="A36" s="411" t="s">
        <v>3072</v>
      </c>
      <c r="B36" s="411"/>
      <c r="C36" s="411"/>
      <c r="D36" s="411"/>
      <c r="E36" s="411" t="s">
        <v>3059</v>
      </c>
      <c r="F36" s="1195"/>
      <c r="G36" s="1195"/>
      <c r="H36" s="1195"/>
      <c r="I36" s="1195"/>
      <c r="J36" s="1195"/>
      <c r="K36" s="412" t="s">
        <v>2847</v>
      </c>
      <c r="L36" s="1342"/>
      <c r="M36" s="1342"/>
      <c r="N36" s="1342"/>
      <c r="O36" s="1342"/>
      <c r="P36" s="1342"/>
      <c r="Q36" s="1342"/>
      <c r="R36" s="1342"/>
      <c r="S36" s="1342"/>
      <c r="T36" s="412" t="s">
        <v>2847</v>
      </c>
      <c r="U36" s="1326"/>
      <c r="V36" s="1326"/>
      <c r="W36" s="1326"/>
      <c r="X36" s="1326"/>
      <c r="Y36" s="1326"/>
      <c r="Z36" s="411" t="s">
        <v>3064</v>
      </c>
      <c r="AA36" s="412"/>
      <c r="AB36" s="412"/>
      <c r="AC36" s="412"/>
    </row>
    <row r="37" spans="1:32" s="451" customFormat="1" ht="17.100000000000001" customHeight="1">
      <c r="A37" s="411" t="s">
        <v>3073</v>
      </c>
      <c r="B37" s="411"/>
      <c r="C37" s="411"/>
      <c r="D37" s="411"/>
      <c r="E37" s="411" t="s">
        <v>3059</v>
      </c>
      <c r="F37" s="1195"/>
      <c r="G37" s="1195"/>
      <c r="H37" s="1195"/>
      <c r="I37" s="1195"/>
      <c r="J37" s="1195"/>
      <c r="K37" s="412" t="s">
        <v>2847</v>
      </c>
      <c r="L37" s="1342"/>
      <c r="M37" s="1342"/>
      <c r="N37" s="1342"/>
      <c r="O37" s="1342"/>
      <c r="P37" s="1342"/>
      <c r="Q37" s="1342"/>
      <c r="R37" s="1342"/>
      <c r="S37" s="1342"/>
      <c r="T37" s="412" t="s">
        <v>2847</v>
      </c>
      <c r="U37" s="1326"/>
      <c r="V37" s="1326"/>
      <c r="W37" s="1326"/>
      <c r="X37" s="1326"/>
      <c r="Y37" s="1326"/>
      <c r="Z37" s="411" t="s">
        <v>3064</v>
      </c>
      <c r="AA37" s="412"/>
      <c r="AB37" s="412"/>
      <c r="AC37" s="412"/>
    </row>
    <row r="38" spans="1:32" s="451" customFormat="1" ht="17.100000000000001" customHeight="1">
      <c r="A38" s="411" t="s">
        <v>3074</v>
      </c>
      <c r="B38" s="411"/>
      <c r="C38" s="411"/>
      <c r="D38" s="411"/>
      <c r="E38" s="411" t="s">
        <v>3059</v>
      </c>
      <c r="F38" s="1195"/>
      <c r="G38" s="1195"/>
      <c r="H38" s="1195"/>
      <c r="I38" s="1195"/>
      <c r="J38" s="1195"/>
      <c r="K38" s="412" t="s">
        <v>2847</v>
      </c>
      <c r="L38" s="1342"/>
      <c r="M38" s="1342"/>
      <c r="N38" s="1342"/>
      <c r="O38" s="1342"/>
      <c r="P38" s="1342"/>
      <c r="Q38" s="1342"/>
      <c r="R38" s="1342"/>
      <c r="S38" s="1342"/>
      <c r="T38" s="412" t="s">
        <v>2847</v>
      </c>
      <c r="U38" s="1326"/>
      <c r="V38" s="1326"/>
      <c r="W38" s="1326"/>
      <c r="X38" s="1326"/>
      <c r="Y38" s="1326"/>
      <c r="Z38" s="411" t="s">
        <v>3064</v>
      </c>
      <c r="AA38" s="412"/>
      <c r="AB38" s="412"/>
      <c r="AC38" s="412"/>
    </row>
    <row r="39" spans="1:32" s="451" customFormat="1" ht="17.100000000000001" customHeight="1">
      <c r="A39" s="411" t="s">
        <v>3075</v>
      </c>
      <c r="B39" s="411"/>
      <c r="C39" s="411"/>
      <c r="D39" s="411"/>
      <c r="E39" s="411" t="s">
        <v>3059</v>
      </c>
      <c r="F39" s="1195"/>
      <c r="G39" s="1195"/>
      <c r="H39" s="1195"/>
      <c r="I39" s="1195"/>
      <c r="J39" s="1195"/>
      <c r="K39" s="412" t="s">
        <v>2847</v>
      </c>
      <c r="L39" s="1342"/>
      <c r="M39" s="1342"/>
      <c r="N39" s="1342"/>
      <c r="O39" s="1342"/>
      <c r="P39" s="1342"/>
      <c r="Q39" s="1342"/>
      <c r="R39" s="1342"/>
      <c r="S39" s="1342"/>
      <c r="T39" s="412" t="s">
        <v>2847</v>
      </c>
      <c r="U39" s="1326"/>
      <c r="V39" s="1326"/>
      <c r="W39" s="1326"/>
      <c r="X39" s="1326"/>
      <c r="Y39" s="1326"/>
      <c r="Z39" s="411" t="s">
        <v>3064</v>
      </c>
      <c r="AA39" s="412"/>
      <c r="AB39" s="412"/>
      <c r="AC39" s="412"/>
    </row>
    <row r="40" spans="1:32" s="451" customFormat="1" ht="17.100000000000001" customHeight="1">
      <c r="A40" s="411" t="s">
        <v>3076</v>
      </c>
      <c r="B40" s="411"/>
      <c r="C40" s="411"/>
      <c r="D40" s="411"/>
      <c r="E40" s="411" t="s">
        <v>3059</v>
      </c>
      <c r="F40" s="1195"/>
      <c r="G40" s="1195"/>
      <c r="H40" s="1195"/>
      <c r="I40" s="1195"/>
      <c r="J40" s="1195"/>
      <c r="K40" s="412" t="s">
        <v>2847</v>
      </c>
      <c r="L40" s="1362"/>
      <c r="M40" s="1362"/>
      <c r="N40" s="1362"/>
      <c r="O40" s="1362"/>
      <c r="P40" s="1362"/>
      <c r="Q40" s="1362"/>
      <c r="R40" s="1362"/>
      <c r="S40" s="1362"/>
      <c r="T40" s="412" t="s">
        <v>2847</v>
      </c>
      <c r="U40" s="1376"/>
      <c r="V40" s="1376"/>
      <c r="W40" s="1376"/>
      <c r="X40" s="1376"/>
      <c r="Y40" s="1376"/>
      <c r="Z40" s="411" t="s">
        <v>3064</v>
      </c>
      <c r="AA40" s="412"/>
      <c r="AB40" s="412"/>
      <c r="AC40" s="412"/>
    </row>
    <row r="41" spans="1:32" s="451" customFormat="1" ht="17.100000000000001" customHeight="1">
      <c r="A41" s="413" t="s">
        <v>3070</v>
      </c>
      <c r="B41" s="413"/>
      <c r="C41" s="413"/>
      <c r="D41" s="413"/>
      <c r="E41" s="413"/>
      <c r="F41" s="413"/>
      <c r="G41" s="413"/>
      <c r="H41" s="1325"/>
      <c r="I41" s="1325"/>
      <c r="J41" s="1325"/>
      <c r="K41" s="1325"/>
      <c r="L41" s="1325"/>
      <c r="M41" s="1325"/>
      <c r="N41" s="1325"/>
      <c r="O41" s="1325"/>
      <c r="P41" s="1325"/>
      <c r="Q41" s="1325"/>
      <c r="R41" s="1325"/>
      <c r="S41" s="1325"/>
      <c r="T41" s="1325"/>
      <c r="U41" s="1325"/>
      <c r="V41" s="1325"/>
      <c r="W41" s="1325"/>
      <c r="X41" s="1325"/>
      <c r="Y41" s="1325"/>
      <c r="Z41" s="1325"/>
      <c r="AA41" s="1325"/>
      <c r="AB41" s="1325"/>
      <c r="AC41" s="1325"/>
    </row>
    <row r="42" spans="1:32" s="451" customFormat="1" ht="17.100000000000001" customHeight="1">
      <c r="A42" s="413" t="s">
        <v>3071</v>
      </c>
      <c r="B42" s="472"/>
      <c r="C42" s="472"/>
      <c r="D42" s="472"/>
      <c r="E42" s="1380"/>
      <c r="F42" s="1380"/>
      <c r="G42" s="1380"/>
      <c r="H42" s="1380"/>
      <c r="I42" s="1320"/>
      <c r="J42" s="1320"/>
      <c r="K42" s="1320"/>
      <c r="L42" s="1320"/>
      <c r="M42" s="1320"/>
      <c r="N42" s="1320"/>
      <c r="O42" s="1320"/>
      <c r="P42" s="1320"/>
      <c r="Q42" s="1320"/>
      <c r="R42" s="1320"/>
      <c r="S42" s="1320"/>
      <c r="T42" s="1320"/>
      <c r="U42" s="1320"/>
      <c r="V42" s="1320"/>
      <c r="W42" s="1320"/>
      <c r="X42" s="1320"/>
      <c r="Y42" s="1320"/>
      <c r="Z42" s="1380"/>
      <c r="AA42" s="1380"/>
      <c r="AB42" s="1380"/>
      <c r="AC42" s="1380"/>
      <c r="AD42" s="455"/>
      <c r="AE42" s="455"/>
      <c r="AF42" s="455"/>
    </row>
    <row r="43" spans="1:32" s="451" customFormat="1" ht="17.100000000000001" customHeight="1">
      <c r="A43" s="1377"/>
      <c r="B43" s="1381"/>
      <c r="C43" s="1381"/>
      <c r="D43" s="1381"/>
      <c r="E43" s="1381"/>
      <c r="F43" s="1381"/>
      <c r="G43" s="1381"/>
      <c r="H43" s="1381"/>
      <c r="I43" s="1377"/>
      <c r="J43" s="1377"/>
      <c r="K43" s="1377"/>
      <c r="L43" s="1377"/>
      <c r="M43" s="1377"/>
      <c r="N43" s="1377"/>
      <c r="O43" s="1377"/>
      <c r="P43" s="1377"/>
      <c r="Q43" s="1377"/>
      <c r="R43" s="1377"/>
      <c r="S43" s="1377"/>
      <c r="T43" s="1377"/>
      <c r="U43" s="1377"/>
      <c r="V43" s="1377"/>
      <c r="W43" s="1377"/>
      <c r="X43" s="1377"/>
      <c r="Y43" s="1377"/>
      <c r="Z43" s="1381"/>
      <c r="AA43" s="1381"/>
      <c r="AB43" s="1381"/>
      <c r="AC43" s="1381"/>
      <c r="AD43" s="455"/>
      <c r="AE43" s="455"/>
      <c r="AF43" s="455"/>
    </row>
    <row r="44" spans="1:32" s="451" customFormat="1" ht="17.100000000000001" customHeight="1">
      <c r="A44" s="1378"/>
      <c r="B44" s="1379"/>
      <c r="C44" s="1379"/>
      <c r="D44" s="1379"/>
      <c r="E44" s="1379"/>
      <c r="F44" s="1379"/>
      <c r="G44" s="1379"/>
      <c r="H44" s="1379"/>
      <c r="I44" s="1378"/>
      <c r="J44" s="1378"/>
      <c r="K44" s="1378"/>
      <c r="L44" s="1378"/>
      <c r="M44" s="1378"/>
      <c r="N44" s="1378"/>
      <c r="O44" s="1378"/>
      <c r="P44" s="1378"/>
      <c r="Q44" s="1378"/>
      <c r="R44" s="1378"/>
      <c r="S44" s="1378"/>
      <c r="T44" s="1378"/>
      <c r="U44" s="1378"/>
      <c r="V44" s="1378"/>
      <c r="W44" s="1378"/>
      <c r="X44" s="1378"/>
      <c r="Y44" s="1378"/>
      <c r="Z44" s="1379"/>
      <c r="AA44" s="1379"/>
      <c r="AB44" s="1379"/>
      <c r="AC44" s="1379"/>
      <c r="AD44" s="455"/>
      <c r="AE44" s="455"/>
      <c r="AF44" s="455"/>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AD2" sqref="AD2"/>
    </sheetView>
  </sheetViews>
  <sheetFormatPr defaultRowHeight="12"/>
  <cols>
    <col min="1" max="29" width="3" style="449" customWidth="1"/>
    <col min="30" max="31" width="4.625" style="449" customWidth="1"/>
    <col min="32" max="256" width="9" style="449"/>
    <col min="257" max="285" width="3" style="449" customWidth="1"/>
    <col min="286" max="287" width="4.625" style="449" customWidth="1"/>
    <col min="288" max="512" width="9" style="449"/>
    <col min="513" max="541" width="3" style="449" customWidth="1"/>
    <col min="542" max="543" width="4.625" style="449" customWidth="1"/>
    <col min="544" max="768" width="9" style="449"/>
    <col min="769" max="797" width="3" style="449" customWidth="1"/>
    <col min="798" max="799" width="4.625" style="449" customWidth="1"/>
    <col min="800" max="1024" width="9" style="449"/>
    <col min="1025" max="1053" width="3" style="449" customWidth="1"/>
    <col min="1054" max="1055" width="4.625" style="449" customWidth="1"/>
    <col min="1056" max="1280" width="9" style="449"/>
    <col min="1281" max="1309" width="3" style="449" customWidth="1"/>
    <col min="1310" max="1311" width="4.625" style="449" customWidth="1"/>
    <col min="1312" max="1536" width="9" style="449"/>
    <col min="1537" max="1565" width="3" style="449" customWidth="1"/>
    <col min="1566" max="1567" width="4.625" style="449" customWidth="1"/>
    <col min="1568" max="1792" width="9" style="449"/>
    <col min="1793" max="1821" width="3" style="449" customWidth="1"/>
    <col min="1822" max="1823" width="4.625" style="449" customWidth="1"/>
    <col min="1824" max="2048" width="9" style="449"/>
    <col min="2049" max="2077" width="3" style="449" customWidth="1"/>
    <col min="2078" max="2079" width="4.625" style="449" customWidth="1"/>
    <col min="2080" max="2304" width="9" style="449"/>
    <col min="2305" max="2333" width="3" style="449" customWidth="1"/>
    <col min="2334" max="2335" width="4.625" style="449" customWidth="1"/>
    <col min="2336" max="2560" width="9" style="449"/>
    <col min="2561" max="2589" width="3" style="449" customWidth="1"/>
    <col min="2590" max="2591" width="4.625" style="449" customWidth="1"/>
    <col min="2592" max="2816" width="9" style="449"/>
    <col min="2817" max="2845" width="3" style="449" customWidth="1"/>
    <col min="2846" max="2847" width="4.625" style="449" customWidth="1"/>
    <col min="2848" max="3072" width="9" style="449"/>
    <col min="3073" max="3101" width="3" style="449" customWidth="1"/>
    <col min="3102" max="3103" width="4.625" style="449" customWidth="1"/>
    <col min="3104" max="3328" width="9" style="449"/>
    <col min="3329" max="3357" width="3" style="449" customWidth="1"/>
    <col min="3358" max="3359" width="4.625" style="449" customWidth="1"/>
    <col min="3360" max="3584" width="9" style="449"/>
    <col min="3585" max="3613" width="3" style="449" customWidth="1"/>
    <col min="3614" max="3615" width="4.625" style="449" customWidth="1"/>
    <col min="3616" max="3840" width="9" style="449"/>
    <col min="3841" max="3869" width="3" style="449" customWidth="1"/>
    <col min="3870" max="3871" width="4.625" style="449" customWidth="1"/>
    <col min="3872" max="4096" width="9" style="449"/>
    <col min="4097" max="4125" width="3" style="449" customWidth="1"/>
    <col min="4126" max="4127" width="4.625" style="449" customWidth="1"/>
    <col min="4128" max="4352" width="9" style="449"/>
    <col min="4353" max="4381" width="3" style="449" customWidth="1"/>
    <col min="4382" max="4383" width="4.625" style="449" customWidth="1"/>
    <col min="4384" max="4608" width="9" style="449"/>
    <col min="4609" max="4637" width="3" style="449" customWidth="1"/>
    <col min="4638" max="4639" width="4.625" style="449" customWidth="1"/>
    <col min="4640" max="4864" width="9" style="449"/>
    <col min="4865" max="4893" width="3" style="449" customWidth="1"/>
    <col min="4894" max="4895" width="4.625" style="449" customWidth="1"/>
    <col min="4896" max="5120" width="9" style="449"/>
    <col min="5121" max="5149" width="3" style="449" customWidth="1"/>
    <col min="5150" max="5151" width="4.625" style="449" customWidth="1"/>
    <col min="5152" max="5376" width="9" style="449"/>
    <col min="5377" max="5405" width="3" style="449" customWidth="1"/>
    <col min="5406" max="5407" width="4.625" style="449" customWidth="1"/>
    <col min="5408" max="5632" width="9" style="449"/>
    <col min="5633" max="5661" width="3" style="449" customWidth="1"/>
    <col min="5662" max="5663" width="4.625" style="449" customWidth="1"/>
    <col min="5664" max="5888" width="9" style="449"/>
    <col min="5889" max="5917" width="3" style="449" customWidth="1"/>
    <col min="5918" max="5919" width="4.625" style="449" customWidth="1"/>
    <col min="5920" max="6144" width="9" style="449"/>
    <col min="6145" max="6173" width="3" style="449" customWidth="1"/>
    <col min="6174" max="6175" width="4.625" style="449" customWidth="1"/>
    <col min="6176" max="6400" width="9" style="449"/>
    <col min="6401" max="6429" width="3" style="449" customWidth="1"/>
    <col min="6430" max="6431" width="4.625" style="449" customWidth="1"/>
    <col min="6432" max="6656" width="9" style="449"/>
    <col min="6657" max="6685" width="3" style="449" customWidth="1"/>
    <col min="6686" max="6687" width="4.625" style="449" customWidth="1"/>
    <col min="6688" max="6912" width="9" style="449"/>
    <col min="6913" max="6941" width="3" style="449" customWidth="1"/>
    <col min="6942" max="6943" width="4.625" style="449" customWidth="1"/>
    <col min="6944" max="7168" width="9" style="449"/>
    <col min="7169" max="7197" width="3" style="449" customWidth="1"/>
    <col min="7198" max="7199" width="4.625" style="449" customWidth="1"/>
    <col min="7200" max="7424" width="9" style="449"/>
    <col min="7425" max="7453" width="3" style="449" customWidth="1"/>
    <col min="7454" max="7455" width="4.625" style="449" customWidth="1"/>
    <col min="7456" max="7680" width="9" style="449"/>
    <col min="7681" max="7709" width="3" style="449" customWidth="1"/>
    <col min="7710" max="7711" width="4.625" style="449" customWidth="1"/>
    <col min="7712" max="7936" width="9" style="449"/>
    <col min="7937" max="7965" width="3" style="449" customWidth="1"/>
    <col min="7966" max="7967" width="4.625" style="449" customWidth="1"/>
    <col min="7968" max="8192" width="9" style="449"/>
    <col min="8193" max="8221" width="3" style="449" customWidth="1"/>
    <col min="8222" max="8223" width="4.625" style="449" customWidth="1"/>
    <col min="8224" max="8448" width="9" style="449"/>
    <col min="8449" max="8477" width="3" style="449" customWidth="1"/>
    <col min="8478" max="8479" width="4.625" style="449" customWidth="1"/>
    <col min="8480" max="8704" width="9" style="449"/>
    <col min="8705" max="8733" width="3" style="449" customWidth="1"/>
    <col min="8734" max="8735" width="4.625" style="449" customWidth="1"/>
    <col min="8736" max="8960" width="9" style="449"/>
    <col min="8961" max="8989" width="3" style="449" customWidth="1"/>
    <col min="8990" max="8991" width="4.625" style="449" customWidth="1"/>
    <col min="8992" max="9216" width="9" style="449"/>
    <col min="9217" max="9245" width="3" style="449" customWidth="1"/>
    <col min="9246" max="9247" width="4.625" style="449" customWidth="1"/>
    <col min="9248" max="9472" width="9" style="449"/>
    <col min="9473" max="9501" width="3" style="449" customWidth="1"/>
    <col min="9502" max="9503" width="4.625" style="449" customWidth="1"/>
    <col min="9504" max="9728" width="9" style="449"/>
    <col min="9729" max="9757" width="3" style="449" customWidth="1"/>
    <col min="9758" max="9759" width="4.625" style="449" customWidth="1"/>
    <col min="9760" max="9984" width="9" style="449"/>
    <col min="9985" max="10013" width="3" style="449" customWidth="1"/>
    <col min="10014" max="10015" width="4.625" style="449" customWidth="1"/>
    <col min="10016" max="10240" width="9" style="449"/>
    <col min="10241" max="10269" width="3" style="449" customWidth="1"/>
    <col min="10270" max="10271" width="4.625" style="449" customWidth="1"/>
    <col min="10272" max="10496" width="9" style="449"/>
    <col min="10497" max="10525" width="3" style="449" customWidth="1"/>
    <col min="10526" max="10527" width="4.625" style="449" customWidth="1"/>
    <col min="10528" max="10752" width="9" style="449"/>
    <col min="10753" max="10781" width="3" style="449" customWidth="1"/>
    <col min="10782" max="10783" width="4.625" style="449" customWidth="1"/>
    <col min="10784" max="11008" width="9" style="449"/>
    <col min="11009" max="11037" width="3" style="449" customWidth="1"/>
    <col min="11038" max="11039" width="4.625" style="449" customWidth="1"/>
    <col min="11040" max="11264" width="9" style="449"/>
    <col min="11265" max="11293" width="3" style="449" customWidth="1"/>
    <col min="11294" max="11295" width="4.625" style="449" customWidth="1"/>
    <col min="11296" max="11520" width="9" style="449"/>
    <col min="11521" max="11549" width="3" style="449" customWidth="1"/>
    <col min="11550" max="11551" width="4.625" style="449" customWidth="1"/>
    <col min="11552" max="11776" width="9" style="449"/>
    <col min="11777" max="11805" width="3" style="449" customWidth="1"/>
    <col min="11806" max="11807" width="4.625" style="449" customWidth="1"/>
    <col min="11808" max="12032" width="9" style="449"/>
    <col min="12033" max="12061" width="3" style="449" customWidth="1"/>
    <col min="12062" max="12063" width="4.625" style="449" customWidth="1"/>
    <col min="12064" max="12288" width="9" style="449"/>
    <col min="12289" max="12317" width="3" style="449" customWidth="1"/>
    <col min="12318" max="12319" width="4.625" style="449" customWidth="1"/>
    <col min="12320" max="12544" width="9" style="449"/>
    <col min="12545" max="12573" width="3" style="449" customWidth="1"/>
    <col min="12574" max="12575" width="4.625" style="449" customWidth="1"/>
    <col min="12576" max="12800" width="9" style="449"/>
    <col min="12801" max="12829" width="3" style="449" customWidth="1"/>
    <col min="12830" max="12831" width="4.625" style="449" customWidth="1"/>
    <col min="12832" max="13056" width="9" style="449"/>
    <col min="13057" max="13085" width="3" style="449" customWidth="1"/>
    <col min="13086" max="13087" width="4.625" style="449" customWidth="1"/>
    <col min="13088" max="13312" width="9" style="449"/>
    <col min="13313" max="13341" width="3" style="449" customWidth="1"/>
    <col min="13342" max="13343" width="4.625" style="449" customWidth="1"/>
    <col min="13344" max="13568" width="9" style="449"/>
    <col min="13569" max="13597" width="3" style="449" customWidth="1"/>
    <col min="13598" max="13599" width="4.625" style="449" customWidth="1"/>
    <col min="13600" max="13824" width="9" style="449"/>
    <col min="13825" max="13853" width="3" style="449" customWidth="1"/>
    <col min="13854" max="13855" width="4.625" style="449" customWidth="1"/>
    <col min="13856" max="14080" width="9" style="449"/>
    <col min="14081" max="14109" width="3" style="449" customWidth="1"/>
    <col min="14110" max="14111" width="4.625" style="449" customWidth="1"/>
    <col min="14112" max="14336" width="9" style="449"/>
    <col min="14337" max="14365" width="3" style="449" customWidth="1"/>
    <col min="14366" max="14367" width="4.625" style="449" customWidth="1"/>
    <col min="14368" max="14592" width="9" style="449"/>
    <col min="14593" max="14621" width="3" style="449" customWidth="1"/>
    <col min="14622" max="14623" width="4.625" style="449" customWidth="1"/>
    <col min="14624" max="14848" width="9" style="449"/>
    <col min="14849" max="14877" width="3" style="449" customWidth="1"/>
    <col min="14878" max="14879" width="4.625" style="449" customWidth="1"/>
    <col min="14880" max="15104" width="9" style="449"/>
    <col min="15105" max="15133" width="3" style="449" customWidth="1"/>
    <col min="15134" max="15135" width="4.625" style="449" customWidth="1"/>
    <col min="15136" max="15360" width="9" style="449"/>
    <col min="15361" max="15389" width="3" style="449" customWidth="1"/>
    <col min="15390" max="15391" width="4.625" style="449" customWidth="1"/>
    <col min="15392" max="15616" width="9" style="449"/>
    <col min="15617" max="15645" width="3" style="449" customWidth="1"/>
    <col min="15646" max="15647" width="4.625" style="449" customWidth="1"/>
    <col min="15648" max="15872" width="9" style="449"/>
    <col min="15873" max="15901" width="3" style="449" customWidth="1"/>
    <col min="15902" max="15903" width="4.625" style="449" customWidth="1"/>
    <col min="15904" max="16128" width="9" style="449"/>
    <col min="16129" max="16157" width="3" style="449" customWidth="1"/>
    <col min="16158" max="16159" width="4.625" style="449" customWidth="1"/>
    <col min="16160" max="16384" width="9" style="449"/>
  </cols>
  <sheetData>
    <row r="1" spans="1:29" ht="17.100000000000001" customHeight="1">
      <c r="A1" s="1317" t="s">
        <v>3046</v>
      </c>
      <c r="B1" s="1317"/>
      <c r="C1" s="1317"/>
      <c r="D1" s="1317"/>
      <c r="E1" s="1317"/>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row>
    <row r="2" spans="1:29" s="451" customFormat="1" ht="17.100000000000001" customHeight="1">
      <c r="A2" s="1373" t="s">
        <v>3047</v>
      </c>
      <c r="B2" s="1373"/>
      <c r="C2" s="1373"/>
      <c r="D2" s="1373"/>
      <c r="E2" s="1374"/>
      <c r="F2" s="1374"/>
      <c r="G2" s="1374"/>
      <c r="H2" s="411"/>
      <c r="I2" s="411"/>
      <c r="J2" s="411"/>
      <c r="K2" s="411"/>
      <c r="L2" s="411"/>
      <c r="M2" s="411"/>
      <c r="N2" s="411"/>
      <c r="O2" s="411"/>
      <c r="P2" s="411"/>
      <c r="Q2" s="411"/>
      <c r="R2" s="411"/>
      <c r="S2" s="411"/>
      <c r="T2" s="411"/>
      <c r="U2" s="411"/>
      <c r="V2" s="411"/>
      <c r="W2" s="411"/>
      <c r="X2" s="411"/>
      <c r="Y2" s="411"/>
      <c r="Z2" s="411"/>
      <c r="AA2" s="411"/>
      <c r="AB2" s="411"/>
      <c r="AC2" s="411"/>
    </row>
    <row r="3" spans="1:29" s="451" customFormat="1" ht="17.100000000000001" customHeight="1">
      <c r="A3" s="413" t="s">
        <v>3048</v>
      </c>
      <c r="B3" s="413"/>
      <c r="C3" s="413"/>
      <c r="D3" s="413"/>
      <c r="E3" s="1354"/>
      <c r="F3" s="1354"/>
      <c r="G3" s="1354"/>
      <c r="H3" s="469"/>
      <c r="I3" s="469"/>
      <c r="J3" s="469"/>
      <c r="K3" s="469"/>
      <c r="L3" s="469"/>
      <c r="M3" s="469"/>
      <c r="N3" s="469"/>
      <c r="O3" s="469"/>
      <c r="P3" s="469"/>
      <c r="Q3" s="469"/>
      <c r="R3" s="469"/>
      <c r="S3" s="469"/>
      <c r="T3" s="469"/>
      <c r="U3" s="469"/>
      <c r="V3" s="469"/>
      <c r="W3" s="469"/>
      <c r="X3" s="469"/>
      <c r="Y3" s="469"/>
      <c r="Z3" s="469"/>
      <c r="AA3" s="469"/>
      <c r="AB3" s="469"/>
      <c r="AC3" s="469"/>
    </row>
    <row r="4" spans="1:29" s="451" customFormat="1" ht="17.100000000000001" customHeight="1">
      <c r="A4" s="413" t="s">
        <v>3049</v>
      </c>
      <c r="B4" s="413"/>
      <c r="C4" s="413"/>
      <c r="D4" s="469"/>
      <c r="E4" s="1354"/>
      <c r="F4" s="1354"/>
      <c r="G4" s="1354"/>
      <c r="H4" s="450" t="s">
        <v>2109</v>
      </c>
      <c r="I4" s="450"/>
      <c r="J4" s="450"/>
      <c r="K4" s="450"/>
      <c r="L4" s="450"/>
      <c r="M4" s="450"/>
      <c r="N4" s="450"/>
      <c r="O4" s="450"/>
      <c r="P4" s="450"/>
      <c r="Q4" s="450"/>
      <c r="R4" s="450"/>
      <c r="S4" s="450"/>
      <c r="T4" s="450"/>
      <c r="U4" s="450"/>
      <c r="V4" s="450"/>
      <c r="W4" s="450"/>
      <c r="X4" s="450"/>
      <c r="Y4" s="450"/>
      <c r="Z4" s="450"/>
      <c r="AA4" s="450"/>
      <c r="AB4" s="450"/>
      <c r="AC4" s="450"/>
    </row>
    <row r="5" spans="1:29" s="451" customFormat="1" ht="17.100000000000001" customHeight="1">
      <c r="A5" s="413" t="s">
        <v>3050</v>
      </c>
      <c r="B5" s="413"/>
      <c r="C5" s="413"/>
      <c r="D5" s="413"/>
      <c r="E5" s="413"/>
      <c r="F5" s="385"/>
      <c r="G5" s="1375"/>
      <c r="H5" s="1375"/>
      <c r="I5" s="1354"/>
      <c r="J5" s="1354"/>
      <c r="K5" s="1354"/>
      <c r="L5" s="450" t="s">
        <v>3042</v>
      </c>
      <c r="M5" s="450"/>
      <c r="N5" s="450"/>
      <c r="O5" s="450"/>
      <c r="P5" s="450"/>
      <c r="Q5" s="450"/>
      <c r="R5" s="450"/>
      <c r="S5" s="450"/>
      <c r="T5" s="450"/>
      <c r="U5" s="450"/>
      <c r="V5" s="450"/>
      <c r="W5" s="450"/>
      <c r="X5" s="450"/>
      <c r="Y5" s="450"/>
      <c r="Z5" s="450"/>
      <c r="AA5" s="450"/>
      <c r="AB5" s="450"/>
      <c r="AC5" s="450"/>
    </row>
    <row r="6" spans="1:29" s="451" customFormat="1" ht="17.100000000000001" customHeight="1">
      <c r="A6" s="413" t="s">
        <v>3051</v>
      </c>
      <c r="B6" s="413"/>
      <c r="C6" s="413"/>
      <c r="D6" s="413"/>
      <c r="E6" s="413"/>
      <c r="F6" s="385"/>
      <c r="G6" s="385"/>
      <c r="H6" s="385"/>
      <c r="I6" s="1354"/>
      <c r="J6" s="1354"/>
      <c r="K6" s="1354"/>
      <c r="L6" s="450" t="s">
        <v>3042</v>
      </c>
      <c r="M6" s="470"/>
      <c r="N6" s="450"/>
      <c r="O6" s="450"/>
      <c r="P6" s="450"/>
      <c r="Q6" s="450"/>
      <c r="R6" s="450"/>
      <c r="S6" s="450"/>
      <c r="T6" s="450"/>
      <c r="U6" s="450"/>
      <c r="V6" s="450"/>
      <c r="W6" s="450"/>
      <c r="X6" s="450"/>
      <c r="Y6" s="450"/>
      <c r="Z6" s="450"/>
      <c r="AA6" s="450"/>
      <c r="AB6" s="450"/>
      <c r="AC6" s="450"/>
    </row>
    <row r="7" spans="1:29" s="451" customFormat="1" ht="17.100000000000001" customHeight="1">
      <c r="A7" s="413" t="s">
        <v>3052</v>
      </c>
      <c r="B7" s="413"/>
      <c r="C7" s="413"/>
      <c r="D7" s="413"/>
      <c r="E7" s="413"/>
      <c r="F7" s="385"/>
      <c r="G7" s="385"/>
      <c r="H7" s="385"/>
      <c r="I7" s="1354"/>
      <c r="J7" s="1354"/>
      <c r="K7" s="1354"/>
      <c r="L7" s="450" t="s">
        <v>3042</v>
      </c>
      <c r="M7" s="470"/>
      <c r="N7" s="450"/>
      <c r="O7" s="450"/>
      <c r="P7" s="450"/>
      <c r="Q7" s="450"/>
      <c r="R7" s="450"/>
      <c r="S7" s="450"/>
      <c r="T7" s="450"/>
      <c r="U7" s="450"/>
      <c r="V7" s="450"/>
      <c r="W7" s="450"/>
      <c r="X7" s="450"/>
      <c r="Y7" s="450"/>
      <c r="Z7" s="450"/>
      <c r="AA7" s="450"/>
      <c r="AB7" s="450"/>
      <c r="AC7" s="450"/>
    </row>
    <row r="8" spans="1:29" s="451" customFormat="1" ht="17.100000000000001" customHeight="1">
      <c r="A8" s="413" t="s">
        <v>3053</v>
      </c>
      <c r="B8" s="413"/>
      <c r="C8" s="413"/>
      <c r="D8" s="413"/>
      <c r="E8" s="413"/>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51" customFormat="1" ht="17.100000000000001" customHeight="1">
      <c r="A9" s="411" t="s">
        <v>3054</v>
      </c>
      <c r="B9" s="411"/>
      <c r="C9" s="411"/>
      <c r="D9" s="411"/>
      <c r="E9" s="411"/>
      <c r="F9" s="367"/>
      <c r="G9" s="367"/>
      <c r="H9" s="367"/>
      <c r="I9" s="1342"/>
      <c r="J9" s="1342"/>
      <c r="K9" s="1342"/>
      <c r="L9" s="367" t="s">
        <v>3042</v>
      </c>
      <c r="M9" s="412"/>
      <c r="N9" s="367"/>
      <c r="O9" s="367"/>
      <c r="P9" s="367"/>
      <c r="Q9" s="367"/>
      <c r="R9" s="367"/>
      <c r="S9" s="367"/>
      <c r="T9" s="367"/>
      <c r="U9" s="367"/>
      <c r="V9" s="367"/>
      <c r="W9" s="367"/>
      <c r="X9" s="367"/>
      <c r="Y9" s="367"/>
      <c r="Z9" s="367"/>
      <c r="AA9" s="367"/>
      <c r="AB9" s="367"/>
      <c r="AC9" s="367"/>
    </row>
    <row r="10" spans="1:29" s="451" customFormat="1" ht="17.100000000000001" customHeight="1">
      <c r="A10" s="420" t="s">
        <v>3055</v>
      </c>
      <c r="B10" s="420"/>
      <c r="C10" s="420"/>
      <c r="D10" s="420"/>
      <c r="E10" s="420"/>
      <c r="F10" s="419"/>
      <c r="G10" s="419"/>
      <c r="H10" s="419"/>
      <c r="I10" s="464"/>
      <c r="J10" s="464"/>
      <c r="K10" s="464"/>
      <c r="L10" s="419"/>
      <c r="M10" s="433"/>
      <c r="N10" s="419"/>
      <c r="O10" s="419"/>
      <c r="P10" s="419"/>
      <c r="Q10" s="419"/>
      <c r="R10" s="419"/>
      <c r="S10" s="416" t="s">
        <v>2828</v>
      </c>
      <c r="T10" s="419" t="s">
        <v>3056</v>
      </c>
      <c r="U10" s="419"/>
      <c r="V10" s="471" t="str">
        <f>IF(S10="■","□","■")</f>
        <v>■</v>
      </c>
      <c r="W10" s="419" t="s">
        <v>3057</v>
      </c>
      <c r="X10" s="419"/>
      <c r="Y10" s="419"/>
      <c r="Z10" s="419"/>
      <c r="AA10" s="419"/>
      <c r="AB10" s="419"/>
      <c r="AC10" s="419"/>
    </row>
    <row r="11" spans="1:29" s="451" customFormat="1" ht="17.100000000000001" customHeight="1">
      <c r="A11" s="413" t="s">
        <v>3058</v>
      </c>
      <c r="B11" s="413"/>
      <c r="C11" s="413"/>
      <c r="D11" s="413"/>
      <c r="E11" s="413"/>
      <c r="F11" s="413"/>
      <c r="G11" s="413"/>
      <c r="H11" s="413"/>
      <c r="I11" s="413"/>
      <c r="J11" s="413"/>
      <c r="K11" s="1357"/>
      <c r="L11" s="1357"/>
      <c r="M11" s="1357"/>
      <c r="N11" s="1357"/>
      <c r="O11" s="1357"/>
      <c r="P11" s="1357"/>
      <c r="Q11" s="1357"/>
      <c r="R11" s="1357"/>
      <c r="S11" s="1357"/>
      <c r="T11" s="1357"/>
      <c r="U11" s="1357"/>
      <c r="V11" s="1357"/>
      <c r="W11" s="1357"/>
      <c r="X11" s="1357"/>
      <c r="Y11" s="1357"/>
      <c r="Z11" s="1357"/>
      <c r="AA11" s="1357"/>
      <c r="AB11" s="1357"/>
      <c r="AC11" s="1357"/>
    </row>
    <row r="12" spans="1:29" s="451" customFormat="1" ht="17.100000000000001" customHeight="1">
      <c r="A12" s="411"/>
      <c r="B12" s="411"/>
      <c r="C12" s="411"/>
      <c r="D12" s="411"/>
      <c r="E12" s="411" t="s">
        <v>3059</v>
      </c>
      <c r="F12" s="1317" t="s">
        <v>3060</v>
      </c>
      <c r="G12" s="1317"/>
      <c r="H12" s="1317"/>
      <c r="I12" s="1317"/>
      <c r="J12" s="1317"/>
      <c r="K12" s="412" t="s">
        <v>2847</v>
      </c>
      <c r="L12" s="1317" t="s">
        <v>3061</v>
      </c>
      <c r="M12" s="1317"/>
      <c r="N12" s="1317"/>
      <c r="O12" s="1317"/>
      <c r="P12" s="1317"/>
      <c r="Q12" s="1317"/>
      <c r="R12" s="1317"/>
      <c r="S12" s="1317"/>
      <c r="T12" s="412" t="s">
        <v>2847</v>
      </c>
      <c r="U12" s="1317" t="s">
        <v>2312</v>
      </c>
      <c r="V12" s="1317"/>
      <c r="W12" s="1317"/>
      <c r="X12" s="1317"/>
      <c r="Y12" s="1317"/>
      <c r="Z12" s="411" t="s">
        <v>3062</v>
      </c>
      <c r="AA12" s="411"/>
      <c r="AB12" s="411"/>
      <c r="AC12" s="412"/>
    </row>
    <row r="13" spans="1:29" s="451" customFormat="1" ht="17.100000000000001" customHeight="1">
      <c r="A13" s="411" t="s">
        <v>3063</v>
      </c>
      <c r="B13" s="411"/>
      <c r="C13" s="411"/>
      <c r="D13" s="411"/>
      <c r="E13" s="411" t="s">
        <v>3059</v>
      </c>
      <c r="F13" s="1195"/>
      <c r="G13" s="1195"/>
      <c r="H13" s="1195"/>
      <c r="I13" s="1195"/>
      <c r="J13" s="1195"/>
      <c r="K13" s="412" t="s">
        <v>2847</v>
      </c>
      <c r="L13" s="1342"/>
      <c r="M13" s="1342"/>
      <c r="N13" s="1342"/>
      <c r="O13" s="1342"/>
      <c r="P13" s="1342"/>
      <c r="Q13" s="1342"/>
      <c r="R13" s="1342"/>
      <c r="S13" s="1342"/>
      <c r="T13" s="412" t="s">
        <v>2847</v>
      </c>
      <c r="U13" s="1326"/>
      <c r="V13" s="1326"/>
      <c r="W13" s="1326"/>
      <c r="X13" s="1326"/>
      <c r="Y13" s="1326"/>
      <c r="Z13" s="411" t="s">
        <v>3064</v>
      </c>
      <c r="AA13" s="412"/>
      <c r="AB13" s="412"/>
      <c r="AC13" s="412"/>
    </row>
    <row r="14" spans="1:29" s="451" customFormat="1" ht="17.100000000000001" customHeight="1">
      <c r="A14" s="411" t="s">
        <v>3065</v>
      </c>
      <c r="B14" s="411"/>
      <c r="C14" s="411"/>
      <c r="D14" s="411"/>
      <c r="E14" s="411" t="s">
        <v>3059</v>
      </c>
      <c r="F14" s="1195"/>
      <c r="G14" s="1195"/>
      <c r="H14" s="1195"/>
      <c r="I14" s="1195"/>
      <c r="J14" s="1195"/>
      <c r="K14" s="412" t="s">
        <v>2847</v>
      </c>
      <c r="L14" s="1342"/>
      <c r="M14" s="1342"/>
      <c r="N14" s="1342"/>
      <c r="O14" s="1342"/>
      <c r="P14" s="1342"/>
      <c r="Q14" s="1342"/>
      <c r="R14" s="1342"/>
      <c r="S14" s="1342"/>
      <c r="T14" s="412" t="s">
        <v>2847</v>
      </c>
      <c r="U14" s="1326"/>
      <c r="V14" s="1326"/>
      <c r="W14" s="1326"/>
      <c r="X14" s="1326"/>
      <c r="Y14" s="1326"/>
      <c r="Z14" s="411" t="s">
        <v>3064</v>
      </c>
      <c r="AA14" s="412"/>
      <c r="AB14" s="412"/>
      <c r="AC14" s="412"/>
    </row>
    <row r="15" spans="1:29" s="451" customFormat="1" ht="17.100000000000001" customHeight="1">
      <c r="A15" s="411" t="s">
        <v>3066</v>
      </c>
      <c r="B15" s="411"/>
      <c r="C15" s="411"/>
      <c r="D15" s="411"/>
      <c r="E15" s="411" t="s">
        <v>3059</v>
      </c>
      <c r="F15" s="1195"/>
      <c r="G15" s="1195"/>
      <c r="H15" s="1195"/>
      <c r="I15" s="1195"/>
      <c r="J15" s="1195"/>
      <c r="K15" s="412" t="s">
        <v>2847</v>
      </c>
      <c r="L15" s="1342"/>
      <c r="M15" s="1342"/>
      <c r="N15" s="1342"/>
      <c r="O15" s="1342"/>
      <c r="P15" s="1342"/>
      <c r="Q15" s="1342"/>
      <c r="R15" s="1342"/>
      <c r="S15" s="1342"/>
      <c r="T15" s="412" t="s">
        <v>2847</v>
      </c>
      <c r="U15" s="1326"/>
      <c r="V15" s="1326"/>
      <c r="W15" s="1326"/>
      <c r="X15" s="1326"/>
      <c r="Y15" s="1326"/>
      <c r="Z15" s="411" t="s">
        <v>3064</v>
      </c>
      <c r="AA15" s="412"/>
      <c r="AB15" s="412"/>
      <c r="AC15" s="412"/>
    </row>
    <row r="16" spans="1:29" s="451" customFormat="1" ht="17.100000000000001" customHeight="1">
      <c r="A16" s="411" t="s">
        <v>3067</v>
      </c>
      <c r="B16" s="411"/>
      <c r="C16" s="411"/>
      <c r="D16" s="411"/>
      <c r="E16" s="411" t="s">
        <v>3059</v>
      </c>
      <c r="F16" s="1195"/>
      <c r="G16" s="1195"/>
      <c r="H16" s="1195"/>
      <c r="I16" s="1195"/>
      <c r="J16" s="1195"/>
      <c r="K16" s="412" t="s">
        <v>2847</v>
      </c>
      <c r="L16" s="1342"/>
      <c r="M16" s="1342"/>
      <c r="N16" s="1342"/>
      <c r="O16" s="1342"/>
      <c r="P16" s="1342"/>
      <c r="Q16" s="1342"/>
      <c r="R16" s="1342"/>
      <c r="S16" s="1342"/>
      <c r="T16" s="412" t="s">
        <v>2847</v>
      </c>
      <c r="U16" s="1326"/>
      <c r="V16" s="1326"/>
      <c r="W16" s="1326"/>
      <c r="X16" s="1326"/>
      <c r="Y16" s="1326"/>
      <c r="Z16" s="411" t="s">
        <v>3064</v>
      </c>
      <c r="AA16" s="412"/>
      <c r="AB16" s="412"/>
      <c r="AC16" s="412"/>
    </row>
    <row r="17" spans="1:29" s="451" customFormat="1" ht="17.100000000000001" customHeight="1">
      <c r="A17" s="411" t="s">
        <v>3068</v>
      </c>
      <c r="B17" s="411"/>
      <c r="C17" s="411"/>
      <c r="D17" s="411"/>
      <c r="E17" s="411" t="s">
        <v>3059</v>
      </c>
      <c r="F17" s="1195"/>
      <c r="G17" s="1195"/>
      <c r="H17" s="1195"/>
      <c r="I17" s="1195"/>
      <c r="J17" s="1195"/>
      <c r="K17" s="412" t="s">
        <v>2847</v>
      </c>
      <c r="L17" s="1342"/>
      <c r="M17" s="1342"/>
      <c r="N17" s="1342"/>
      <c r="O17" s="1342"/>
      <c r="P17" s="1342"/>
      <c r="Q17" s="1342"/>
      <c r="R17" s="1342"/>
      <c r="S17" s="1342"/>
      <c r="T17" s="412" t="s">
        <v>2847</v>
      </c>
      <c r="U17" s="1326"/>
      <c r="V17" s="1326"/>
      <c r="W17" s="1326"/>
      <c r="X17" s="1326"/>
      <c r="Y17" s="1326"/>
      <c r="Z17" s="411" t="s">
        <v>3064</v>
      </c>
      <c r="AA17" s="412"/>
      <c r="AB17" s="412"/>
      <c r="AC17" s="412"/>
    </row>
    <row r="18" spans="1:29" s="451" customFormat="1" ht="17.100000000000001" customHeight="1">
      <c r="A18" s="411" t="s">
        <v>3069</v>
      </c>
      <c r="B18" s="411"/>
      <c r="C18" s="411"/>
      <c r="D18" s="411"/>
      <c r="E18" s="411" t="s">
        <v>3059</v>
      </c>
      <c r="F18" s="1195"/>
      <c r="G18" s="1195"/>
      <c r="H18" s="1195"/>
      <c r="I18" s="1195"/>
      <c r="J18" s="1195"/>
      <c r="K18" s="412" t="s">
        <v>2847</v>
      </c>
      <c r="L18" s="1362"/>
      <c r="M18" s="1362"/>
      <c r="N18" s="1362"/>
      <c r="O18" s="1362"/>
      <c r="P18" s="1362"/>
      <c r="Q18" s="1362"/>
      <c r="R18" s="1362"/>
      <c r="S18" s="1362"/>
      <c r="T18" s="412" t="s">
        <v>2847</v>
      </c>
      <c r="U18" s="1376"/>
      <c r="V18" s="1376"/>
      <c r="W18" s="1376"/>
      <c r="X18" s="1376"/>
      <c r="Y18" s="1376"/>
      <c r="Z18" s="411" t="s">
        <v>3064</v>
      </c>
      <c r="AA18" s="412"/>
      <c r="AB18" s="412"/>
      <c r="AC18" s="412"/>
    </row>
    <row r="19" spans="1:29" s="451" customFormat="1" ht="17.100000000000001" customHeight="1">
      <c r="A19" s="413" t="s">
        <v>3070</v>
      </c>
      <c r="B19" s="413"/>
      <c r="C19" s="413"/>
      <c r="D19" s="413"/>
      <c r="E19" s="413"/>
      <c r="F19" s="413"/>
      <c r="G19" s="413"/>
      <c r="H19" s="1325"/>
      <c r="I19" s="1325"/>
      <c r="J19" s="1325"/>
      <c r="K19" s="1325"/>
      <c r="L19" s="1325"/>
      <c r="M19" s="1325"/>
      <c r="N19" s="1325"/>
      <c r="O19" s="1325"/>
      <c r="P19" s="1325"/>
      <c r="Q19" s="1325"/>
      <c r="R19" s="1325"/>
      <c r="S19" s="1325"/>
      <c r="T19" s="1325"/>
      <c r="U19" s="1325"/>
      <c r="V19" s="1325"/>
      <c r="W19" s="1325"/>
      <c r="X19" s="1325"/>
      <c r="Y19" s="1325"/>
      <c r="Z19" s="1325"/>
      <c r="AA19" s="1325"/>
      <c r="AB19" s="1325"/>
      <c r="AC19" s="1325"/>
    </row>
    <row r="20" spans="1:29" s="451" customFormat="1" ht="17.100000000000001" customHeight="1">
      <c r="A20" s="413" t="s">
        <v>3071</v>
      </c>
      <c r="B20" s="413"/>
      <c r="C20" s="413"/>
      <c r="D20" s="413"/>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row>
    <row r="21" spans="1:29" s="451" customFormat="1" ht="17.100000000000001" customHeight="1">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row>
    <row r="22" spans="1:29" s="451" customFormat="1" ht="17.100000000000001" customHeight="1">
      <c r="A22" s="1378"/>
      <c r="B22" s="1378"/>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row>
    <row r="23" spans="1:29" ht="17.100000000000001" customHeight="1">
      <c r="A23" s="1317" t="s">
        <v>3046</v>
      </c>
      <c r="B23" s="1317"/>
      <c r="C23" s="1317"/>
      <c r="D23" s="1317"/>
      <c r="E23" s="1317"/>
      <c r="F23" s="1365"/>
      <c r="G23" s="1365"/>
      <c r="H23" s="1365"/>
      <c r="I23" s="1365"/>
      <c r="J23" s="1365"/>
      <c r="K23" s="1365"/>
      <c r="L23" s="1365"/>
      <c r="M23" s="1365"/>
      <c r="N23" s="1365"/>
      <c r="O23" s="1365"/>
      <c r="P23" s="1365"/>
      <c r="Q23" s="1365"/>
      <c r="R23" s="1365"/>
      <c r="S23" s="1365"/>
      <c r="T23" s="1365"/>
      <c r="U23" s="1365"/>
      <c r="V23" s="1365"/>
      <c r="W23" s="1365"/>
      <c r="X23" s="1365"/>
      <c r="Y23" s="1365"/>
      <c r="Z23" s="1365"/>
      <c r="AA23" s="1365"/>
      <c r="AB23" s="1365"/>
      <c r="AC23" s="1365"/>
    </row>
    <row r="24" spans="1:29" s="451" customFormat="1" ht="17.100000000000001" customHeight="1">
      <c r="A24" s="1373" t="s">
        <v>3047</v>
      </c>
      <c r="B24" s="1373"/>
      <c r="C24" s="1373"/>
      <c r="D24" s="1373"/>
      <c r="E24" s="1374"/>
      <c r="F24" s="1374"/>
      <c r="G24" s="1374"/>
      <c r="H24" s="411"/>
      <c r="I24" s="411"/>
      <c r="J24" s="411"/>
      <c r="K24" s="411"/>
      <c r="L24" s="411"/>
      <c r="M24" s="411"/>
      <c r="N24" s="411"/>
      <c r="O24" s="411"/>
      <c r="P24" s="411"/>
      <c r="Q24" s="411"/>
      <c r="R24" s="411"/>
      <c r="S24" s="411"/>
      <c r="T24" s="411"/>
      <c r="U24" s="411"/>
      <c r="V24" s="411"/>
      <c r="W24" s="411"/>
      <c r="X24" s="411"/>
      <c r="Y24" s="411"/>
      <c r="Z24" s="411"/>
      <c r="AA24" s="411"/>
      <c r="AB24" s="411"/>
      <c r="AC24" s="411"/>
    </row>
    <row r="25" spans="1:29" s="451" customFormat="1" ht="17.100000000000001" customHeight="1">
      <c r="A25" s="413" t="s">
        <v>3048</v>
      </c>
      <c r="B25" s="413"/>
      <c r="C25" s="413"/>
      <c r="D25" s="413"/>
      <c r="E25" s="1354"/>
      <c r="F25" s="1354"/>
      <c r="G25" s="1354"/>
      <c r="H25" s="469"/>
      <c r="I25" s="469"/>
      <c r="J25" s="469"/>
      <c r="K25" s="469"/>
      <c r="L25" s="469"/>
      <c r="M25" s="469"/>
      <c r="N25" s="469"/>
      <c r="O25" s="469"/>
      <c r="P25" s="469"/>
      <c r="Q25" s="469"/>
      <c r="R25" s="469"/>
      <c r="S25" s="469"/>
      <c r="T25" s="469"/>
      <c r="U25" s="469"/>
      <c r="V25" s="469"/>
      <c r="W25" s="469"/>
      <c r="X25" s="469"/>
      <c r="Y25" s="469"/>
      <c r="Z25" s="469"/>
      <c r="AA25" s="469"/>
      <c r="AB25" s="469"/>
      <c r="AC25" s="469"/>
    </row>
    <row r="26" spans="1:29" s="451" customFormat="1" ht="17.100000000000001" customHeight="1">
      <c r="A26" s="413" t="s">
        <v>3049</v>
      </c>
      <c r="B26" s="413"/>
      <c r="C26" s="413"/>
      <c r="D26" s="413"/>
      <c r="E26" s="1354"/>
      <c r="F26" s="1354"/>
      <c r="G26" s="1354"/>
      <c r="H26" s="450" t="s">
        <v>2109</v>
      </c>
      <c r="I26" s="450"/>
      <c r="J26" s="450"/>
      <c r="K26" s="450"/>
      <c r="L26" s="450"/>
      <c r="M26" s="450"/>
      <c r="N26" s="450"/>
      <c r="O26" s="450"/>
      <c r="P26" s="450"/>
      <c r="Q26" s="450"/>
      <c r="R26" s="450"/>
      <c r="S26" s="450"/>
      <c r="T26" s="450"/>
      <c r="U26" s="450"/>
      <c r="V26" s="450"/>
      <c r="W26" s="450"/>
      <c r="X26" s="450"/>
      <c r="Y26" s="450"/>
      <c r="Z26" s="450"/>
      <c r="AA26" s="450"/>
      <c r="AB26" s="450"/>
      <c r="AC26" s="450"/>
    </row>
    <row r="27" spans="1:29" s="451" customFormat="1" ht="17.100000000000001" customHeight="1">
      <c r="A27" s="413" t="s">
        <v>3050</v>
      </c>
      <c r="B27" s="413"/>
      <c r="C27" s="413"/>
      <c r="D27" s="413"/>
      <c r="E27" s="413"/>
      <c r="F27" s="385"/>
      <c r="G27" s="1375"/>
      <c r="H27" s="1375"/>
      <c r="I27" s="1354"/>
      <c r="J27" s="1354"/>
      <c r="K27" s="1354"/>
      <c r="L27" s="450" t="s">
        <v>3042</v>
      </c>
      <c r="M27" s="450"/>
      <c r="N27" s="450"/>
      <c r="O27" s="450"/>
      <c r="P27" s="450"/>
      <c r="Q27" s="450"/>
      <c r="R27" s="450"/>
      <c r="S27" s="450"/>
      <c r="T27" s="450"/>
      <c r="U27" s="450"/>
      <c r="V27" s="450"/>
      <c r="W27" s="450"/>
      <c r="X27" s="450"/>
      <c r="Y27" s="450"/>
      <c r="Z27" s="450"/>
      <c r="AA27" s="450"/>
      <c r="AB27" s="450"/>
      <c r="AC27" s="450"/>
    </row>
    <row r="28" spans="1:29" s="451" customFormat="1" ht="17.100000000000001" customHeight="1">
      <c r="A28" s="413" t="s">
        <v>3051</v>
      </c>
      <c r="B28" s="413"/>
      <c r="C28" s="413"/>
      <c r="D28" s="413"/>
      <c r="E28" s="413"/>
      <c r="F28" s="385"/>
      <c r="G28" s="385"/>
      <c r="H28" s="385"/>
      <c r="I28" s="1354"/>
      <c r="J28" s="1354"/>
      <c r="K28" s="1354"/>
      <c r="L28" s="450" t="s">
        <v>3042</v>
      </c>
      <c r="M28" s="470"/>
      <c r="N28" s="450"/>
      <c r="O28" s="450"/>
      <c r="P28" s="450"/>
      <c r="Q28" s="450"/>
      <c r="R28" s="450"/>
      <c r="S28" s="450"/>
      <c r="T28" s="450"/>
      <c r="U28" s="450"/>
      <c r="V28" s="450"/>
      <c r="W28" s="450"/>
      <c r="X28" s="450"/>
      <c r="Y28" s="450"/>
      <c r="Z28" s="450"/>
      <c r="AA28" s="450"/>
      <c r="AB28" s="450"/>
      <c r="AC28" s="450"/>
    </row>
    <row r="29" spans="1:29" s="451" customFormat="1" ht="17.100000000000001" customHeight="1">
      <c r="A29" s="413" t="s">
        <v>3052</v>
      </c>
      <c r="B29" s="413"/>
      <c r="C29" s="413"/>
      <c r="D29" s="413"/>
      <c r="E29" s="413"/>
      <c r="F29" s="385"/>
      <c r="G29" s="385"/>
      <c r="H29" s="385"/>
      <c r="I29" s="1354"/>
      <c r="J29" s="1354"/>
      <c r="K29" s="1354"/>
      <c r="L29" s="450" t="s">
        <v>3042</v>
      </c>
      <c r="M29" s="470"/>
      <c r="N29" s="450"/>
      <c r="O29" s="450"/>
      <c r="P29" s="450"/>
      <c r="Q29" s="450"/>
      <c r="R29" s="450"/>
      <c r="S29" s="450"/>
      <c r="T29" s="450"/>
      <c r="U29" s="450"/>
      <c r="V29" s="450"/>
      <c r="W29" s="450"/>
      <c r="X29" s="450"/>
      <c r="Y29" s="450"/>
      <c r="Z29" s="450"/>
      <c r="AA29" s="450"/>
      <c r="AB29" s="450"/>
      <c r="AC29" s="450"/>
    </row>
    <row r="30" spans="1:29" s="451" customFormat="1" ht="17.100000000000001" customHeight="1">
      <c r="A30" s="413" t="s">
        <v>3053</v>
      </c>
      <c r="B30" s="413"/>
      <c r="C30" s="413"/>
      <c r="D30" s="413"/>
      <c r="E30" s="413"/>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51" customFormat="1" ht="17.100000000000001" customHeight="1">
      <c r="A31" s="411" t="s">
        <v>3054</v>
      </c>
      <c r="B31" s="411"/>
      <c r="C31" s="411"/>
      <c r="D31" s="411"/>
      <c r="E31" s="411"/>
      <c r="F31" s="367"/>
      <c r="G31" s="367"/>
      <c r="H31" s="367"/>
      <c r="I31" s="1342"/>
      <c r="J31" s="1342"/>
      <c r="K31" s="1342"/>
      <c r="L31" s="367" t="s">
        <v>3042</v>
      </c>
      <c r="M31" s="412"/>
      <c r="N31" s="367"/>
      <c r="O31" s="367"/>
      <c r="P31" s="367"/>
      <c r="Q31" s="367"/>
      <c r="R31" s="367"/>
      <c r="S31" s="367"/>
      <c r="T31" s="367"/>
      <c r="U31" s="367"/>
      <c r="V31" s="367"/>
      <c r="W31" s="367"/>
      <c r="X31" s="367"/>
      <c r="Y31" s="367"/>
      <c r="Z31" s="367"/>
      <c r="AA31" s="367"/>
      <c r="AB31" s="367"/>
      <c r="AC31" s="367"/>
    </row>
    <row r="32" spans="1:29" s="451" customFormat="1" ht="17.100000000000001" customHeight="1">
      <c r="A32" s="420" t="s">
        <v>3055</v>
      </c>
      <c r="B32" s="420"/>
      <c r="C32" s="420"/>
      <c r="D32" s="420"/>
      <c r="E32" s="420"/>
      <c r="F32" s="419"/>
      <c r="G32" s="419"/>
      <c r="H32" s="419"/>
      <c r="I32" s="464"/>
      <c r="J32" s="464"/>
      <c r="K32" s="464"/>
      <c r="L32" s="419"/>
      <c r="M32" s="433"/>
      <c r="N32" s="419"/>
      <c r="O32" s="419"/>
      <c r="P32" s="419"/>
      <c r="Q32" s="419"/>
      <c r="R32" s="419"/>
      <c r="S32" s="416" t="s">
        <v>2828</v>
      </c>
      <c r="T32" s="419" t="s">
        <v>3056</v>
      </c>
      <c r="U32" s="419"/>
      <c r="V32" s="471" t="str">
        <f>IF(S32="■","□","■")</f>
        <v>■</v>
      </c>
      <c r="W32" s="419" t="s">
        <v>3057</v>
      </c>
      <c r="X32" s="419"/>
      <c r="Y32" s="419"/>
      <c r="Z32" s="419"/>
      <c r="AA32" s="419"/>
      <c r="AB32" s="419"/>
      <c r="AC32" s="419"/>
    </row>
    <row r="33" spans="1:32" s="451" customFormat="1" ht="17.100000000000001" customHeight="1">
      <c r="A33" s="413" t="s">
        <v>3058</v>
      </c>
      <c r="B33" s="413"/>
      <c r="C33" s="413"/>
      <c r="D33" s="413"/>
      <c r="E33" s="413"/>
      <c r="F33" s="413"/>
      <c r="G33" s="413"/>
      <c r="H33" s="413"/>
      <c r="I33" s="413"/>
      <c r="J33" s="413"/>
      <c r="K33" s="1357"/>
      <c r="L33" s="1357"/>
      <c r="M33" s="1357"/>
      <c r="N33" s="1357"/>
      <c r="O33" s="1357"/>
      <c r="P33" s="1357"/>
      <c r="Q33" s="1357"/>
      <c r="R33" s="1357"/>
      <c r="S33" s="1357"/>
      <c r="T33" s="1357"/>
      <c r="U33" s="1357"/>
      <c r="V33" s="1357"/>
      <c r="W33" s="1357"/>
      <c r="X33" s="1357"/>
      <c r="Y33" s="1357"/>
      <c r="Z33" s="1357"/>
      <c r="AA33" s="1357"/>
      <c r="AB33" s="1357"/>
      <c r="AC33" s="1357"/>
    </row>
    <row r="34" spans="1:32" s="451" customFormat="1" ht="17.100000000000001" customHeight="1">
      <c r="A34" s="411"/>
      <c r="B34" s="411"/>
      <c r="C34" s="411"/>
      <c r="D34" s="411"/>
      <c r="E34" s="411" t="s">
        <v>3059</v>
      </c>
      <c r="F34" s="1317" t="s">
        <v>3060</v>
      </c>
      <c r="G34" s="1317"/>
      <c r="H34" s="1317"/>
      <c r="I34" s="1317"/>
      <c r="J34" s="1317"/>
      <c r="K34" s="412" t="s">
        <v>2847</v>
      </c>
      <c r="L34" s="1317" t="s">
        <v>3061</v>
      </c>
      <c r="M34" s="1317"/>
      <c r="N34" s="1317"/>
      <c r="O34" s="1317"/>
      <c r="P34" s="1317"/>
      <c r="Q34" s="1317"/>
      <c r="R34" s="1317"/>
      <c r="S34" s="1317"/>
      <c r="T34" s="412" t="s">
        <v>2847</v>
      </c>
      <c r="U34" s="1317" t="s">
        <v>2312</v>
      </c>
      <c r="V34" s="1317"/>
      <c r="W34" s="1317"/>
      <c r="X34" s="1317"/>
      <c r="Y34" s="1317"/>
      <c r="Z34" s="411" t="s">
        <v>3062</v>
      </c>
      <c r="AA34" s="411"/>
      <c r="AB34" s="411"/>
      <c r="AC34" s="412"/>
    </row>
    <row r="35" spans="1:32" s="451" customFormat="1" ht="17.100000000000001" customHeight="1">
      <c r="A35" s="411" t="s">
        <v>3063</v>
      </c>
      <c r="B35" s="411"/>
      <c r="C35" s="411"/>
      <c r="D35" s="411"/>
      <c r="E35" s="411" t="s">
        <v>3059</v>
      </c>
      <c r="F35" s="1195"/>
      <c r="G35" s="1195"/>
      <c r="H35" s="1195"/>
      <c r="I35" s="1195"/>
      <c r="J35" s="1195"/>
      <c r="K35" s="412" t="s">
        <v>2847</v>
      </c>
      <c r="L35" s="1342"/>
      <c r="M35" s="1342"/>
      <c r="N35" s="1342"/>
      <c r="O35" s="1342"/>
      <c r="P35" s="1342"/>
      <c r="Q35" s="1342"/>
      <c r="R35" s="1342"/>
      <c r="S35" s="1342"/>
      <c r="T35" s="412" t="s">
        <v>2847</v>
      </c>
      <c r="U35" s="1326"/>
      <c r="V35" s="1326"/>
      <c r="W35" s="1326"/>
      <c r="X35" s="1326"/>
      <c r="Y35" s="1326"/>
      <c r="Z35" s="411" t="s">
        <v>3064</v>
      </c>
      <c r="AA35" s="412"/>
      <c r="AB35" s="412"/>
      <c r="AC35" s="412"/>
    </row>
    <row r="36" spans="1:32" s="451" customFormat="1" ht="17.100000000000001" customHeight="1">
      <c r="A36" s="411" t="s">
        <v>3072</v>
      </c>
      <c r="B36" s="411"/>
      <c r="C36" s="411"/>
      <c r="D36" s="411"/>
      <c r="E36" s="411" t="s">
        <v>3059</v>
      </c>
      <c r="F36" s="1195"/>
      <c r="G36" s="1195"/>
      <c r="H36" s="1195"/>
      <c r="I36" s="1195"/>
      <c r="J36" s="1195"/>
      <c r="K36" s="412" t="s">
        <v>2847</v>
      </c>
      <c r="L36" s="1342"/>
      <c r="M36" s="1342"/>
      <c r="N36" s="1342"/>
      <c r="O36" s="1342"/>
      <c r="P36" s="1342"/>
      <c r="Q36" s="1342"/>
      <c r="R36" s="1342"/>
      <c r="S36" s="1342"/>
      <c r="T36" s="412" t="s">
        <v>2847</v>
      </c>
      <c r="U36" s="1326"/>
      <c r="V36" s="1326"/>
      <c r="W36" s="1326"/>
      <c r="X36" s="1326"/>
      <c r="Y36" s="1326"/>
      <c r="Z36" s="411" t="s">
        <v>3064</v>
      </c>
      <c r="AA36" s="412"/>
      <c r="AB36" s="412"/>
      <c r="AC36" s="412"/>
    </row>
    <row r="37" spans="1:32" s="451" customFormat="1" ht="17.100000000000001" customHeight="1">
      <c r="A37" s="411" t="s">
        <v>3073</v>
      </c>
      <c r="B37" s="411"/>
      <c r="C37" s="411"/>
      <c r="D37" s="411"/>
      <c r="E37" s="411" t="s">
        <v>3059</v>
      </c>
      <c r="F37" s="1195"/>
      <c r="G37" s="1195"/>
      <c r="H37" s="1195"/>
      <c r="I37" s="1195"/>
      <c r="J37" s="1195"/>
      <c r="K37" s="412" t="s">
        <v>2847</v>
      </c>
      <c r="L37" s="1342"/>
      <c r="M37" s="1342"/>
      <c r="N37" s="1342"/>
      <c r="O37" s="1342"/>
      <c r="P37" s="1342"/>
      <c r="Q37" s="1342"/>
      <c r="R37" s="1342"/>
      <c r="S37" s="1342"/>
      <c r="T37" s="412" t="s">
        <v>2847</v>
      </c>
      <c r="U37" s="1326"/>
      <c r="V37" s="1326"/>
      <c r="W37" s="1326"/>
      <c r="X37" s="1326"/>
      <c r="Y37" s="1326"/>
      <c r="Z37" s="411" t="s">
        <v>3064</v>
      </c>
      <c r="AA37" s="412"/>
      <c r="AB37" s="412"/>
      <c r="AC37" s="412"/>
    </row>
    <row r="38" spans="1:32" s="451" customFormat="1" ht="17.100000000000001" customHeight="1">
      <c r="A38" s="411" t="s">
        <v>3074</v>
      </c>
      <c r="B38" s="411"/>
      <c r="C38" s="411"/>
      <c r="D38" s="411"/>
      <c r="E38" s="411" t="s">
        <v>3059</v>
      </c>
      <c r="F38" s="1195"/>
      <c r="G38" s="1195"/>
      <c r="H38" s="1195"/>
      <c r="I38" s="1195"/>
      <c r="J38" s="1195"/>
      <c r="K38" s="412" t="s">
        <v>2847</v>
      </c>
      <c r="L38" s="1342"/>
      <c r="M38" s="1342"/>
      <c r="N38" s="1342"/>
      <c r="O38" s="1342"/>
      <c r="P38" s="1342"/>
      <c r="Q38" s="1342"/>
      <c r="R38" s="1342"/>
      <c r="S38" s="1342"/>
      <c r="T38" s="412" t="s">
        <v>2847</v>
      </c>
      <c r="U38" s="1326"/>
      <c r="V38" s="1326"/>
      <c r="W38" s="1326"/>
      <c r="X38" s="1326"/>
      <c r="Y38" s="1326"/>
      <c r="Z38" s="411" t="s">
        <v>3064</v>
      </c>
      <c r="AA38" s="412"/>
      <c r="AB38" s="412"/>
      <c r="AC38" s="412"/>
    </row>
    <row r="39" spans="1:32" s="451" customFormat="1" ht="17.100000000000001" customHeight="1">
      <c r="A39" s="411" t="s">
        <v>3075</v>
      </c>
      <c r="B39" s="411"/>
      <c r="C39" s="411"/>
      <c r="D39" s="411"/>
      <c r="E39" s="411" t="s">
        <v>3059</v>
      </c>
      <c r="F39" s="1195"/>
      <c r="G39" s="1195"/>
      <c r="H39" s="1195"/>
      <c r="I39" s="1195"/>
      <c r="J39" s="1195"/>
      <c r="K39" s="412" t="s">
        <v>2847</v>
      </c>
      <c r="L39" s="1342"/>
      <c r="M39" s="1342"/>
      <c r="N39" s="1342"/>
      <c r="O39" s="1342"/>
      <c r="P39" s="1342"/>
      <c r="Q39" s="1342"/>
      <c r="R39" s="1342"/>
      <c r="S39" s="1342"/>
      <c r="T39" s="412" t="s">
        <v>2847</v>
      </c>
      <c r="U39" s="1326"/>
      <c r="V39" s="1326"/>
      <c r="W39" s="1326"/>
      <c r="X39" s="1326"/>
      <c r="Y39" s="1326"/>
      <c r="Z39" s="411" t="s">
        <v>3064</v>
      </c>
      <c r="AA39" s="412"/>
      <c r="AB39" s="412"/>
      <c r="AC39" s="412"/>
    </row>
    <row r="40" spans="1:32" s="451" customFormat="1" ht="17.100000000000001" customHeight="1">
      <c r="A40" s="411" t="s">
        <v>3076</v>
      </c>
      <c r="B40" s="411"/>
      <c r="C40" s="411"/>
      <c r="D40" s="411"/>
      <c r="E40" s="411" t="s">
        <v>3059</v>
      </c>
      <c r="F40" s="1195"/>
      <c r="G40" s="1195"/>
      <c r="H40" s="1195"/>
      <c r="I40" s="1195"/>
      <c r="J40" s="1195"/>
      <c r="K40" s="412" t="s">
        <v>2847</v>
      </c>
      <c r="L40" s="1362"/>
      <c r="M40" s="1362"/>
      <c r="N40" s="1362"/>
      <c r="O40" s="1362"/>
      <c r="P40" s="1362"/>
      <c r="Q40" s="1362"/>
      <c r="R40" s="1362"/>
      <c r="S40" s="1362"/>
      <c r="T40" s="412" t="s">
        <v>2847</v>
      </c>
      <c r="U40" s="1376"/>
      <c r="V40" s="1376"/>
      <c r="W40" s="1376"/>
      <c r="X40" s="1376"/>
      <c r="Y40" s="1376"/>
      <c r="Z40" s="411" t="s">
        <v>3064</v>
      </c>
      <c r="AA40" s="412"/>
      <c r="AB40" s="412"/>
      <c r="AC40" s="412"/>
    </row>
    <row r="41" spans="1:32" s="451" customFormat="1" ht="17.100000000000001" customHeight="1">
      <c r="A41" s="413" t="s">
        <v>3070</v>
      </c>
      <c r="B41" s="413"/>
      <c r="C41" s="413"/>
      <c r="D41" s="413"/>
      <c r="E41" s="413"/>
      <c r="F41" s="413"/>
      <c r="G41" s="413"/>
      <c r="H41" s="1325"/>
      <c r="I41" s="1325"/>
      <c r="J41" s="1325"/>
      <c r="K41" s="1325"/>
      <c r="L41" s="1325"/>
      <c r="M41" s="1325"/>
      <c r="N41" s="1325"/>
      <c r="O41" s="1325"/>
      <c r="P41" s="1325"/>
      <c r="Q41" s="1325"/>
      <c r="R41" s="1325"/>
      <c r="S41" s="1325"/>
      <c r="T41" s="1325"/>
      <c r="U41" s="1325"/>
      <c r="V41" s="1325"/>
      <c r="W41" s="1325"/>
      <c r="X41" s="1325"/>
      <c r="Y41" s="1325"/>
      <c r="Z41" s="1325"/>
      <c r="AA41" s="1325"/>
      <c r="AB41" s="1325"/>
      <c r="AC41" s="1325"/>
    </row>
    <row r="42" spans="1:32" s="451" customFormat="1" ht="17.100000000000001" customHeight="1">
      <c r="A42" s="413" t="s">
        <v>3071</v>
      </c>
      <c r="B42" s="472"/>
      <c r="C42" s="472"/>
      <c r="D42" s="472"/>
      <c r="E42" s="1380"/>
      <c r="F42" s="1380"/>
      <c r="G42" s="1380"/>
      <c r="H42" s="1380"/>
      <c r="I42" s="1320"/>
      <c r="J42" s="1320"/>
      <c r="K42" s="1320"/>
      <c r="L42" s="1320"/>
      <c r="M42" s="1320"/>
      <c r="N42" s="1320"/>
      <c r="O42" s="1320"/>
      <c r="P42" s="1320"/>
      <c r="Q42" s="1320"/>
      <c r="R42" s="1320"/>
      <c r="S42" s="1320"/>
      <c r="T42" s="1320"/>
      <c r="U42" s="1320"/>
      <c r="V42" s="1320"/>
      <c r="W42" s="1320"/>
      <c r="X42" s="1320"/>
      <c r="Y42" s="1320"/>
      <c r="Z42" s="1380"/>
      <c r="AA42" s="1380"/>
      <c r="AB42" s="1380"/>
      <c r="AC42" s="1380"/>
      <c r="AD42" s="455"/>
      <c r="AE42" s="455"/>
      <c r="AF42" s="455"/>
    </row>
    <row r="43" spans="1:32" s="451" customFormat="1" ht="17.100000000000001" customHeight="1">
      <c r="A43" s="1377"/>
      <c r="B43" s="1381"/>
      <c r="C43" s="1381"/>
      <c r="D43" s="1381"/>
      <c r="E43" s="1381"/>
      <c r="F43" s="1381"/>
      <c r="G43" s="1381"/>
      <c r="H43" s="1381"/>
      <c r="I43" s="1377"/>
      <c r="J43" s="1377"/>
      <c r="K43" s="1377"/>
      <c r="L43" s="1377"/>
      <c r="M43" s="1377"/>
      <c r="N43" s="1377"/>
      <c r="O43" s="1377"/>
      <c r="P43" s="1377"/>
      <c r="Q43" s="1377"/>
      <c r="R43" s="1377"/>
      <c r="S43" s="1377"/>
      <c r="T43" s="1377"/>
      <c r="U43" s="1377"/>
      <c r="V43" s="1377"/>
      <c r="W43" s="1377"/>
      <c r="X43" s="1377"/>
      <c r="Y43" s="1377"/>
      <c r="Z43" s="1381"/>
      <c r="AA43" s="1381"/>
      <c r="AB43" s="1381"/>
      <c r="AC43" s="1381"/>
      <c r="AD43" s="455"/>
      <c r="AE43" s="455"/>
      <c r="AF43" s="455"/>
    </row>
    <row r="44" spans="1:32" s="451" customFormat="1" ht="17.100000000000001" customHeight="1">
      <c r="A44" s="1378"/>
      <c r="B44" s="1379"/>
      <c r="C44" s="1379"/>
      <c r="D44" s="1379"/>
      <c r="E44" s="1379"/>
      <c r="F44" s="1379"/>
      <c r="G44" s="1379"/>
      <c r="H44" s="1379"/>
      <c r="I44" s="1378"/>
      <c r="J44" s="1378"/>
      <c r="K44" s="1378"/>
      <c r="L44" s="1378"/>
      <c r="M44" s="1378"/>
      <c r="N44" s="1378"/>
      <c r="O44" s="1378"/>
      <c r="P44" s="1378"/>
      <c r="Q44" s="1378"/>
      <c r="R44" s="1378"/>
      <c r="S44" s="1378"/>
      <c r="T44" s="1378"/>
      <c r="U44" s="1378"/>
      <c r="V44" s="1378"/>
      <c r="W44" s="1378"/>
      <c r="X44" s="1378"/>
      <c r="Y44" s="1378"/>
      <c r="Z44" s="1379"/>
      <c r="AA44" s="1379"/>
      <c r="AB44" s="1379"/>
      <c r="AC44" s="1379"/>
      <c r="AD44" s="455"/>
      <c r="AE44" s="455"/>
      <c r="AF44" s="455"/>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AD2" sqref="AD2"/>
    </sheetView>
  </sheetViews>
  <sheetFormatPr defaultRowHeight="12"/>
  <cols>
    <col min="1" max="29" width="3" style="449" customWidth="1"/>
    <col min="30" max="31" width="4.625" style="449" customWidth="1"/>
    <col min="32" max="256" width="9" style="449"/>
    <col min="257" max="285" width="3" style="449" customWidth="1"/>
    <col min="286" max="287" width="4.625" style="449" customWidth="1"/>
    <col min="288" max="512" width="9" style="449"/>
    <col min="513" max="541" width="3" style="449" customWidth="1"/>
    <col min="542" max="543" width="4.625" style="449" customWidth="1"/>
    <col min="544" max="768" width="9" style="449"/>
    <col min="769" max="797" width="3" style="449" customWidth="1"/>
    <col min="798" max="799" width="4.625" style="449" customWidth="1"/>
    <col min="800" max="1024" width="9" style="449"/>
    <col min="1025" max="1053" width="3" style="449" customWidth="1"/>
    <col min="1054" max="1055" width="4.625" style="449" customWidth="1"/>
    <col min="1056" max="1280" width="9" style="449"/>
    <col min="1281" max="1309" width="3" style="449" customWidth="1"/>
    <col min="1310" max="1311" width="4.625" style="449" customWidth="1"/>
    <col min="1312" max="1536" width="9" style="449"/>
    <col min="1537" max="1565" width="3" style="449" customWidth="1"/>
    <col min="1566" max="1567" width="4.625" style="449" customWidth="1"/>
    <col min="1568" max="1792" width="9" style="449"/>
    <col min="1793" max="1821" width="3" style="449" customWidth="1"/>
    <col min="1822" max="1823" width="4.625" style="449" customWidth="1"/>
    <col min="1824" max="2048" width="9" style="449"/>
    <col min="2049" max="2077" width="3" style="449" customWidth="1"/>
    <col min="2078" max="2079" width="4.625" style="449" customWidth="1"/>
    <col min="2080" max="2304" width="9" style="449"/>
    <col min="2305" max="2333" width="3" style="449" customWidth="1"/>
    <col min="2334" max="2335" width="4.625" style="449" customWidth="1"/>
    <col min="2336" max="2560" width="9" style="449"/>
    <col min="2561" max="2589" width="3" style="449" customWidth="1"/>
    <col min="2590" max="2591" width="4.625" style="449" customWidth="1"/>
    <col min="2592" max="2816" width="9" style="449"/>
    <col min="2817" max="2845" width="3" style="449" customWidth="1"/>
    <col min="2846" max="2847" width="4.625" style="449" customWidth="1"/>
    <col min="2848" max="3072" width="9" style="449"/>
    <col min="3073" max="3101" width="3" style="449" customWidth="1"/>
    <col min="3102" max="3103" width="4.625" style="449" customWidth="1"/>
    <col min="3104" max="3328" width="9" style="449"/>
    <col min="3329" max="3357" width="3" style="449" customWidth="1"/>
    <col min="3358" max="3359" width="4.625" style="449" customWidth="1"/>
    <col min="3360" max="3584" width="9" style="449"/>
    <col min="3585" max="3613" width="3" style="449" customWidth="1"/>
    <col min="3614" max="3615" width="4.625" style="449" customWidth="1"/>
    <col min="3616" max="3840" width="9" style="449"/>
    <col min="3841" max="3869" width="3" style="449" customWidth="1"/>
    <col min="3870" max="3871" width="4.625" style="449" customWidth="1"/>
    <col min="3872" max="4096" width="9" style="449"/>
    <col min="4097" max="4125" width="3" style="449" customWidth="1"/>
    <col min="4126" max="4127" width="4.625" style="449" customWidth="1"/>
    <col min="4128" max="4352" width="9" style="449"/>
    <col min="4353" max="4381" width="3" style="449" customWidth="1"/>
    <col min="4382" max="4383" width="4.625" style="449" customWidth="1"/>
    <col min="4384" max="4608" width="9" style="449"/>
    <col min="4609" max="4637" width="3" style="449" customWidth="1"/>
    <col min="4638" max="4639" width="4.625" style="449" customWidth="1"/>
    <col min="4640" max="4864" width="9" style="449"/>
    <col min="4865" max="4893" width="3" style="449" customWidth="1"/>
    <col min="4894" max="4895" width="4.625" style="449" customWidth="1"/>
    <col min="4896" max="5120" width="9" style="449"/>
    <col min="5121" max="5149" width="3" style="449" customWidth="1"/>
    <col min="5150" max="5151" width="4.625" style="449" customWidth="1"/>
    <col min="5152" max="5376" width="9" style="449"/>
    <col min="5377" max="5405" width="3" style="449" customWidth="1"/>
    <col min="5406" max="5407" width="4.625" style="449" customWidth="1"/>
    <col min="5408" max="5632" width="9" style="449"/>
    <col min="5633" max="5661" width="3" style="449" customWidth="1"/>
    <col min="5662" max="5663" width="4.625" style="449" customWidth="1"/>
    <col min="5664" max="5888" width="9" style="449"/>
    <col min="5889" max="5917" width="3" style="449" customWidth="1"/>
    <col min="5918" max="5919" width="4.625" style="449" customWidth="1"/>
    <col min="5920" max="6144" width="9" style="449"/>
    <col min="6145" max="6173" width="3" style="449" customWidth="1"/>
    <col min="6174" max="6175" width="4.625" style="449" customWidth="1"/>
    <col min="6176" max="6400" width="9" style="449"/>
    <col min="6401" max="6429" width="3" style="449" customWidth="1"/>
    <col min="6430" max="6431" width="4.625" style="449" customWidth="1"/>
    <col min="6432" max="6656" width="9" style="449"/>
    <col min="6657" max="6685" width="3" style="449" customWidth="1"/>
    <col min="6686" max="6687" width="4.625" style="449" customWidth="1"/>
    <col min="6688" max="6912" width="9" style="449"/>
    <col min="6913" max="6941" width="3" style="449" customWidth="1"/>
    <col min="6942" max="6943" width="4.625" style="449" customWidth="1"/>
    <col min="6944" max="7168" width="9" style="449"/>
    <col min="7169" max="7197" width="3" style="449" customWidth="1"/>
    <col min="7198" max="7199" width="4.625" style="449" customWidth="1"/>
    <col min="7200" max="7424" width="9" style="449"/>
    <col min="7425" max="7453" width="3" style="449" customWidth="1"/>
    <col min="7454" max="7455" width="4.625" style="449" customWidth="1"/>
    <col min="7456" max="7680" width="9" style="449"/>
    <col min="7681" max="7709" width="3" style="449" customWidth="1"/>
    <col min="7710" max="7711" width="4.625" style="449" customWidth="1"/>
    <col min="7712" max="7936" width="9" style="449"/>
    <col min="7937" max="7965" width="3" style="449" customWidth="1"/>
    <col min="7966" max="7967" width="4.625" style="449" customWidth="1"/>
    <col min="7968" max="8192" width="9" style="449"/>
    <col min="8193" max="8221" width="3" style="449" customWidth="1"/>
    <col min="8222" max="8223" width="4.625" style="449" customWidth="1"/>
    <col min="8224" max="8448" width="9" style="449"/>
    <col min="8449" max="8477" width="3" style="449" customWidth="1"/>
    <col min="8478" max="8479" width="4.625" style="449" customWidth="1"/>
    <col min="8480" max="8704" width="9" style="449"/>
    <col min="8705" max="8733" width="3" style="449" customWidth="1"/>
    <col min="8734" max="8735" width="4.625" style="449" customWidth="1"/>
    <col min="8736" max="8960" width="9" style="449"/>
    <col min="8961" max="8989" width="3" style="449" customWidth="1"/>
    <col min="8990" max="8991" width="4.625" style="449" customWidth="1"/>
    <col min="8992" max="9216" width="9" style="449"/>
    <col min="9217" max="9245" width="3" style="449" customWidth="1"/>
    <col min="9246" max="9247" width="4.625" style="449" customWidth="1"/>
    <col min="9248" max="9472" width="9" style="449"/>
    <col min="9473" max="9501" width="3" style="449" customWidth="1"/>
    <col min="9502" max="9503" width="4.625" style="449" customWidth="1"/>
    <col min="9504" max="9728" width="9" style="449"/>
    <col min="9729" max="9757" width="3" style="449" customWidth="1"/>
    <col min="9758" max="9759" width="4.625" style="449" customWidth="1"/>
    <col min="9760" max="9984" width="9" style="449"/>
    <col min="9985" max="10013" width="3" style="449" customWidth="1"/>
    <col min="10014" max="10015" width="4.625" style="449" customWidth="1"/>
    <col min="10016" max="10240" width="9" style="449"/>
    <col min="10241" max="10269" width="3" style="449" customWidth="1"/>
    <col min="10270" max="10271" width="4.625" style="449" customWidth="1"/>
    <col min="10272" max="10496" width="9" style="449"/>
    <col min="10497" max="10525" width="3" style="449" customWidth="1"/>
    <col min="10526" max="10527" width="4.625" style="449" customWidth="1"/>
    <col min="10528" max="10752" width="9" style="449"/>
    <col min="10753" max="10781" width="3" style="449" customWidth="1"/>
    <col min="10782" max="10783" width="4.625" style="449" customWidth="1"/>
    <col min="10784" max="11008" width="9" style="449"/>
    <col min="11009" max="11037" width="3" style="449" customWidth="1"/>
    <col min="11038" max="11039" width="4.625" style="449" customWidth="1"/>
    <col min="11040" max="11264" width="9" style="449"/>
    <col min="11265" max="11293" width="3" style="449" customWidth="1"/>
    <col min="11294" max="11295" width="4.625" style="449" customWidth="1"/>
    <col min="11296" max="11520" width="9" style="449"/>
    <col min="11521" max="11549" width="3" style="449" customWidth="1"/>
    <col min="11550" max="11551" width="4.625" style="449" customWidth="1"/>
    <col min="11552" max="11776" width="9" style="449"/>
    <col min="11777" max="11805" width="3" style="449" customWidth="1"/>
    <col min="11806" max="11807" width="4.625" style="449" customWidth="1"/>
    <col min="11808" max="12032" width="9" style="449"/>
    <col min="12033" max="12061" width="3" style="449" customWidth="1"/>
    <col min="12062" max="12063" width="4.625" style="449" customWidth="1"/>
    <col min="12064" max="12288" width="9" style="449"/>
    <col min="12289" max="12317" width="3" style="449" customWidth="1"/>
    <col min="12318" max="12319" width="4.625" style="449" customWidth="1"/>
    <col min="12320" max="12544" width="9" style="449"/>
    <col min="12545" max="12573" width="3" style="449" customWidth="1"/>
    <col min="12574" max="12575" width="4.625" style="449" customWidth="1"/>
    <col min="12576" max="12800" width="9" style="449"/>
    <col min="12801" max="12829" width="3" style="449" customWidth="1"/>
    <col min="12830" max="12831" width="4.625" style="449" customWidth="1"/>
    <col min="12832" max="13056" width="9" style="449"/>
    <col min="13057" max="13085" width="3" style="449" customWidth="1"/>
    <col min="13086" max="13087" width="4.625" style="449" customWidth="1"/>
    <col min="13088" max="13312" width="9" style="449"/>
    <col min="13313" max="13341" width="3" style="449" customWidth="1"/>
    <col min="13342" max="13343" width="4.625" style="449" customWidth="1"/>
    <col min="13344" max="13568" width="9" style="449"/>
    <col min="13569" max="13597" width="3" style="449" customWidth="1"/>
    <col min="13598" max="13599" width="4.625" style="449" customWidth="1"/>
    <col min="13600" max="13824" width="9" style="449"/>
    <col min="13825" max="13853" width="3" style="449" customWidth="1"/>
    <col min="13854" max="13855" width="4.625" style="449" customWidth="1"/>
    <col min="13856" max="14080" width="9" style="449"/>
    <col min="14081" max="14109" width="3" style="449" customWidth="1"/>
    <col min="14110" max="14111" width="4.625" style="449" customWidth="1"/>
    <col min="14112" max="14336" width="9" style="449"/>
    <col min="14337" max="14365" width="3" style="449" customWidth="1"/>
    <col min="14366" max="14367" width="4.625" style="449" customWidth="1"/>
    <col min="14368" max="14592" width="9" style="449"/>
    <col min="14593" max="14621" width="3" style="449" customWidth="1"/>
    <col min="14622" max="14623" width="4.625" style="449" customWidth="1"/>
    <col min="14624" max="14848" width="9" style="449"/>
    <col min="14849" max="14877" width="3" style="449" customWidth="1"/>
    <col min="14878" max="14879" width="4.625" style="449" customWidth="1"/>
    <col min="14880" max="15104" width="9" style="449"/>
    <col min="15105" max="15133" width="3" style="449" customWidth="1"/>
    <col min="15134" max="15135" width="4.625" style="449" customWidth="1"/>
    <col min="15136" max="15360" width="9" style="449"/>
    <col min="15361" max="15389" width="3" style="449" customWidth="1"/>
    <col min="15390" max="15391" width="4.625" style="449" customWidth="1"/>
    <col min="15392" max="15616" width="9" style="449"/>
    <col min="15617" max="15645" width="3" style="449" customWidth="1"/>
    <col min="15646" max="15647" width="4.625" style="449" customWidth="1"/>
    <col min="15648" max="15872" width="9" style="449"/>
    <col min="15873" max="15901" width="3" style="449" customWidth="1"/>
    <col min="15902" max="15903" width="4.625" style="449" customWidth="1"/>
    <col min="15904" max="16128" width="9" style="449"/>
    <col min="16129" max="16157" width="3" style="449" customWidth="1"/>
    <col min="16158" max="16159" width="4.625" style="449" customWidth="1"/>
    <col min="16160" max="16384" width="9" style="449"/>
  </cols>
  <sheetData>
    <row r="1" spans="1:29" ht="17.100000000000001" customHeight="1">
      <c r="A1" s="1317" t="s">
        <v>3046</v>
      </c>
      <c r="B1" s="1317"/>
      <c r="C1" s="1317"/>
      <c r="D1" s="1317"/>
      <c r="E1" s="1317"/>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row>
    <row r="2" spans="1:29" s="451" customFormat="1" ht="17.100000000000001" customHeight="1">
      <c r="A2" s="1373" t="s">
        <v>3047</v>
      </c>
      <c r="B2" s="1373"/>
      <c r="C2" s="1373"/>
      <c r="D2" s="1373"/>
      <c r="E2" s="1374"/>
      <c r="F2" s="1374"/>
      <c r="G2" s="1374"/>
      <c r="H2" s="411"/>
      <c r="I2" s="411"/>
      <c r="J2" s="411"/>
      <c r="K2" s="411"/>
      <c r="L2" s="411"/>
      <c r="M2" s="411"/>
      <c r="N2" s="411"/>
      <c r="O2" s="411"/>
      <c r="P2" s="411"/>
      <c r="Q2" s="411"/>
      <c r="R2" s="411"/>
      <c r="S2" s="411"/>
      <c r="T2" s="411"/>
      <c r="U2" s="411"/>
      <c r="V2" s="411"/>
      <c r="W2" s="411"/>
      <c r="X2" s="411"/>
      <c r="Y2" s="411"/>
      <c r="Z2" s="411"/>
      <c r="AA2" s="411"/>
      <c r="AB2" s="411"/>
      <c r="AC2" s="411"/>
    </row>
    <row r="3" spans="1:29" s="451" customFormat="1" ht="17.100000000000001" customHeight="1">
      <c r="A3" s="413" t="s">
        <v>3048</v>
      </c>
      <c r="B3" s="413"/>
      <c r="C3" s="413"/>
      <c r="D3" s="413"/>
      <c r="E3" s="1354"/>
      <c r="F3" s="1354"/>
      <c r="G3" s="1354"/>
      <c r="H3" s="469"/>
      <c r="I3" s="469"/>
      <c r="J3" s="469"/>
      <c r="K3" s="469"/>
      <c r="L3" s="469"/>
      <c r="M3" s="469"/>
      <c r="N3" s="469"/>
      <c r="O3" s="469"/>
      <c r="P3" s="469"/>
      <c r="Q3" s="469"/>
      <c r="R3" s="469"/>
      <c r="S3" s="469"/>
      <c r="T3" s="469"/>
      <c r="U3" s="469"/>
      <c r="V3" s="469"/>
      <c r="W3" s="469"/>
      <c r="X3" s="469"/>
      <c r="Y3" s="469"/>
      <c r="Z3" s="469"/>
      <c r="AA3" s="469"/>
      <c r="AB3" s="469"/>
      <c r="AC3" s="469"/>
    </row>
    <row r="4" spans="1:29" s="451" customFormat="1" ht="17.100000000000001" customHeight="1">
      <c r="A4" s="413" t="s">
        <v>3049</v>
      </c>
      <c r="B4" s="413"/>
      <c r="C4" s="413"/>
      <c r="D4" s="469"/>
      <c r="E4" s="1354"/>
      <c r="F4" s="1354"/>
      <c r="G4" s="1354"/>
      <c r="H4" s="450" t="s">
        <v>2109</v>
      </c>
      <c r="I4" s="450"/>
      <c r="J4" s="450"/>
      <c r="K4" s="450"/>
      <c r="L4" s="450"/>
      <c r="M4" s="450"/>
      <c r="N4" s="450"/>
      <c r="O4" s="450"/>
      <c r="P4" s="450"/>
      <c r="Q4" s="450"/>
      <c r="R4" s="450"/>
      <c r="S4" s="450"/>
      <c r="T4" s="450"/>
      <c r="U4" s="450"/>
      <c r="V4" s="450"/>
      <c r="W4" s="450"/>
      <c r="X4" s="450"/>
      <c r="Y4" s="450"/>
      <c r="Z4" s="450"/>
      <c r="AA4" s="450"/>
      <c r="AB4" s="450"/>
      <c r="AC4" s="450"/>
    </row>
    <row r="5" spans="1:29" s="451" customFormat="1" ht="17.100000000000001" customHeight="1">
      <c r="A5" s="413" t="s">
        <v>3050</v>
      </c>
      <c r="B5" s="413"/>
      <c r="C5" s="413"/>
      <c r="D5" s="413"/>
      <c r="E5" s="413"/>
      <c r="F5" s="385"/>
      <c r="G5" s="1375"/>
      <c r="H5" s="1375"/>
      <c r="I5" s="1354"/>
      <c r="J5" s="1354"/>
      <c r="K5" s="1354"/>
      <c r="L5" s="450" t="s">
        <v>3042</v>
      </c>
      <c r="M5" s="450"/>
      <c r="N5" s="450"/>
      <c r="O5" s="450"/>
      <c r="P5" s="450"/>
      <c r="Q5" s="450"/>
      <c r="R5" s="450"/>
      <c r="S5" s="450"/>
      <c r="T5" s="450"/>
      <c r="U5" s="450"/>
      <c r="V5" s="450"/>
      <c r="W5" s="450"/>
      <c r="X5" s="450"/>
      <c r="Y5" s="450"/>
      <c r="Z5" s="450"/>
      <c r="AA5" s="450"/>
      <c r="AB5" s="450"/>
      <c r="AC5" s="450"/>
    </row>
    <row r="6" spans="1:29" s="451" customFormat="1" ht="17.100000000000001" customHeight="1">
      <c r="A6" s="413" t="s">
        <v>3051</v>
      </c>
      <c r="B6" s="413"/>
      <c r="C6" s="413"/>
      <c r="D6" s="413"/>
      <c r="E6" s="413"/>
      <c r="F6" s="385"/>
      <c r="G6" s="385"/>
      <c r="H6" s="385"/>
      <c r="I6" s="1354"/>
      <c r="J6" s="1354"/>
      <c r="K6" s="1354"/>
      <c r="L6" s="450" t="s">
        <v>3042</v>
      </c>
      <c r="M6" s="470"/>
      <c r="N6" s="450"/>
      <c r="O6" s="450"/>
      <c r="P6" s="450"/>
      <c r="Q6" s="450"/>
      <c r="R6" s="450"/>
      <c r="S6" s="450"/>
      <c r="T6" s="450"/>
      <c r="U6" s="450"/>
      <c r="V6" s="450"/>
      <c r="W6" s="450"/>
      <c r="X6" s="450"/>
      <c r="Y6" s="450"/>
      <c r="Z6" s="450"/>
      <c r="AA6" s="450"/>
      <c r="AB6" s="450"/>
      <c r="AC6" s="450"/>
    </row>
    <row r="7" spans="1:29" s="451" customFormat="1" ht="17.100000000000001" customHeight="1">
      <c r="A7" s="413" t="s">
        <v>3052</v>
      </c>
      <c r="B7" s="413"/>
      <c r="C7" s="413"/>
      <c r="D7" s="413"/>
      <c r="E7" s="413"/>
      <c r="F7" s="385"/>
      <c r="G7" s="385"/>
      <c r="H7" s="385"/>
      <c r="I7" s="1354"/>
      <c r="J7" s="1354"/>
      <c r="K7" s="1354"/>
      <c r="L7" s="450" t="s">
        <v>3042</v>
      </c>
      <c r="M7" s="470"/>
      <c r="N7" s="450"/>
      <c r="O7" s="450"/>
      <c r="P7" s="450"/>
      <c r="Q7" s="450"/>
      <c r="R7" s="450"/>
      <c r="S7" s="450"/>
      <c r="T7" s="450"/>
      <c r="U7" s="450"/>
      <c r="V7" s="450"/>
      <c r="W7" s="450"/>
      <c r="X7" s="450"/>
      <c r="Y7" s="450"/>
      <c r="Z7" s="450"/>
      <c r="AA7" s="450"/>
      <c r="AB7" s="450"/>
      <c r="AC7" s="450"/>
    </row>
    <row r="8" spans="1:29" s="451" customFormat="1" ht="17.100000000000001" customHeight="1">
      <c r="A8" s="413" t="s">
        <v>3053</v>
      </c>
      <c r="B8" s="413"/>
      <c r="C8" s="413"/>
      <c r="D8" s="413"/>
      <c r="E8" s="413"/>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51" customFormat="1" ht="17.100000000000001" customHeight="1">
      <c r="A9" s="411" t="s">
        <v>3054</v>
      </c>
      <c r="B9" s="411"/>
      <c r="C9" s="411"/>
      <c r="D9" s="411"/>
      <c r="E9" s="411"/>
      <c r="F9" s="367"/>
      <c r="G9" s="367"/>
      <c r="H9" s="367"/>
      <c r="I9" s="1342"/>
      <c r="J9" s="1342"/>
      <c r="K9" s="1342"/>
      <c r="L9" s="367" t="s">
        <v>3042</v>
      </c>
      <c r="M9" s="412"/>
      <c r="N9" s="367"/>
      <c r="O9" s="367"/>
      <c r="P9" s="367"/>
      <c r="Q9" s="367"/>
      <c r="R9" s="367"/>
      <c r="S9" s="367"/>
      <c r="T9" s="367"/>
      <c r="U9" s="367"/>
      <c r="V9" s="367"/>
      <c r="W9" s="367"/>
      <c r="X9" s="367"/>
      <c r="Y9" s="367"/>
      <c r="Z9" s="367"/>
      <c r="AA9" s="367"/>
      <c r="AB9" s="367"/>
      <c r="AC9" s="367"/>
    </row>
    <row r="10" spans="1:29" s="451" customFormat="1" ht="17.100000000000001" customHeight="1">
      <c r="A10" s="420" t="s">
        <v>3055</v>
      </c>
      <c r="B10" s="420"/>
      <c r="C10" s="420"/>
      <c r="D10" s="420"/>
      <c r="E10" s="420"/>
      <c r="F10" s="419"/>
      <c r="G10" s="419"/>
      <c r="H10" s="419"/>
      <c r="I10" s="464"/>
      <c r="J10" s="464"/>
      <c r="K10" s="464"/>
      <c r="L10" s="419"/>
      <c r="M10" s="433"/>
      <c r="N10" s="419"/>
      <c r="O10" s="419"/>
      <c r="P10" s="419"/>
      <c r="Q10" s="419"/>
      <c r="R10" s="419"/>
      <c r="S10" s="416" t="s">
        <v>2828</v>
      </c>
      <c r="T10" s="419" t="s">
        <v>3056</v>
      </c>
      <c r="U10" s="419"/>
      <c r="V10" s="471" t="str">
        <f>IF(S10="■","□","■")</f>
        <v>■</v>
      </c>
      <c r="W10" s="419" t="s">
        <v>3057</v>
      </c>
      <c r="X10" s="419"/>
      <c r="Y10" s="419"/>
      <c r="Z10" s="419"/>
      <c r="AA10" s="419"/>
      <c r="AB10" s="419"/>
      <c r="AC10" s="419"/>
    </row>
    <row r="11" spans="1:29" s="451" customFormat="1" ht="17.100000000000001" customHeight="1">
      <c r="A11" s="413" t="s">
        <v>3058</v>
      </c>
      <c r="B11" s="413"/>
      <c r="C11" s="413"/>
      <c r="D11" s="413"/>
      <c r="E11" s="413"/>
      <c r="F11" s="413"/>
      <c r="G11" s="413"/>
      <c r="H11" s="413"/>
      <c r="I11" s="413"/>
      <c r="J11" s="413"/>
      <c r="K11" s="1357"/>
      <c r="L11" s="1357"/>
      <c r="M11" s="1357"/>
      <c r="N11" s="1357"/>
      <c r="O11" s="1357"/>
      <c r="P11" s="1357"/>
      <c r="Q11" s="1357"/>
      <c r="R11" s="1357"/>
      <c r="S11" s="1357"/>
      <c r="T11" s="1357"/>
      <c r="U11" s="1357"/>
      <c r="V11" s="1357"/>
      <c r="W11" s="1357"/>
      <c r="X11" s="1357"/>
      <c r="Y11" s="1357"/>
      <c r="Z11" s="1357"/>
      <c r="AA11" s="1357"/>
      <c r="AB11" s="1357"/>
      <c r="AC11" s="1357"/>
    </row>
    <row r="12" spans="1:29" s="451" customFormat="1" ht="17.100000000000001" customHeight="1">
      <c r="A12" s="411"/>
      <c r="B12" s="411"/>
      <c r="C12" s="411"/>
      <c r="D12" s="411"/>
      <c r="E12" s="411" t="s">
        <v>3059</v>
      </c>
      <c r="F12" s="1317" t="s">
        <v>3060</v>
      </c>
      <c r="G12" s="1317"/>
      <c r="H12" s="1317"/>
      <c r="I12" s="1317"/>
      <c r="J12" s="1317"/>
      <c r="K12" s="412" t="s">
        <v>2847</v>
      </c>
      <c r="L12" s="1317" t="s">
        <v>3061</v>
      </c>
      <c r="M12" s="1317"/>
      <c r="N12" s="1317"/>
      <c r="O12" s="1317"/>
      <c r="P12" s="1317"/>
      <c r="Q12" s="1317"/>
      <c r="R12" s="1317"/>
      <c r="S12" s="1317"/>
      <c r="T12" s="412" t="s">
        <v>2847</v>
      </c>
      <c r="U12" s="1317" t="s">
        <v>2312</v>
      </c>
      <c r="V12" s="1317"/>
      <c r="W12" s="1317"/>
      <c r="X12" s="1317"/>
      <c r="Y12" s="1317"/>
      <c r="Z12" s="411" t="s">
        <v>3062</v>
      </c>
      <c r="AA12" s="411"/>
      <c r="AB12" s="411"/>
      <c r="AC12" s="412"/>
    </row>
    <row r="13" spans="1:29" s="451" customFormat="1" ht="17.100000000000001" customHeight="1">
      <c r="A13" s="411" t="s">
        <v>3063</v>
      </c>
      <c r="B13" s="411"/>
      <c r="C13" s="411"/>
      <c r="D13" s="411"/>
      <c r="E13" s="411" t="s">
        <v>3059</v>
      </c>
      <c r="F13" s="1195"/>
      <c r="G13" s="1195"/>
      <c r="H13" s="1195"/>
      <c r="I13" s="1195"/>
      <c r="J13" s="1195"/>
      <c r="K13" s="412" t="s">
        <v>2847</v>
      </c>
      <c r="L13" s="1342"/>
      <c r="M13" s="1342"/>
      <c r="N13" s="1342"/>
      <c r="O13" s="1342"/>
      <c r="P13" s="1342"/>
      <c r="Q13" s="1342"/>
      <c r="R13" s="1342"/>
      <c r="S13" s="1342"/>
      <c r="T13" s="412" t="s">
        <v>2847</v>
      </c>
      <c r="U13" s="1326"/>
      <c r="V13" s="1326"/>
      <c r="W13" s="1326"/>
      <c r="X13" s="1326"/>
      <c r="Y13" s="1326"/>
      <c r="Z13" s="411" t="s">
        <v>3064</v>
      </c>
      <c r="AA13" s="412"/>
      <c r="AB13" s="412"/>
      <c r="AC13" s="412"/>
    </row>
    <row r="14" spans="1:29" s="451" customFormat="1" ht="17.100000000000001" customHeight="1">
      <c r="A14" s="411" t="s">
        <v>3065</v>
      </c>
      <c r="B14" s="411"/>
      <c r="C14" s="411"/>
      <c r="D14" s="411"/>
      <c r="E14" s="411" t="s">
        <v>3059</v>
      </c>
      <c r="F14" s="1195"/>
      <c r="G14" s="1195"/>
      <c r="H14" s="1195"/>
      <c r="I14" s="1195"/>
      <c r="J14" s="1195"/>
      <c r="K14" s="412" t="s">
        <v>2847</v>
      </c>
      <c r="L14" s="1342"/>
      <c r="M14" s="1342"/>
      <c r="N14" s="1342"/>
      <c r="O14" s="1342"/>
      <c r="P14" s="1342"/>
      <c r="Q14" s="1342"/>
      <c r="R14" s="1342"/>
      <c r="S14" s="1342"/>
      <c r="T14" s="412" t="s">
        <v>2847</v>
      </c>
      <c r="U14" s="1326"/>
      <c r="V14" s="1326"/>
      <c r="W14" s="1326"/>
      <c r="X14" s="1326"/>
      <c r="Y14" s="1326"/>
      <c r="Z14" s="411" t="s">
        <v>3064</v>
      </c>
      <c r="AA14" s="412"/>
      <c r="AB14" s="412"/>
      <c r="AC14" s="412"/>
    </row>
    <row r="15" spans="1:29" s="451" customFormat="1" ht="17.100000000000001" customHeight="1">
      <c r="A15" s="411" t="s">
        <v>3066</v>
      </c>
      <c r="B15" s="411"/>
      <c r="C15" s="411"/>
      <c r="D15" s="411"/>
      <c r="E15" s="411" t="s">
        <v>3059</v>
      </c>
      <c r="F15" s="1195"/>
      <c r="G15" s="1195"/>
      <c r="H15" s="1195"/>
      <c r="I15" s="1195"/>
      <c r="J15" s="1195"/>
      <c r="K15" s="412" t="s">
        <v>2847</v>
      </c>
      <c r="L15" s="1342"/>
      <c r="M15" s="1342"/>
      <c r="N15" s="1342"/>
      <c r="O15" s="1342"/>
      <c r="P15" s="1342"/>
      <c r="Q15" s="1342"/>
      <c r="R15" s="1342"/>
      <c r="S15" s="1342"/>
      <c r="T15" s="412" t="s">
        <v>2847</v>
      </c>
      <c r="U15" s="1326"/>
      <c r="V15" s="1326"/>
      <c r="W15" s="1326"/>
      <c r="X15" s="1326"/>
      <c r="Y15" s="1326"/>
      <c r="Z15" s="411" t="s">
        <v>3064</v>
      </c>
      <c r="AA15" s="412"/>
      <c r="AB15" s="412"/>
      <c r="AC15" s="412"/>
    </row>
    <row r="16" spans="1:29" s="451" customFormat="1" ht="17.100000000000001" customHeight="1">
      <c r="A16" s="411" t="s">
        <v>3067</v>
      </c>
      <c r="B16" s="411"/>
      <c r="C16" s="411"/>
      <c r="D16" s="411"/>
      <c r="E16" s="411" t="s">
        <v>3059</v>
      </c>
      <c r="F16" s="1195"/>
      <c r="G16" s="1195"/>
      <c r="H16" s="1195"/>
      <c r="I16" s="1195"/>
      <c r="J16" s="1195"/>
      <c r="K16" s="412" t="s">
        <v>2847</v>
      </c>
      <c r="L16" s="1342"/>
      <c r="M16" s="1342"/>
      <c r="N16" s="1342"/>
      <c r="O16" s="1342"/>
      <c r="P16" s="1342"/>
      <c r="Q16" s="1342"/>
      <c r="R16" s="1342"/>
      <c r="S16" s="1342"/>
      <c r="T16" s="412" t="s">
        <v>2847</v>
      </c>
      <c r="U16" s="1326"/>
      <c r="V16" s="1326"/>
      <c r="W16" s="1326"/>
      <c r="X16" s="1326"/>
      <c r="Y16" s="1326"/>
      <c r="Z16" s="411" t="s">
        <v>3064</v>
      </c>
      <c r="AA16" s="412"/>
      <c r="AB16" s="412"/>
      <c r="AC16" s="412"/>
    </row>
    <row r="17" spans="1:29" s="451" customFormat="1" ht="17.100000000000001" customHeight="1">
      <c r="A17" s="411" t="s">
        <v>3068</v>
      </c>
      <c r="B17" s="411"/>
      <c r="C17" s="411"/>
      <c r="D17" s="411"/>
      <c r="E17" s="411" t="s">
        <v>3059</v>
      </c>
      <c r="F17" s="1195"/>
      <c r="G17" s="1195"/>
      <c r="H17" s="1195"/>
      <c r="I17" s="1195"/>
      <c r="J17" s="1195"/>
      <c r="K17" s="412" t="s">
        <v>2847</v>
      </c>
      <c r="L17" s="1342"/>
      <c r="M17" s="1342"/>
      <c r="N17" s="1342"/>
      <c r="O17" s="1342"/>
      <c r="P17" s="1342"/>
      <c r="Q17" s="1342"/>
      <c r="R17" s="1342"/>
      <c r="S17" s="1342"/>
      <c r="T17" s="412" t="s">
        <v>2847</v>
      </c>
      <c r="U17" s="1326"/>
      <c r="V17" s="1326"/>
      <c r="W17" s="1326"/>
      <c r="X17" s="1326"/>
      <c r="Y17" s="1326"/>
      <c r="Z17" s="411" t="s">
        <v>3064</v>
      </c>
      <c r="AA17" s="412"/>
      <c r="AB17" s="412"/>
      <c r="AC17" s="412"/>
    </row>
    <row r="18" spans="1:29" s="451" customFormat="1" ht="17.100000000000001" customHeight="1">
      <c r="A18" s="411" t="s">
        <v>3069</v>
      </c>
      <c r="B18" s="411"/>
      <c r="C18" s="411"/>
      <c r="D18" s="411"/>
      <c r="E18" s="411" t="s">
        <v>3059</v>
      </c>
      <c r="F18" s="1195"/>
      <c r="G18" s="1195"/>
      <c r="H18" s="1195"/>
      <c r="I18" s="1195"/>
      <c r="J18" s="1195"/>
      <c r="K18" s="412" t="s">
        <v>2847</v>
      </c>
      <c r="L18" s="1362"/>
      <c r="M18" s="1362"/>
      <c r="N18" s="1362"/>
      <c r="O18" s="1362"/>
      <c r="P18" s="1362"/>
      <c r="Q18" s="1362"/>
      <c r="R18" s="1362"/>
      <c r="S18" s="1362"/>
      <c r="T18" s="412" t="s">
        <v>2847</v>
      </c>
      <c r="U18" s="1376"/>
      <c r="V18" s="1376"/>
      <c r="W18" s="1376"/>
      <c r="X18" s="1376"/>
      <c r="Y18" s="1376"/>
      <c r="Z18" s="411" t="s">
        <v>3064</v>
      </c>
      <c r="AA18" s="412"/>
      <c r="AB18" s="412"/>
      <c r="AC18" s="412"/>
    </row>
    <row r="19" spans="1:29" s="451" customFormat="1" ht="17.100000000000001" customHeight="1">
      <c r="A19" s="413" t="s">
        <v>3070</v>
      </c>
      <c r="B19" s="413"/>
      <c r="C19" s="413"/>
      <c r="D19" s="413"/>
      <c r="E19" s="413"/>
      <c r="F19" s="413"/>
      <c r="G19" s="413"/>
      <c r="H19" s="1325"/>
      <c r="I19" s="1325"/>
      <c r="J19" s="1325"/>
      <c r="K19" s="1325"/>
      <c r="L19" s="1325"/>
      <c r="M19" s="1325"/>
      <c r="N19" s="1325"/>
      <c r="O19" s="1325"/>
      <c r="P19" s="1325"/>
      <c r="Q19" s="1325"/>
      <c r="R19" s="1325"/>
      <c r="S19" s="1325"/>
      <c r="T19" s="1325"/>
      <c r="U19" s="1325"/>
      <c r="V19" s="1325"/>
      <c r="W19" s="1325"/>
      <c r="X19" s="1325"/>
      <c r="Y19" s="1325"/>
      <c r="Z19" s="1325"/>
      <c r="AA19" s="1325"/>
      <c r="AB19" s="1325"/>
      <c r="AC19" s="1325"/>
    </row>
    <row r="20" spans="1:29" s="451" customFormat="1" ht="17.100000000000001" customHeight="1">
      <c r="A20" s="413" t="s">
        <v>3071</v>
      </c>
      <c r="B20" s="413"/>
      <c r="C20" s="413"/>
      <c r="D20" s="413"/>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row>
    <row r="21" spans="1:29" s="451" customFormat="1" ht="17.100000000000001" customHeight="1">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row>
    <row r="22" spans="1:29" s="451" customFormat="1" ht="17.100000000000001" customHeight="1">
      <c r="A22" s="1378"/>
      <c r="B22" s="1378"/>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row>
    <row r="23" spans="1:29" ht="17.100000000000001" customHeight="1">
      <c r="A23" s="1317" t="s">
        <v>3046</v>
      </c>
      <c r="B23" s="1317"/>
      <c r="C23" s="1317"/>
      <c r="D23" s="1317"/>
      <c r="E23" s="1317"/>
      <c r="F23" s="1365"/>
      <c r="G23" s="1365"/>
      <c r="H23" s="1365"/>
      <c r="I23" s="1365"/>
      <c r="J23" s="1365"/>
      <c r="K23" s="1365"/>
      <c r="L23" s="1365"/>
      <c r="M23" s="1365"/>
      <c r="N23" s="1365"/>
      <c r="O23" s="1365"/>
      <c r="P23" s="1365"/>
      <c r="Q23" s="1365"/>
      <c r="R23" s="1365"/>
      <c r="S23" s="1365"/>
      <c r="T23" s="1365"/>
      <c r="U23" s="1365"/>
      <c r="V23" s="1365"/>
      <c r="W23" s="1365"/>
      <c r="X23" s="1365"/>
      <c r="Y23" s="1365"/>
      <c r="Z23" s="1365"/>
      <c r="AA23" s="1365"/>
      <c r="AB23" s="1365"/>
      <c r="AC23" s="1365"/>
    </row>
    <row r="24" spans="1:29" s="451" customFormat="1" ht="17.100000000000001" customHeight="1">
      <c r="A24" s="1373" t="s">
        <v>3047</v>
      </c>
      <c r="B24" s="1373"/>
      <c r="C24" s="1373"/>
      <c r="D24" s="1373"/>
      <c r="E24" s="1374"/>
      <c r="F24" s="1374"/>
      <c r="G24" s="1374"/>
      <c r="H24" s="411"/>
      <c r="I24" s="411"/>
      <c r="J24" s="411"/>
      <c r="K24" s="411"/>
      <c r="L24" s="411"/>
      <c r="M24" s="411"/>
      <c r="N24" s="411"/>
      <c r="O24" s="411"/>
      <c r="P24" s="411"/>
      <c r="Q24" s="411"/>
      <c r="R24" s="411"/>
      <c r="S24" s="411"/>
      <c r="T24" s="411"/>
      <c r="U24" s="411"/>
      <c r="V24" s="411"/>
      <c r="W24" s="411"/>
      <c r="X24" s="411"/>
      <c r="Y24" s="411"/>
      <c r="Z24" s="411"/>
      <c r="AA24" s="411"/>
      <c r="AB24" s="411"/>
      <c r="AC24" s="411"/>
    </row>
    <row r="25" spans="1:29" s="451" customFormat="1" ht="17.100000000000001" customHeight="1">
      <c r="A25" s="413" t="s">
        <v>3048</v>
      </c>
      <c r="B25" s="413"/>
      <c r="C25" s="413"/>
      <c r="D25" s="413"/>
      <c r="E25" s="1354"/>
      <c r="F25" s="1354"/>
      <c r="G25" s="1354"/>
      <c r="H25" s="469"/>
      <c r="I25" s="469"/>
      <c r="J25" s="469"/>
      <c r="K25" s="469"/>
      <c r="L25" s="469"/>
      <c r="M25" s="469"/>
      <c r="N25" s="469"/>
      <c r="O25" s="469"/>
      <c r="P25" s="469"/>
      <c r="Q25" s="469"/>
      <c r="R25" s="469"/>
      <c r="S25" s="469"/>
      <c r="T25" s="469"/>
      <c r="U25" s="469"/>
      <c r="V25" s="469"/>
      <c r="W25" s="469"/>
      <c r="X25" s="469"/>
      <c r="Y25" s="469"/>
      <c r="Z25" s="469"/>
      <c r="AA25" s="469"/>
      <c r="AB25" s="469"/>
      <c r="AC25" s="469"/>
    </row>
    <row r="26" spans="1:29" s="451" customFormat="1" ht="17.100000000000001" customHeight="1">
      <c r="A26" s="413" t="s">
        <v>3049</v>
      </c>
      <c r="B26" s="413"/>
      <c r="C26" s="413"/>
      <c r="D26" s="413"/>
      <c r="E26" s="1354"/>
      <c r="F26" s="1354"/>
      <c r="G26" s="1354"/>
      <c r="H26" s="450" t="s">
        <v>2109</v>
      </c>
      <c r="I26" s="450"/>
      <c r="J26" s="450"/>
      <c r="K26" s="450"/>
      <c r="L26" s="450"/>
      <c r="M26" s="450"/>
      <c r="N26" s="450"/>
      <c r="O26" s="450"/>
      <c r="P26" s="450"/>
      <c r="Q26" s="450"/>
      <c r="R26" s="450"/>
      <c r="S26" s="450"/>
      <c r="T26" s="450"/>
      <c r="U26" s="450"/>
      <c r="V26" s="450"/>
      <c r="W26" s="450"/>
      <c r="X26" s="450"/>
      <c r="Y26" s="450"/>
      <c r="Z26" s="450"/>
      <c r="AA26" s="450"/>
      <c r="AB26" s="450"/>
      <c r="AC26" s="450"/>
    </row>
    <row r="27" spans="1:29" s="451" customFormat="1" ht="17.100000000000001" customHeight="1">
      <c r="A27" s="413" t="s">
        <v>3050</v>
      </c>
      <c r="B27" s="413"/>
      <c r="C27" s="413"/>
      <c r="D27" s="413"/>
      <c r="E27" s="413"/>
      <c r="F27" s="385"/>
      <c r="G27" s="1375"/>
      <c r="H27" s="1375"/>
      <c r="I27" s="1354"/>
      <c r="J27" s="1354"/>
      <c r="K27" s="1354"/>
      <c r="L27" s="450" t="s">
        <v>3042</v>
      </c>
      <c r="M27" s="450"/>
      <c r="N27" s="450"/>
      <c r="O27" s="450"/>
      <c r="P27" s="450"/>
      <c r="Q27" s="450"/>
      <c r="R27" s="450"/>
      <c r="S27" s="450"/>
      <c r="T27" s="450"/>
      <c r="U27" s="450"/>
      <c r="V27" s="450"/>
      <c r="W27" s="450"/>
      <c r="X27" s="450"/>
      <c r="Y27" s="450"/>
      <c r="Z27" s="450"/>
      <c r="AA27" s="450"/>
      <c r="AB27" s="450"/>
      <c r="AC27" s="450"/>
    </row>
    <row r="28" spans="1:29" s="451" customFormat="1" ht="17.100000000000001" customHeight="1">
      <c r="A28" s="413" t="s">
        <v>3051</v>
      </c>
      <c r="B28" s="413"/>
      <c r="C28" s="413"/>
      <c r="D28" s="413"/>
      <c r="E28" s="413"/>
      <c r="F28" s="385"/>
      <c r="G28" s="385"/>
      <c r="H28" s="385"/>
      <c r="I28" s="1354"/>
      <c r="J28" s="1354"/>
      <c r="K28" s="1354"/>
      <c r="L28" s="450" t="s">
        <v>3042</v>
      </c>
      <c r="M28" s="470"/>
      <c r="N28" s="450"/>
      <c r="O28" s="450"/>
      <c r="P28" s="450"/>
      <c r="Q28" s="450"/>
      <c r="R28" s="450"/>
      <c r="S28" s="450"/>
      <c r="T28" s="450"/>
      <c r="U28" s="450"/>
      <c r="V28" s="450"/>
      <c r="W28" s="450"/>
      <c r="X28" s="450"/>
      <c r="Y28" s="450"/>
      <c r="Z28" s="450"/>
      <c r="AA28" s="450"/>
      <c r="AB28" s="450"/>
      <c r="AC28" s="450"/>
    </row>
    <row r="29" spans="1:29" s="451" customFormat="1" ht="17.100000000000001" customHeight="1">
      <c r="A29" s="413" t="s">
        <v>3052</v>
      </c>
      <c r="B29" s="413"/>
      <c r="C29" s="413"/>
      <c r="D29" s="413"/>
      <c r="E29" s="413"/>
      <c r="F29" s="385"/>
      <c r="G29" s="385"/>
      <c r="H29" s="385"/>
      <c r="I29" s="1354"/>
      <c r="J29" s="1354"/>
      <c r="K29" s="1354"/>
      <c r="L29" s="450" t="s">
        <v>3042</v>
      </c>
      <c r="M29" s="470"/>
      <c r="N29" s="450"/>
      <c r="O29" s="450"/>
      <c r="P29" s="450"/>
      <c r="Q29" s="450"/>
      <c r="R29" s="450"/>
      <c r="S29" s="450"/>
      <c r="T29" s="450"/>
      <c r="U29" s="450"/>
      <c r="V29" s="450"/>
      <c r="W29" s="450"/>
      <c r="X29" s="450"/>
      <c r="Y29" s="450"/>
      <c r="Z29" s="450"/>
      <c r="AA29" s="450"/>
      <c r="AB29" s="450"/>
      <c r="AC29" s="450"/>
    </row>
    <row r="30" spans="1:29" s="451" customFormat="1" ht="17.100000000000001" customHeight="1">
      <c r="A30" s="413" t="s">
        <v>3053</v>
      </c>
      <c r="B30" s="413"/>
      <c r="C30" s="413"/>
      <c r="D30" s="413"/>
      <c r="E30" s="413"/>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51" customFormat="1" ht="17.100000000000001" customHeight="1">
      <c r="A31" s="411" t="s">
        <v>3054</v>
      </c>
      <c r="B31" s="411"/>
      <c r="C31" s="411"/>
      <c r="D31" s="411"/>
      <c r="E31" s="411"/>
      <c r="F31" s="367"/>
      <c r="G31" s="367"/>
      <c r="H31" s="367"/>
      <c r="I31" s="1342"/>
      <c r="J31" s="1342"/>
      <c r="K31" s="1342"/>
      <c r="L31" s="367" t="s">
        <v>3042</v>
      </c>
      <c r="M31" s="412"/>
      <c r="N31" s="367"/>
      <c r="O31" s="367"/>
      <c r="P31" s="367"/>
      <c r="Q31" s="367"/>
      <c r="R31" s="367"/>
      <c r="S31" s="367"/>
      <c r="T31" s="367"/>
      <c r="U31" s="367"/>
      <c r="V31" s="367"/>
      <c r="W31" s="367"/>
      <c r="X31" s="367"/>
      <c r="Y31" s="367"/>
      <c r="Z31" s="367"/>
      <c r="AA31" s="367"/>
      <c r="AB31" s="367"/>
      <c r="AC31" s="367"/>
    </row>
    <row r="32" spans="1:29" s="451" customFormat="1" ht="17.100000000000001" customHeight="1">
      <c r="A32" s="420" t="s">
        <v>3055</v>
      </c>
      <c r="B32" s="420"/>
      <c r="C32" s="420"/>
      <c r="D32" s="420"/>
      <c r="E32" s="420"/>
      <c r="F32" s="419"/>
      <c r="G32" s="419"/>
      <c r="H32" s="419"/>
      <c r="I32" s="464"/>
      <c r="J32" s="464"/>
      <c r="K32" s="464"/>
      <c r="L32" s="419"/>
      <c r="M32" s="433"/>
      <c r="N32" s="419"/>
      <c r="O32" s="419"/>
      <c r="P32" s="419"/>
      <c r="Q32" s="419"/>
      <c r="R32" s="419"/>
      <c r="S32" s="416" t="s">
        <v>2828</v>
      </c>
      <c r="T32" s="419" t="s">
        <v>3056</v>
      </c>
      <c r="U32" s="419"/>
      <c r="V32" s="471" t="str">
        <f>IF(S32="■","□","■")</f>
        <v>■</v>
      </c>
      <c r="W32" s="419" t="s">
        <v>3057</v>
      </c>
      <c r="X32" s="419"/>
      <c r="Y32" s="419"/>
      <c r="Z32" s="419"/>
      <c r="AA32" s="419"/>
      <c r="AB32" s="419"/>
      <c r="AC32" s="419"/>
    </row>
    <row r="33" spans="1:32" s="451" customFormat="1" ht="17.100000000000001" customHeight="1">
      <c r="A33" s="413" t="s">
        <v>3058</v>
      </c>
      <c r="B33" s="413"/>
      <c r="C33" s="413"/>
      <c r="D33" s="413"/>
      <c r="E33" s="413"/>
      <c r="F33" s="413"/>
      <c r="G33" s="413"/>
      <c r="H33" s="413"/>
      <c r="I33" s="413"/>
      <c r="J33" s="413"/>
      <c r="K33" s="1357"/>
      <c r="L33" s="1357"/>
      <c r="M33" s="1357"/>
      <c r="N33" s="1357"/>
      <c r="O33" s="1357"/>
      <c r="P33" s="1357"/>
      <c r="Q33" s="1357"/>
      <c r="R33" s="1357"/>
      <c r="S33" s="1357"/>
      <c r="T33" s="1357"/>
      <c r="U33" s="1357"/>
      <c r="V33" s="1357"/>
      <c r="W33" s="1357"/>
      <c r="X33" s="1357"/>
      <c r="Y33" s="1357"/>
      <c r="Z33" s="1357"/>
      <c r="AA33" s="1357"/>
      <c r="AB33" s="1357"/>
      <c r="AC33" s="1357"/>
    </row>
    <row r="34" spans="1:32" s="451" customFormat="1" ht="17.100000000000001" customHeight="1">
      <c r="A34" s="411"/>
      <c r="B34" s="411"/>
      <c r="C34" s="411"/>
      <c r="D34" s="411"/>
      <c r="E34" s="411" t="s">
        <v>3059</v>
      </c>
      <c r="F34" s="1317" t="s">
        <v>3060</v>
      </c>
      <c r="G34" s="1317"/>
      <c r="H34" s="1317"/>
      <c r="I34" s="1317"/>
      <c r="J34" s="1317"/>
      <c r="K34" s="412" t="s">
        <v>2847</v>
      </c>
      <c r="L34" s="1317" t="s">
        <v>3061</v>
      </c>
      <c r="M34" s="1317"/>
      <c r="N34" s="1317"/>
      <c r="O34" s="1317"/>
      <c r="P34" s="1317"/>
      <c r="Q34" s="1317"/>
      <c r="R34" s="1317"/>
      <c r="S34" s="1317"/>
      <c r="T34" s="412" t="s">
        <v>2847</v>
      </c>
      <c r="U34" s="1317" t="s">
        <v>2312</v>
      </c>
      <c r="V34" s="1317"/>
      <c r="W34" s="1317"/>
      <c r="X34" s="1317"/>
      <c r="Y34" s="1317"/>
      <c r="Z34" s="411" t="s">
        <v>3062</v>
      </c>
      <c r="AA34" s="411"/>
      <c r="AB34" s="411"/>
      <c r="AC34" s="412"/>
    </row>
    <row r="35" spans="1:32" s="451" customFormat="1" ht="17.100000000000001" customHeight="1">
      <c r="A35" s="411" t="s">
        <v>3063</v>
      </c>
      <c r="B35" s="411"/>
      <c r="C35" s="411"/>
      <c r="D35" s="411"/>
      <c r="E35" s="411" t="s">
        <v>3059</v>
      </c>
      <c r="F35" s="1195"/>
      <c r="G35" s="1195"/>
      <c r="H35" s="1195"/>
      <c r="I35" s="1195"/>
      <c r="J35" s="1195"/>
      <c r="K35" s="412" t="s">
        <v>2847</v>
      </c>
      <c r="L35" s="1342"/>
      <c r="M35" s="1342"/>
      <c r="N35" s="1342"/>
      <c r="O35" s="1342"/>
      <c r="P35" s="1342"/>
      <c r="Q35" s="1342"/>
      <c r="R35" s="1342"/>
      <c r="S35" s="1342"/>
      <c r="T35" s="412" t="s">
        <v>2847</v>
      </c>
      <c r="U35" s="1326"/>
      <c r="V35" s="1326"/>
      <c r="W35" s="1326"/>
      <c r="X35" s="1326"/>
      <c r="Y35" s="1326"/>
      <c r="Z35" s="411" t="s">
        <v>3064</v>
      </c>
      <c r="AA35" s="412"/>
      <c r="AB35" s="412"/>
      <c r="AC35" s="412"/>
    </row>
    <row r="36" spans="1:32" s="451" customFormat="1" ht="17.100000000000001" customHeight="1">
      <c r="A36" s="411" t="s">
        <v>3072</v>
      </c>
      <c r="B36" s="411"/>
      <c r="C36" s="411"/>
      <c r="D36" s="411"/>
      <c r="E36" s="411" t="s">
        <v>3059</v>
      </c>
      <c r="F36" s="1195"/>
      <c r="G36" s="1195"/>
      <c r="H36" s="1195"/>
      <c r="I36" s="1195"/>
      <c r="J36" s="1195"/>
      <c r="K36" s="412" t="s">
        <v>2847</v>
      </c>
      <c r="L36" s="1342"/>
      <c r="M36" s="1342"/>
      <c r="N36" s="1342"/>
      <c r="O36" s="1342"/>
      <c r="P36" s="1342"/>
      <c r="Q36" s="1342"/>
      <c r="R36" s="1342"/>
      <c r="S36" s="1342"/>
      <c r="T36" s="412" t="s">
        <v>2847</v>
      </c>
      <c r="U36" s="1326"/>
      <c r="V36" s="1326"/>
      <c r="W36" s="1326"/>
      <c r="X36" s="1326"/>
      <c r="Y36" s="1326"/>
      <c r="Z36" s="411" t="s">
        <v>3064</v>
      </c>
      <c r="AA36" s="412"/>
      <c r="AB36" s="412"/>
      <c r="AC36" s="412"/>
    </row>
    <row r="37" spans="1:32" s="451" customFormat="1" ht="17.100000000000001" customHeight="1">
      <c r="A37" s="411" t="s">
        <v>3073</v>
      </c>
      <c r="B37" s="411"/>
      <c r="C37" s="411"/>
      <c r="D37" s="411"/>
      <c r="E37" s="411" t="s">
        <v>3059</v>
      </c>
      <c r="F37" s="1195"/>
      <c r="G37" s="1195"/>
      <c r="H37" s="1195"/>
      <c r="I37" s="1195"/>
      <c r="J37" s="1195"/>
      <c r="K37" s="412" t="s">
        <v>2847</v>
      </c>
      <c r="L37" s="1342"/>
      <c r="M37" s="1342"/>
      <c r="N37" s="1342"/>
      <c r="O37" s="1342"/>
      <c r="P37" s="1342"/>
      <c r="Q37" s="1342"/>
      <c r="R37" s="1342"/>
      <c r="S37" s="1342"/>
      <c r="T37" s="412" t="s">
        <v>2847</v>
      </c>
      <c r="U37" s="1326"/>
      <c r="V37" s="1326"/>
      <c r="W37" s="1326"/>
      <c r="X37" s="1326"/>
      <c r="Y37" s="1326"/>
      <c r="Z37" s="411" t="s">
        <v>3064</v>
      </c>
      <c r="AA37" s="412"/>
      <c r="AB37" s="412"/>
      <c r="AC37" s="412"/>
    </row>
    <row r="38" spans="1:32" s="451" customFormat="1" ht="17.100000000000001" customHeight="1">
      <c r="A38" s="411" t="s">
        <v>3074</v>
      </c>
      <c r="B38" s="411"/>
      <c r="C38" s="411"/>
      <c r="D38" s="411"/>
      <c r="E38" s="411" t="s">
        <v>3059</v>
      </c>
      <c r="F38" s="1195"/>
      <c r="G38" s="1195"/>
      <c r="H38" s="1195"/>
      <c r="I38" s="1195"/>
      <c r="J38" s="1195"/>
      <c r="K38" s="412" t="s">
        <v>2847</v>
      </c>
      <c r="L38" s="1342"/>
      <c r="M38" s="1342"/>
      <c r="N38" s="1342"/>
      <c r="O38" s="1342"/>
      <c r="P38" s="1342"/>
      <c r="Q38" s="1342"/>
      <c r="R38" s="1342"/>
      <c r="S38" s="1342"/>
      <c r="T38" s="412" t="s">
        <v>2847</v>
      </c>
      <c r="U38" s="1326"/>
      <c r="V38" s="1326"/>
      <c r="W38" s="1326"/>
      <c r="X38" s="1326"/>
      <c r="Y38" s="1326"/>
      <c r="Z38" s="411" t="s">
        <v>3064</v>
      </c>
      <c r="AA38" s="412"/>
      <c r="AB38" s="412"/>
      <c r="AC38" s="412"/>
    </row>
    <row r="39" spans="1:32" s="451" customFormat="1" ht="17.100000000000001" customHeight="1">
      <c r="A39" s="411" t="s">
        <v>3075</v>
      </c>
      <c r="B39" s="411"/>
      <c r="C39" s="411"/>
      <c r="D39" s="411"/>
      <c r="E39" s="411" t="s">
        <v>3059</v>
      </c>
      <c r="F39" s="1195"/>
      <c r="G39" s="1195"/>
      <c r="H39" s="1195"/>
      <c r="I39" s="1195"/>
      <c r="J39" s="1195"/>
      <c r="K39" s="412" t="s">
        <v>2847</v>
      </c>
      <c r="L39" s="1342"/>
      <c r="M39" s="1342"/>
      <c r="N39" s="1342"/>
      <c r="O39" s="1342"/>
      <c r="P39" s="1342"/>
      <c r="Q39" s="1342"/>
      <c r="R39" s="1342"/>
      <c r="S39" s="1342"/>
      <c r="T39" s="412" t="s">
        <v>2847</v>
      </c>
      <c r="U39" s="1326"/>
      <c r="V39" s="1326"/>
      <c r="W39" s="1326"/>
      <c r="X39" s="1326"/>
      <c r="Y39" s="1326"/>
      <c r="Z39" s="411" t="s">
        <v>3064</v>
      </c>
      <c r="AA39" s="412"/>
      <c r="AB39" s="412"/>
      <c r="AC39" s="412"/>
    </row>
    <row r="40" spans="1:32" s="451" customFormat="1" ht="17.100000000000001" customHeight="1">
      <c r="A40" s="411" t="s">
        <v>3076</v>
      </c>
      <c r="B40" s="411"/>
      <c r="C40" s="411"/>
      <c r="D40" s="411"/>
      <c r="E40" s="411" t="s">
        <v>3059</v>
      </c>
      <c r="F40" s="1195"/>
      <c r="G40" s="1195"/>
      <c r="H40" s="1195"/>
      <c r="I40" s="1195"/>
      <c r="J40" s="1195"/>
      <c r="K40" s="412" t="s">
        <v>2847</v>
      </c>
      <c r="L40" s="1362"/>
      <c r="M40" s="1362"/>
      <c r="N40" s="1362"/>
      <c r="O40" s="1362"/>
      <c r="P40" s="1362"/>
      <c r="Q40" s="1362"/>
      <c r="R40" s="1362"/>
      <c r="S40" s="1362"/>
      <c r="T40" s="412" t="s">
        <v>2847</v>
      </c>
      <c r="U40" s="1376"/>
      <c r="V40" s="1376"/>
      <c r="W40" s="1376"/>
      <c r="X40" s="1376"/>
      <c r="Y40" s="1376"/>
      <c r="Z40" s="411" t="s">
        <v>3064</v>
      </c>
      <c r="AA40" s="412"/>
      <c r="AB40" s="412"/>
      <c r="AC40" s="412"/>
    </row>
    <row r="41" spans="1:32" s="451" customFormat="1" ht="17.100000000000001" customHeight="1">
      <c r="A41" s="413" t="s">
        <v>3070</v>
      </c>
      <c r="B41" s="413"/>
      <c r="C41" s="413"/>
      <c r="D41" s="413"/>
      <c r="E41" s="413"/>
      <c r="F41" s="413"/>
      <c r="G41" s="413"/>
      <c r="H41" s="1325"/>
      <c r="I41" s="1325"/>
      <c r="J41" s="1325"/>
      <c r="K41" s="1325"/>
      <c r="L41" s="1325"/>
      <c r="M41" s="1325"/>
      <c r="N41" s="1325"/>
      <c r="O41" s="1325"/>
      <c r="P41" s="1325"/>
      <c r="Q41" s="1325"/>
      <c r="R41" s="1325"/>
      <c r="S41" s="1325"/>
      <c r="T41" s="1325"/>
      <c r="U41" s="1325"/>
      <c r="V41" s="1325"/>
      <c r="W41" s="1325"/>
      <c r="X41" s="1325"/>
      <c r="Y41" s="1325"/>
      <c r="Z41" s="1325"/>
      <c r="AA41" s="1325"/>
      <c r="AB41" s="1325"/>
      <c r="AC41" s="1325"/>
    </row>
    <row r="42" spans="1:32" s="451" customFormat="1" ht="17.100000000000001" customHeight="1">
      <c r="A42" s="413" t="s">
        <v>3071</v>
      </c>
      <c r="B42" s="472"/>
      <c r="C42" s="472"/>
      <c r="D42" s="472"/>
      <c r="E42" s="1380"/>
      <c r="F42" s="1380"/>
      <c r="G42" s="1380"/>
      <c r="H42" s="1380"/>
      <c r="I42" s="1320"/>
      <c r="J42" s="1320"/>
      <c r="K42" s="1320"/>
      <c r="L42" s="1320"/>
      <c r="M42" s="1320"/>
      <c r="N42" s="1320"/>
      <c r="O42" s="1320"/>
      <c r="P42" s="1320"/>
      <c r="Q42" s="1320"/>
      <c r="R42" s="1320"/>
      <c r="S42" s="1320"/>
      <c r="T42" s="1320"/>
      <c r="U42" s="1320"/>
      <c r="V42" s="1320"/>
      <c r="W42" s="1320"/>
      <c r="X42" s="1320"/>
      <c r="Y42" s="1320"/>
      <c r="Z42" s="1380"/>
      <c r="AA42" s="1380"/>
      <c r="AB42" s="1380"/>
      <c r="AC42" s="1380"/>
      <c r="AD42" s="455"/>
      <c r="AE42" s="455"/>
      <c r="AF42" s="455"/>
    </row>
    <row r="43" spans="1:32" s="451" customFormat="1" ht="17.100000000000001" customHeight="1">
      <c r="A43" s="1377"/>
      <c r="B43" s="1381"/>
      <c r="C43" s="1381"/>
      <c r="D43" s="1381"/>
      <c r="E43" s="1381"/>
      <c r="F43" s="1381"/>
      <c r="G43" s="1381"/>
      <c r="H43" s="1381"/>
      <c r="I43" s="1377"/>
      <c r="J43" s="1377"/>
      <c r="K43" s="1377"/>
      <c r="L43" s="1377"/>
      <c r="M43" s="1377"/>
      <c r="N43" s="1377"/>
      <c r="O43" s="1377"/>
      <c r="P43" s="1377"/>
      <c r="Q43" s="1377"/>
      <c r="R43" s="1377"/>
      <c r="S43" s="1377"/>
      <c r="T43" s="1377"/>
      <c r="U43" s="1377"/>
      <c r="V43" s="1377"/>
      <c r="W43" s="1377"/>
      <c r="X43" s="1377"/>
      <c r="Y43" s="1377"/>
      <c r="Z43" s="1381"/>
      <c r="AA43" s="1381"/>
      <c r="AB43" s="1381"/>
      <c r="AC43" s="1381"/>
      <c r="AD43" s="455"/>
      <c r="AE43" s="455"/>
      <c r="AF43" s="455"/>
    </row>
    <row r="44" spans="1:32" s="451" customFormat="1" ht="17.100000000000001" customHeight="1">
      <c r="A44" s="1378"/>
      <c r="B44" s="1379"/>
      <c r="C44" s="1379"/>
      <c r="D44" s="1379"/>
      <c r="E44" s="1379"/>
      <c r="F44" s="1379"/>
      <c r="G44" s="1379"/>
      <c r="H44" s="1379"/>
      <c r="I44" s="1378"/>
      <c r="J44" s="1378"/>
      <c r="K44" s="1378"/>
      <c r="L44" s="1378"/>
      <c r="M44" s="1378"/>
      <c r="N44" s="1378"/>
      <c r="O44" s="1378"/>
      <c r="P44" s="1378"/>
      <c r="Q44" s="1378"/>
      <c r="R44" s="1378"/>
      <c r="S44" s="1378"/>
      <c r="T44" s="1378"/>
      <c r="U44" s="1378"/>
      <c r="V44" s="1378"/>
      <c r="W44" s="1378"/>
      <c r="X44" s="1378"/>
      <c r="Y44" s="1378"/>
      <c r="Z44" s="1379"/>
      <c r="AA44" s="1379"/>
      <c r="AB44" s="1379"/>
      <c r="AC44" s="1379"/>
      <c r="AD44" s="455"/>
      <c r="AE44" s="455"/>
      <c r="AF44" s="455"/>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AD2" sqref="AD2"/>
    </sheetView>
  </sheetViews>
  <sheetFormatPr defaultColWidth="3" defaultRowHeight="17.100000000000001" customHeight="1"/>
  <cols>
    <col min="1" max="16384" width="3" style="317"/>
  </cols>
  <sheetData>
    <row r="1" spans="1:32" ht="18" customHeight="1">
      <c r="A1" s="1194" t="s">
        <v>3077</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row>
    <row r="2" spans="1:32" ht="18" customHeight="1">
      <c r="A2" s="1270" t="s">
        <v>3078</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row>
    <row r="3" spans="1:32" ht="18" customHeight="1">
      <c r="A3" s="384" t="s">
        <v>3079</v>
      </c>
      <c r="B3" s="384"/>
      <c r="C3" s="384"/>
      <c r="D3" s="384"/>
      <c r="E3" s="473"/>
      <c r="F3" s="473"/>
      <c r="G3" s="473"/>
      <c r="H3" s="1383">
        <v>1</v>
      </c>
      <c r="I3" s="1383"/>
      <c r="J3" s="1383"/>
      <c r="K3" s="1383"/>
      <c r="L3" s="1383"/>
      <c r="M3" s="473"/>
      <c r="N3" s="473"/>
      <c r="O3" s="473"/>
      <c r="P3" s="473"/>
      <c r="Q3" s="473"/>
      <c r="R3" s="473"/>
      <c r="S3" s="473"/>
      <c r="T3" s="473"/>
      <c r="U3" s="473"/>
      <c r="V3" s="473"/>
      <c r="W3" s="473"/>
      <c r="X3" s="473"/>
      <c r="Y3" s="473"/>
      <c r="Z3" s="473"/>
      <c r="AA3" s="473"/>
      <c r="AB3" s="473"/>
      <c r="AC3" s="474"/>
      <c r="AD3" s="325"/>
      <c r="AE3" s="475"/>
      <c r="AF3" s="325"/>
    </row>
    <row r="4" spans="1:32" ht="18" customHeight="1">
      <c r="A4" s="384" t="s">
        <v>3080</v>
      </c>
      <c r="B4" s="384"/>
      <c r="C4" s="384"/>
      <c r="D4" s="384"/>
      <c r="E4" s="384"/>
      <c r="F4" s="384"/>
      <c r="G4" s="384"/>
      <c r="H4" s="1384"/>
      <c r="I4" s="1384"/>
      <c r="J4" s="1384"/>
      <c r="K4" s="1384"/>
      <c r="L4" s="1384"/>
      <c r="M4" s="474"/>
      <c r="N4" s="474" t="s">
        <v>47</v>
      </c>
      <c r="O4" s="474"/>
      <c r="P4" s="474"/>
      <c r="Q4" s="474"/>
      <c r="R4" s="474"/>
      <c r="S4" s="474"/>
      <c r="T4" s="474"/>
      <c r="U4" s="474"/>
      <c r="V4" s="474"/>
      <c r="W4" s="474"/>
      <c r="X4" s="474"/>
      <c r="Y4" s="474"/>
      <c r="Z4" s="474"/>
      <c r="AA4" s="474"/>
      <c r="AB4" s="474"/>
      <c r="AC4" s="474"/>
      <c r="AD4" s="325"/>
      <c r="AE4" s="325"/>
      <c r="AF4" s="325"/>
    </row>
    <row r="5" spans="1:32" ht="18" customHeight="1">
      <c r="A5" s="384" t="s">
        <v>3081</v>
      </c>
      <c r="B5" s="384"/>
      <c r="C5" s="384"/>
      <c r="D5" s="384"/>
      <c r="E5" s="384"/>
      <c r="F5" s="384"/>
      <c r="G5" s="384"/>
      <c r="H5" s="384"/>
      <c r="I5" s="384"/>
      <c r="J5" s="384"/>
      <c r="K5" s="474"/>
      <c r="L5" s="474"/>
      <c r="M5" s="474"/>
      <c r="N5" s="474"/>
      <c r="O5" s="474"/>
      <c r="P5" s="474"/>
      <c r="Q5" s="474"/>
      <c r="R5" s="474"/>
      <c r="S5" s="474"/>
      <c r="T5" s="474"/>
      <c r="U5" s="474"/>
      <c r="V5" s="474"/>
      <c r="W5" s="474"/>
      <c r="X5" s="474"/>
      <c r="Y5" s="474"/>
      <c r="Z5" s="474"/>
      <c r="AA5" s="474"/>
      <c r="AB5" s="474"/>
      <c r="AC5" s="474"/>
      <c r="AD5" s="325"/>
      <c r="AE5" s="325"/>
      <c r="AF5" s="325"/>
    </row>
    <row r="6" spans="1:32" ht="18" customHeight="1">
      <c r="A6" s="320" t="s">
        <v>3082</v>
      </c>
      <c r="B6" s="320"/>
      <c r="C6" s="320"/>
      <c r="D6" s="320"/>
      <c r="E6" s="320"/>
      <c r="F6" s="320"/>
      <c r="G6" s="320"/>
      <c r="H6" s="320"/>
      <c r="I6" s="320"/>
      <c r="J6" s="1385"/>
      <c r="K6" s="1385"/>
      <c r="L6" s="1385"/>
      <c r="M6" s="1385"/>
      <c r="N6" s="320" t="s">
        <v>2842</v>
      </c>
      <c r="O6" s="320"/>
      <c r="P6" s="320"/>
      <c r="Q6" s="320"/>
      <c r="R6" s="320"/>
      <c r="S6" s="320"/>
      <c r="T6" s="320"/>
      <c r="U6" s="320"/>
      <c r="V6" s="320"/>
      <c r="W6" s="320"/>
      <c r="X6" s="320"/>
      <c r="Y6" s="320"/>
      <c r="Z6" s="320"/>
      <c r="AA6" s="320"/>
      <c r="AB6" s="320"/>
      <c r="AC6" s="320"/>
    </row>
    <row r="7" spans="1:32" ht="18" customHeight="1">
      <c r="A7" s="320" t="s">
        <v>3083</v>
      </c>
      <c r="B7" s="320"/>
      <c r="C7" s="320"/>
      <c r="D7" s="320"/>
      <c r="E7" s="320"/>
      <c r="F7" s="320"/>
      <c r="G7" s="320"/>
      <c r="H7" s="320"/>
      <c r="I7" s="320"/>
      <c r="J7" s="1385"/>
      <c r="K7" s="1385"/>
      <c r="L7" s="1385"/>
      <c r="M7" s="1385"/>
      <c r="N7" s="320" t="s">
        <v>2842</v>
      </c>
      <c r="O7" s="320"/>
      <c r="P7" s="320"/>
      <c r="Q7" s="320"/>
      <c r="R7" s="320"/>
      <c r="S7" s="320"/>
      <c r="T7" s="320"/>
      <c r="U7" s="320"/>
      <c r="V7" s="320"/>
      <c r="W7" s="320"/>
      <c r="X7" s="320"/>
      <c r="Y7" s="320"/>
      <c r="Z7" s="320"/>
      <c r="AA7" s="320"/>
      <c r="AB7" s="320"/>
      <c r="AC7" s="320"/>
    </row>
    <row r="8" spans="1:32" ht="18" customHeight="1">
      <c r="A8" s="320" t="s">
        <v>3084</v>
      </c>
      <c r="B8" s="320"/>
      <c r="C8" s="320"/>
      <c r="D8" s="320"/>
      <c r="E8" s="320"/>
      <c r="F8" s="320"/>
      <c r="G8" s="320"/>
      <c r="H8" s="320"/>
      <c r="I8" s="320"/>
      <c r="J8" s="320" t="s">
        <v>2941</v>
      </c>
      <c r="K8" s="320"/>
      <c r="L8" s="320" t="s">
        <v>2811</v>
      </c>
      <c r="M8" s="1386"/>
      <c r="N8" s="1386"/>
      <c r="O8" s="1386"/>
      <c r="P8" s="1386"/>
      <c r="Q8" s="320" t="s">
        <v>2812</v>
      </c>
      <c r="R8" s="320" t="s">
        <v>2110</v>
      </c>
      <c r="S8" s="320"/>
      <c r="T8" s="320" t="s">
        <v>2811</v>
      </c>
      <c r="U8" s="1386"/>
      <c r="V8" s="1386"/>
      <c r="W8" s="1386"/>
      <c r="X8" s="1386"/>
      <c r="Y8" s="320" t="s">
        <v>2812</v>
      </c>
      <c r="Z8" s="320"/>
      <c r="AA8" s="320"/>
      <c r="AB8" s="320"/>
      <c r="AC8" s="320"/>
    </row>
    <row r="9" spans="1:32" s="451" customFormat="1" ht="18" customHeight="1">
      <c r="A9" s="411" t="s">
        <v>3085</v>
      </c>
      <c r="B9" s="411"/>
      <c r="C9" s="411"/>
      <c r="D9" s="411"/>
      <c r="E9" s="411"/>
      <c r="F9" s="411"/>
      <c r="G9" s="412"/>
      <c r="H9" s="412"/>
      <c r="I9" s="412"/>
      <c r="J9" s="1387"/>
      <c r="K9" s="1387"/>
      <c r="L9" s="1387"/>
      <c r="M9" s="1387"/>
      <c r="N9" s="1387"/>
      <c r="O9" s="1387"/>
      <c r="P9" s="1387"/>
      <c r="Q9" s="411" t="s">
        <v>2944</v>
      </c>
      <c r="R9" s="412"/>
      <c r="S9" s="412"/>
      <c r="T9" s="1387"/>
      <c r="U9" s="1387"/>
      <c r="V9" s="1387"/>
      <c r="W9" s="1387"/>
      <c r="X9" s="1387"/>
      <c r="Y9" s="1387"/>
      <c r="Z9" s="411" t="s">
        <v>2945</v>
      </c>
      <c r="AA9" s="411"/>
      <c r="AB9" s="411"/>
      <c r="AC9" s="411"/>
    </row>
    <row r="10" spans="1:32" s="451" customFormat="1" ht="18" customHeight="1">
      <c r="A10" s="420"/>
      <c r="B10" s="420"/>
      <c r="C10" s="420"/>
      <c r="D10" s="420"/>
      <c r="E10" s="420"/>
      <c r="F10" s="420"/>
      <c r="G10" s="433"/>
      <c r="H10" s="433"/>
      <c r="I10" s="433"/>
      <c r="J10" s="464"/>
      <c r="K10" s="464"/>
      <c r="L10" s="464"/>
      <c r="M10" s="464"/>
      <c r="N10" s="464"/>
      <c r="O10" s="464"/>
      <c r="P10" s="464"/>
      <c r="Q10" s="420"/>
      <c r="R10" s="433"/>
      <c r="S10" s="433"/>
      <c r="T10" s="464"/>
      <c r="U10" s="464"/>
      <c r="V10" s="464"/>
      <c r="W10" s="464"/>
      <c r="X10" s="464"/>
      <c r="Y10" s="464"/>
      <c r="Z10" s="420"/>
      <c r="AA10" s="420"/>
      <c r="AB10" s="420"/>
      <c r="AC10" s="420"/>
    </row>
    <row r="11" spans="1:32" ht="18" customHeight="1">
      <c r="A11" s="1382" t="s">
        <v>3086</v>
      </c>
      <c r="B11" s="1382"/>
      <c r="C11" s="1382"/>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row>
    <row r="12" spans="1:32" ht="18" customHeight="1">
      <c r="A12" s="320"/>
      <c r="B12" s="320"/>
      <c r="C12" s="414" t="s">
        <v>2828</v>
      </c>
      <c r="D12" s="320" t="s">
        <v>3087</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4" t="s">
        <v>2828</v>
      </c>
      <c r="D13" s="320" t="s">
        <v>3088</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82" t="s">
        <v>3089</v>
      </c>
      <c r="B15" s="1382"/>
      <c r="C15" s="1382"/>
      <c r="D15" s="1382"/>
      <c r="E15" s="1382"/>
      <c r="F15" s="1382"/>
      <c r="G15" s="1382"/>
      <c r="H15" s="1382"/>
      <c r="I15" s="1382"/>
      <c r="J15" s="1382"/>
      <c r="K15" s="1382"/>
      <c r="L15" s="1382"/>
      <c r="M15" s="1382"/>
      <c r="N15" s="1382"/>
      <c r="O15" s="1382"/>
      <c r="P15" s="1382"/>
      <c r="Q15" s="1382"/>
      <c r="R15" s="1382"/>
      <c r="S15" s="1382"/>
      <c r="T15" s="1382"/>
      <c r="U15" s="1382"/>
      <c r="V15" s="1382"/>
      <c r="W15" s="1382"/>
      <c r="X15" s="1382"/>
      <c r="Y15" s="1382"/>
      <c r="Z15" s="1382"/>
      <c r="AA15" s="1382"/>
      <c r="AB15" s="1382"/>
      <c r="AC15" s="1382"/>
    </row>
    <row r="16" spans="1:32" ht="18" customHeight="1">
      <c r="A16" s="320"/>
      <c r="B16" s="320"/>
      <c r="C16" s="414" t="s">
        <v>2828</v>
      </c>
      <c r="D16" s="320" t="s">
        <v>3090</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4" t="s">
        <v>2828</v>
      </c>
      <c r="D17" s="320" t="s">
        <v>3091</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4" t="s">
        <v>2828</v>
      </c>
      <c r="D18" s="320" t="s">
        <v>3092</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4" t="s">
        <v>2828</v>
      </c>
      <c r="D19" s="320" t="s">
        <v>3093</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4" t="s">
        <v>2828</v>
      </c>
      <c r="D20" s="320" t="s">
        <v>3094</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82" t="s">
        <v>3095</v>
      </c>
      <c r="B22" s="1382"/>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row>
    <row r="23" spans="1:29" ht="18" customHeight="1">
      <c r="A23" s="320" t="s">
        <v>3096</v>
      </c>
      <c r="B23" s="320"/>
      <c r="C23" s="320"/>
      <c r="D23" s="320"/>
      <c r="E23" s="320"/>
      <c r="F23" s="320" t="s">
        <v>2811</v>
      </c>
      <c r="G23" s="1389"/>
      <c r="H23" s="1389"/>
      <c r="I23" s="1389"/>
      <c r="J23" s="1389"/>
      <c r="K23" s="1389"/>
      <c r="L23" s="1389"/>
      <c r="M23" s="1389"/>
      <c r="N23" s="1389"/>
      <c r="O23" s="1389"/>
      <c r="P23" s="1389"/>
      <c r="Q23" s="1389"/>
      <c r="R23" s="1389"/>
      <c r="S23" s="1389"/>
      <c r="T23" s="1389"/>
      <c r="U23" s="1389"/>
      <c r="V23" s="1389"/>
      <c r="W23" s="1389"/>
      <c r="X23" s="1389"/>
      <c r="Y23" s="1389"/>
      <c r="Z23" s="320" t="s">
        <v>2812</v>
      </c>
      <c r="AA23" s="320"/>
      <c r="AB23" s="320"/>
      <c r="AC23" s="320"/>
    </row>
    <row r="24" spans="1:29" ht="18" customHeight="1">
      <c r="A24" s="320" t="s">
        <v>3097</v>
      </c>
      <c r="B24" s="320"/>
      <c r="C24" s="320"/>
      <c r="D24" s="320"/>
      <c r="E24" s="320"/>
      <c r="F24" s="414" t="s">
        <v>2828</v>
      </c>
      <c r="G24" s="320" t="s">
        <v>3098</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3099</v>
      </c>
      <c r="L25" s="320"/>
      <c r="M25" s="320"/>
      <c r="N25" s="320"/>
      <c r="O25" s="1389"/>
      <c r="P25" s="1389"/>
      <c r="Q25" s="1389"/>
      <c r="R25" s="1389"/>
      <c r="S25" s="1389"/>
      <c r="T25" s="1389"/>
      <c r="U25" s="1389"/>
      <c r="V25" s="1389"/>
      <c r="W25" s="1389"/>
      <c r="X25" s="1389"/>
      <c r="Y25" s="1389"/>
      <c r="Z25" s="320" t="s">
        <v>2812</v>
      </c>
      <c r="AA25" s="320"/>
      <c r="AB25" s="320"/>
      <c r="AC25" s="320"/>
    </row>
    <row r="26" spans="1:29" ht="18" customHeight="1">
      <c r="A26" s="320"/>
      <c r="B26" s="320"/>
      <c r="C26" s="320"/>
      <c r="D26" s="320"/>
      <c r="E26" s="320"/>
      <c r="F26" s="414" t="s">
        <v>2828</v>
      </c>
      <c r="G26" s="320" t="s">
        <v>3100</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82" t="s">
        <v>3101</v>
      </c>
      <c r="B28" s="1382"/>
      <c r="C28" s="1382"/>
      <c r="D28" s="1382"/>
      <c r="E28" s="1382"/>
      <c r="F28" s="1382"/>
      <c r="G28" s="1382"/>
      <c r="H28" s="1382"/>
      <c r="I28" s="1382"/>
      <c r="J28" s="1382"/>
      <c r="K28" s="1382"/>
      <c r="L28" s="1382"/>
      <c r="M28" s="1382"/>
      <c r="N28" s="1382"/>
      <c r="O28" s="1382"/>
      <c r="P28" s="1382"/>
      <c r="Q28" s="1382"/>
      <c r="R28" s="1382"/>
      <c r="S28" s="1382"/>
      <c r="T28" s="1382"/>
      <c r="U28" s="1382"/>
      <c r="V28" s="1382"/>
      <c r="W28" s="1382"/>
      <c r="X28" s="1382"/>
      <c r="Y28" s="1382"/>
      <c r="Z28" s="1382"/>
      <c r="AA28" s="1382"/>
      <c r="AB28" s="1382"/>
      <c r="AC28" s="1382"/>
    </row>
    <row r="29" spans="1:29" ht="18" customHeight="1">
      <c r="A29" s="320"/>
      <c r="B29" s="320"/>
      <c r="C29" s="320"/>
      <c r="D29" s="320"/>
      <c r="E29" s="320"/>
      <c r="F29" s="320" t="s">
        <v>2811</v>
      </c>
      <c r="G29" s="1390"/>
      <c r="H29" s="1390"/>
      <c r="I29" s="1390"/>
      <c r="J29" s="1390"/>
      <c r="K29" s="1390"/>
      <c r="L29" s="1390"/>
      <c r="M29" s="1390"/>
      <c r="N29" s="1390"/>
      <c r="O29" s="1390"/>
      <c r="P29" s="1390"/>
      <c r="Q29" s="1390"/>
      <c r="R29" s="1390"/>
      <c r="S29" s="1390"/>
      <c r="T29" s="1390"/>
      <c r="U29" s="1390"/>
      <c r="V29" s="1390"/>
      <c r="W29" s="1390"/>
      <c r="X29" s="1390"/>
      <c r="Y29" s="1390"/>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82" t="s">
        <v>3102</v>
      </c>
      <c r="B31" s="1382"/>
      <c r="C31" s="1382"/>
      <c r="D31" s="1382"/>
      <c r="E31" s="1382"/>
      <c r="F31" s="1382"/>
      <c r="G31" s="1382"/>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row>
    <row r="32" spans="1:29" ht="18" customHeight="1">
      <c r="A32" s="388"/>
      <c r="B32" s="1388"/>
      <c r="C32" s="1388"/>
      <c r="D32" s="1388"/>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c r="AA32" s="1388"/>
      <c r="AB32" s="1388"/>
      <c r="AC32" s="388"/>
    </row>
    <row r="42" spans="2:32" ht="17.100000000000001" customHeight="1">
      <c r="B42" s="380"/>
      <c r="C42" s="380"/>
      <c r="D42" s="380"/>
      <c r="E42" s="380"/>
      <c r="F42" s="380"/>
      <c r="G42" s="380"/>
      <c r="H42" s="380"/>
      <c r="Z42" s="380"/>
      <c r="AA42" s="380"/>
      <c r="AB42" s="380"/>
      <c r="AC42" s="380"/>
      <c r="AD42" s="380"/>
      <c r="AE42" s="380"/>
      <c r="AF42" s="380"/>
    </row>
    <row r="43" spans="2:32" ht="17.100000000000001" customHeight="1">
      <c r="B43" s="380"/>
      <c r="C43" s="380"/>
      <c r="D43" s="380"/>
      <c r="E43" s="380"/>
      <c r="F43" s="380"/>
      <c r="G43" s="380"/>
      <c r="H43" s="380"/>
      <c r="Z43" s="380"/>
      <c r="AA43" s="380"/>
      <c r="AB43" s="380"/>
      <c r="AC43" s="380"/>
      <c r="AD43" s="380"/>
      <c r="AE43" s="380"/>
      <c r="AF43" s="380"/>
    </row>
    <row r="44" spans="2:32" ht="17.100000000000001" customHeight="1">
      <c r="B44" s="380"/>
      <c r="C44" s="380"/>
      <c r="D44" s="380"/>
      <c r="E44" s="380"/>
      <c r="F44" s="380"/>
      <c r="G44" s="380"/>
      <c r="H44" s="380"/>
      <c r="Z44" s="380"/>
      <c r="AA44" s="380"/>
      <c r="AB44" s="380"/>
      <c r="AC44" s="380"/>
      <c r="AD44" s="380"/>
      <c r="AE44" s="380"/>
      <c r="AF44" s="380"/>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AD2" sqref="AD2"/>
    </sheetView>
  </sheetViews>
  <sheetFormatPr defaultColWidth="3" defaultRowHeight="17.100000000000001" customHeight="1"/>
  <cols>
    <col min="1" max="16384" width="3" style="317"/>
  </cols>
  <sheetData>
    <row r="1" spans="1:32" ht="18" customHeight="1">
      <c r="A1" s="1194" t="s">
        <v>3077</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row>
    <row r="2" spans="1:32" ht="18" customHeight="1">
      <c r="A2" s="1270" t="s">
        <v>3078</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row>
    <row r="3" spans="1:32" ht="18" customHeight="1">
      <c r="A3" s="384" t="s">
        <v>3079</v>
      </c>
      <c r="B3" s="384"/>
      <c r="C3" s="384"/>
      <c r="D3" s="384"/>
      <c r="E3" s="473"/>
      <c r="F3" s="473"/>
      <c r="G3" s="473"/>
      <c r="H3" s="1383"/>
      <c r="I3" s="1383"/>
      <c r="J3" s="1383"/>
      <c r="K3" s="1383"/>
      <c r="L3" s="1383"/>
      <c r="M3" s="473"/>
      <c r="N3" s="473"/>
      <c r="O3" s="473"/>
      <c r="P3" s="473"/>
      <c r="Q3" s="473"/>
      <c r="R3" s="473"/>
      <c r="S3" s="473"/>
      <c r="T3" s="473"/>
      <c r="U3" s="473"/>
      <c r="V3" s="473"/>
      <c r="W3" s="473"/>
      <c r="X3" s="473"/>
      <c r="Y3" s="473"/>
      <c r="Z3" s="473"/>
      <c r="AA3" s="473"/>
      <c r="AB3" s="473"/>
      <c r="AC3" s="474"/>
      <c r="AD3" s="325"/>
      <c r="AE3" s="475"/>
      <c r="AF3" s="325"/>
    </row>
    <row r="4" spans="1:32" ht="18" customHeight="1">
      <c r="A4" s="384" t="s">
        <v>3080</v>
      </c>
      <c r="B4" s="384"/>
      <c r="C4" s="384"/>
      <c r="D4" s="384"/>
      <c r="E4" s="384"/>
      <c r="F4" s="384"/>
      <c r="G4" s="384"/>
      <c r="H4" s="1384"/>
      <c r="I4" s="1384"/>
      <c r="J4" s="1384"/>
      <c r="K4" s="1384"/>
      <c r="L4" s="1384"/>
      <c r="M4" s="474"/>
      <c r="N4" s="474" t="s">
        <v>47</v>
      </c>
      <c r="O4" s="474"/>
      <c r="P4" s="474"/>
      <c r="Q4" s="474"/>
      <c r="R4" s="474"/>
      <c r="S4" s="474"/>
      <c r="T4" s="474"/>
      <c r="U4" s="474"/>
      <c r="V4" s="474"/>
      <c r="W4" s="474"/>
      <c r="X4" s="474"/>
      <c r="Y4" s="474"/>
      <c r="Z4" s="474"/>
      <c r="AA4" s="474"/>
      <c r="AB4" s="474"/>
      <c r="AC4" s="474"/>
      <c r="AD4" s="325"/>
      <c r="AE4" s="325"/>
      <c r="AF4" s="325"/>
    </row>
    <row r="5" spans="1:32" ht="18" customHeight="1">
      <c r="A5" s="384" t="s">
        <v>3081</v>
      </c>
      <c r="B5" s="384"/>
      <c r="C5" s="384"/>
      <c r="D5" s="384"/>
      <c r="E5" s="384"/>
      <c r="F5" s="384"/>
      <c r="G5" s="384"/>
      <c r="H5" s="384"/>
      <c r="I5" s="384"/>
      <c r="J5" s="384"/>
      <c r="K5" s="474"/>
      <c r="L5" s="474"/>
      <c r="M5" s="474"/>
      <c r="N5" s="474"/>
      <c r="O5" s="474"/>
      <c r="P5" s="474"/>
      <c r="Q5" s="474"/>
      <c r="R5" s="474"/>
      <c r="S5" s="474"/>
      <c r="T5" s="474"/>
      <c r="U5" s="474"/>
      <c r="V5" s="474"/>
      <c r="W5" s="474"/>
      <c r="X5" s="474"/>
      <c r="Y5" s="474"/>
      <c r="Z5" s="474"/>
      <c r="AA5" s="474"/>
      <c r="AB5" s="474"/>
      <c r="AC5" s="474"/>
      <c r="AD5" s="325"/>
      <c r="AE5" s="325"/>
      <c r="AF5" s="325"/>
    </row>
    <row r="6" spans="1:32" ht="18" customHeight="1">
      <c r="A6" s="320" t="s">
        <v>3082</v>
      </c>
      <c r="B6" s="320"/>
      <c r="C6" s="320"/>
      <c r="D6" s="320"/>
      <c r="E6" s="320"/>
      <c r="F6" s="320"/>
      <c r="G6" s="320"/>
      <c r="H6" s="320"/>
      <c r="I6" s="320"/>
      <c r="J6" s="1385"/>
      <c r="K6" s="1385"/>
      <c r="L6" s="1385"/>
      <c r="M6" s="1385"/>
      <c r="N6" s="320" t="s">
        <v>2842</v>
      </c>
      <c r="O6" s="320"/>
      <c r="P6" s="320"/>
      <c r="Q6" s="320"/>
      <c r="R6" s="320"/>
      <c r="S6" s="320"/>
      <c r="T6" s="320"/>
      <c r="U6" s="320"/>
      <c r="V6" s="320"/>
      <c r="W6" s="320"/>
      <c r="X6" s="320"/>
      <c r="Y6" s="320"/>
      <c r="Z6" s="320"/>
      <c r="AA6" s="320"/>
      <c r="AB6" s="320"/>
      <c r="AC6" s="320"/>
    </row>
    <row r="7" spans="1:32" ht="18" customHeight="1">
      <c r="A7" s="320" t="s">
        <v>3083</v>
      </c>
      <c r="B7" s="320"/>
      <c r="C7" s="320"/>
      <c r="D7" s="320"/>
      <c r="E7" s="320"/>
      <c r="F7" s="320"/>
      <c r="G7" s="320"/>
      <c r="H7" s="320"/>
      <c r="I7" s="320"/>
      <c r="J7" s="1385"/>
      <c r="K7" s="1385"/>
      <c r="L7" s="1385"/>
      <c r="M7" s="1385"/>
      <c r="N7" s="320" t="s">
        <v>2842</v>
      </c>
      <c r="O7" s="320"/>
      <c r="P7" s="320"/>
      <c r="Q7" s="320"/>
      <c r="R7" s="320"/>
      <c r="S7" s="320"/>
      <c r="T7" s="320"/>
      <c r="U7" s="320"/>
      <c r="V7" s="320"/>
      <c r="W7" s="320"/>
      <c r="X7" s="320"/>
      <c r="Y7" s="320"/>
      <c r="Z7" s="320"/>
      <c r="AA7" s="320"/>
      <c r="AB7" s="320"/>
      <c r="AC7" s="320"/>
    </row>
    <row r="8" spans="1:32" ht="18" customHeight="1">
      <c r="A8" s="320" t="s">
        <v>3084</v>
      </c>
      <c r="B8" s="320"/>
      <c r="C8" s="320"/>
      <c r="D8" s="320"/>
      <c r="E8" s="320"/>
      <c r="F8" s="320"/>
      <c r="G8" s="320"/>
      <c r="H8" s="320"/>
      <c r="I8" s="320"/>
      <c r="J8" s="320" t="s">
        <v>2941</v>
      </c>
      <c r="K8" s="320"/>
      <c r="L8" s="320" t="s">
        <v>2811</v>
      </c>
      <c r="M8" s="1386"/>
      <c r="N8" s="1386"/>
      <c r="O8" s="1386"/>
      <c r="P8" s="1386"/>
      <c r="Q8" s="320" t="s">
        <v>2812</v>
      </c>
      <c r="R8" s="320" t="s">
        <v>2110</v>
      </c>
      <c r="S8" s="320"/>
      <c r="T8" s="320" t="s">
        <v>2811</v>
      </c>
      <c r="U8" s="1386"/>
      <c r="V8" s="1386"/>
      <c r="W8" s="1386"/>
      <c r="X8" s="1386"/>
      <c r="Y8" s="320" t="s">
        <v>2812</v>
      </c>
      <c r="Z8" s="320"/>
      <c r="AA8" s="320"/>
      <c r="AB8" s="320"/>
      <c r="AC8" s="320"/>
    </row>
    <row r="9" spans="1:32" s="451" customFormat="1" ht="18" customHeight="1">
      <c r="A9" s="411" t="s">
        <v>3085</v>
      </c>
      <c r="B9" s="411"/>
      <c r="C9" s="411"/>
      <c r="D9" s="411"/>
      <c r="E9" s="411"/>
      <c r="F9" s="411"/>
      <c r="G9" s="412"/>
      <c r="H9" s="412"/>
      <c r="I9" s="412"/>
      <c r="J9" s="1387"/>
      <c r="K9" s="1387"/>
      <c r="L9" s="1387"/>
      <c r="M9" s="1387"/>
      <c r="N9" s="1387"/>
      <c r="O9" s="1387"/>
      <c r="P9" s="1387"/>
      <c r="Q9" s="411" t="s">
        <v>2944</v>
      </c>
      <c r="R9" s="412"/>
      <c r="S9" s="412"/>
      <c r="T9" s="1387"/>
      <c r="U9" s="1387"/>
      <c r="V9" s="1387"/>
      <c r="W9" s="1387"/>
      <c r="X9" s="1387"/>
      <c r="Y9" s="1387"/>
      <c r="Z9" s="411" t="s">
        <v>2945</v>
      </c>
      <c r="AA9" s="411"/>
      <c r="AB9" s="411"/>
      <c r="AC9" s="411"/>
    </row>
    <row r="10" spans="1:32" s="451" customFormat="1" ht="18" customHeight="1">
      <c r="A10" s="420"/>
      <c r="B10" s="420"/>
      <c r="C10" s="420"/>
      <c r="D10" s="420"/>
      <c r="E10" s="420"/>
      <c r="F10" s="420"/>
      <c r="G10" s="433"/>
      <c r="H10" s="433"/>
      <c r="I10" s="433"/>
      <c r="J10" s="464"/>
      <c r="K10" s="464"/>
      <c r="L10" s="464"/>
      <c r="M10" s="464"/>
      <c r="N10" s="464"/>
      <c r="O10" s="464"/>
      <c r="P10" s="464"/>
      <c r="Q10" s="420"/>
      <c r="R10" s="433"/>
      <c r="S10" s="433"/>
      <c r="T10" s="464"/>
      <c r="U10" s="464"/>
      <c r="V10" s="464"/>
      <c r="W10" s="464"/>
      <c r="X10" s="464"/>
      <c r="Y10" s="464"/>
      <c r="Z10" s="420"/>
      <c r="AA10" s="420"/>
      <c r="AB10" s="420"/>
      <c r="AC10" s="420"/>
    </row>
    <row r="11" spans="1:32" ht="18" customHeight="1">
      <c r="A11" s="1382" t="s">
        <v>3086</v>
      </c>
      <c r="B11" s="1382"/>
      <c r="C11" s="1382"/>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row>
    <row r="12" spans="1:32" ht="18" customHeight="1">
      <c r="A12" s="320"/>
      <c r="B12" s="320"/>
      <c r="C12" s="414" t="s">
        <v>2828</v>
      </c>
      <c r="D12" s="320" t="s">
        <v>3087</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4" t="s">
        <v>2828</v>
      </c>
      <c r="D13" s="320" t="s">
        <v>3088</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82" t="s">
        <v>3089</v>
      </c>
      <c r="B15" s="1382"/>
      <c r="C15" s="1382"/>
      <c r="D15" s="1382"/>
      <c r="E15" s="1382"/>
      <c r="F15" s="1382"/>
      <c r="G15" s="1382"/>
      <c r="H15" s="1382"/>
      <c r="I15" s="1382"/>
      <c r="J15" s="1382"/>
      <c r="K15" s="1382"/>
      <c r="L15" s="1382"/>
      <c r="M15" s="1382"/>
      <c r="N15" s="1382"/>
      <c r="O15" s="1382"/>
      <c r="P15" s="1382"/>
      <c r="Q15" s="1382"/>
      <c r="R15" s="1382"/>
      <c r="S15" s="1382"/>
      <c r="T15" s="1382"/>
      <c r="U15" s="1382"/>
      <c r="V15" s="1382"/>
      <c r="W15" s="1382"/>
      <c r="X15" s="1382"/>
      <c r="Y15" s="1382"/>
      <c r="Z15" s="1382"/>
      <c r="AA15" s="1382"/>
      <c r="AB15" s="1382"/>
      <c r="AC15" s="1382"/>
    </row>
    <row r="16" spans="1:32" ht="18" customHeight="1">
      <c r="A16" s="320"/>
      <c r="B16" s="320"/>
      <c r="C16" s="414" t="s">
        <v>2828</v>
      </c>
      <c r="D16" s="320" t="s">
        <v>3090</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4" t="s">
        <v>2828</v>
      </c>
      <c r="D17" s="320" t="s">
        <v>3091</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4" t="s">
        <v>2828</v>
      </c>
      <c r="D18" s="320" t="s">
        <v>3092</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4" t="s">
        <v>2828</v>
      </c>
      <c r="D19" s="320" t="s">
        <v>3093</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4" t="s">
        <v>2828</v>
      </c>
      <c r="D20" s="320" t="s">
        <v>3094</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82" t="s">
        <v>3095</v>
      </c>
      <c r="B22" s="1382"/>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row>
    <row r="23" spans="1:29" ht="18" customHeight="1">
      <c r="A23" s="320" t="s">
        <v>3096</v>
      </c>
      <c r="B23" s="320"/>
      <c r="C23" s="320"/>
      <c r="D23" s="320"/>
      <c r="E23" s="320"/>
      <c r="F23" s="320" t="s">
        <v>2811</v>
      </c>
      <c r="G23" s="1389"/>
      <c r="H23" s="1389"/>
      <c r="I23" s="1389"/>
      <c r="J23" s="1389"/>
      <c r="K23" s="1389"/>
      <c r="L23" s="1389"/>
      <c r="M23" s="1389"/>
      <c r="N23" s="1389"/>
      <c r="O23" s="1389"/>
      <c r="P23" s="1389"/>
      <c r="Q23" s="1389"/>
      <c r="R23" s="1389"/>
      <c r="S23" s="1389"/>
      <c r="T23" s="1389"/>
      <c r="U23" s="1389"/>
      <c r="V23" s="1389"/>
      <c r="W23" s="1389"/>
      <c r="X23" s="1389"/>
      <c r="Y23" s="1389"/>
      <c r="Z23" s="320" t="s">
        <v>2812</v>
      </c>
      <c r="AA23" s="320"/>
      <c r="AB23" s="320"/>
      <c r="AC23" s="320"/>
    </row>
    <row r="24" spans="1:29" ht="18" customHeight="1">
      <c r="A24" s="320" t="s">
        <v>3097</v>
      </c>
      <c r="B24" s="320"/>
      <c r="C24" s="320"/>
      <c r="D24" s="320"/>
      <c r="E24" s="320"/>
      <c r="F24" s="414" t="s">
        <v>2828</v>
      </c>
      <c r="G24" s="320" t="s">
        <v>3098</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3099</v>
      </c>
      <c r="L25" s="320"/>
      <c r="M25" s="320"/>
      <c r="N25" s="320"/>
      <c r="O25" s="1389"/>
      <c r="P25" s="1389"/>
      <c r="Q25" s="1389"/>
      <c r="R25" s="1389"/>
      <c r="S25" s="1389"/>
      <c r="T25" s="1389"/>
      <c r="U25" s="1389"/>
      <c r="V25" s="1389"/>
      <c r="W25" s="1389"/>
      <c r="X25" s="1389"/>
      <c r="Y25" s="1389"/>
      <c r="Z25" s="320" t="s">
        <v>2812</v>
      </c>
      <c r="AA25" s="320"/>
      <c r="AB25" s="320"/>
      <c r="AC25" s="320"/>
    </row>
    <row r="26" spans="1:29" ht="18" customHeight="1">
      <c r="A26" s="320"/>
      <c r="B26" s="320"/>
      <c r="C26" s="320"/>
      <c r="D26" s="320"/>
      <c r="E26" s="320"/>
      <c r="F26" s="414" t="s">
        <v>2828</v>
      </c>
      <c r="G26" s="320" t="s">
        <v>3100</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82" t="s">
        <v>3101</v>
      </c>
      <c r="B28" s="1382"/>
      <c r="C28" s="1382"/>
      <c r="D28" s="1382"/>
      <c r="E28" s="1382"/>
      <c r="F28" s="1382"/>
      <c r="G28" s="1382"/>
      <c r="H28" s="1382"/>
      <c r="I28" s="1382"/>
      <c r="J28" s="1382"/>
      <c r="K28" s="1382"/>
      <c r="L28" s="1382"/>
      <c r="M28" s="1382"/>
      <c r="N28" s="1382"/>
      <c r="O28" s="1382"/>
      <c r="P28" s="1382"/>
      <c r="Q28" s="1382"/>
      <c r="R28" s="1382"/>
      <c r="S28" s="1382"/>
      <c r="T28" s="1382"/>
      <c r="U28" s="1382"/>
      <c r="V28" s="1382"/>
      <c r="W28" s="1382"/>
      <c r="X28" s="1382"/>
      <c r="Y28" s="1382"/>
      <c r="Z28" s="1382"/>
      <c r="AA28" s="1382"/>
      <c r="AB28" s="1382"/>
      <c r="AC28" s="1382"/>
    </row>
    <row r="29" spans="1:29" ht="18" customHeight="1">
      <c r="A29" s="320"/>
      <c r="B29" s="320"/>
      <c r="C29" s="320"/>
      <c r="D29" s="320"/>
      <c r="E29" s="320"/>
      <c r="F29" s="320" t="s">
        <v>2811</v>
      </c>
      <c r="G29" s="1390"/>
      <c r="H29" s="1390"/>
      <c r="I29" s="1390"/>
      <c r="J29" s="1390"/>
      <c r="K29" s="1390"/>
      <c r="L29" s="1390"/>
      <c r="M29" s="1390"/>
      <c r="N29" s="1390"/>
      <c r="O29" s="1390"/>
      <c r="P29" s="1390"/>
      <c r="Q29" s="1390"/>
      <c r="R29" s="1390"/>
      <c r="S29" s="1390"/>
      <c r="T29" s="1390"/>
      <c r="U29" s="1390"/>
      <c r="V29" s="1390"/>
      <c r="W29" s="1390"/>
      <c r="X29" s="1390"/>
      <c r="Y29" s="1390"/>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82" t="s">
        <v>3102</v>
      </c>
      <c r="B31" s="1382"/>
      <c r="C31" s="1382"/>
      <c r="D31" s="1382"/>
      <c r="E31" s="1382"/>
      <c r="F31" s="1382"/>
      <c r="G31" s="1382"/>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row>
    <row r="32" spans="1:29" ht="18" customHeight="1">
      <c r="A32" s="388"/>
      <c r="B32" s="1388"/>
      <c r="C32" s="1388"/>
      <c r="D32" s="1388"/>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c r="AA32" s="1388"/>
      <c r="AB32" s="1388"/>
      <c r="AC32" s="388"/>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94" t="s">
        <v>3103</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row>
    <row r="2" spans="1:29" ht="17.100000000000001" customHeight="1">
      <c r="A2" s="1260" t="s">
        <v>3104</v>
      </c>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row>
    <row r="3" spans="1:29" s="317" customFormat="1" ht="17.100000000000001" customHeight="1">
      <c r="A3" s="365" t="s">
        <v>3105</v>
      </c>
      <c r="B3" s="365"/>
      <c r="C3" s="365"/>
      <c r="D3" s="365"/>
      <c r="E3" s="365"/>
      <c r="F3" s="365"/>
      <c r="G3" s="365"/>
      <c r="H3" s="365"/>
      <c r="I3" s="365"/>
      <c r="J3" s="365"/>
      <c r="K3" s="1287"/>
      <c r="L3" s="1287"/>
      <c r="M3" s="1287"/>
      <c r="N3" s="1287"/>
      <c r="O3" s="1287"/>
      <c r="P3" s="1287"/>
      <c r="Q3" s="1287"/>
      <c r="R3" s="1287"/>
      <c r="S3" s="1287"/>
      <c r="T3" s="1287"/>
      <c r="U3" s="1287"/>
      <c r="V3" s="1287"/>
      <c r="W3" s="1287"/>
      <c r="X3" s="1287"/>
      <c r="Y3" s="1287"/>
      <c r="Z3" s="1287"/>
      <c r="AA3" s="1287"/>
      <c r="AB3" s="1287"/>
      <c r="AC3" s="1287"/>
    </row>
    <row r="4" spans="1:29" s="317" customFormat="1" ht="17.100000000000001" customHeight="1">
      <c r="A4" s="320" t="s">
        <v>2741</v>
      </c>
      <c r="B4" s="320"/>
      <c r="C4" s="320"/>
      <c r="D4" s="320"/>
      <c r="E4" s="320"/>
      <c r="F4" s="320"/>
      <c r="G4" s="320"/>
      <c r="H4" s="320"/>
      <c r="I4" s="320"/>
      <c r="J4" s="320"/>
      <c r="K4" s="1202"/>
      <c r="L4" s="1202"/>
      <c r="M4" s="1202"/>
      <c r="N4" s="1202"/>
      <c r="O4" s="1202"/>
      <c r="P4" s="1202"/>
      <c r="Q4" s="1202"/>
      <c r="R4" s="1202"/>
      <c r="S4" s="1202"/>
      <c r="T4" s="1202"/>
      <c r="U4" s="1202"/>
      <c r="V4" s="1202"/>
      <c r="W4" s="1202"/>
      <c r="X4" s="1202"/>
      <c r="Y4" s="1202"/>
      <c r="Z4" s="1202"/>
      <c r="AA4" s="1202"/>
      <c r="AB4" s="1202"/>
      <c r="AC4" s="1202"/>
    </row>
    <row r="5" spans="1:29" s="317" customFormat="1" ht="17.100000000000001" customHeight="1">
      <c r="A5" s="320" t="s">
        <v>2742</v>
      </c>
      <c r="B5" s="320"/>
      <c r="C5" s="320"/>
      <c r="D5" s="320"/>
      <c r="E5" s="320"/>
      <c r="F5" s="320"/>
      <c r="G5" s="320"/>
      <c r="H5" s="320"/>
      <c r="I5" s="320"/>
      <c r="J5" s="320"/>
      <c r="K5" s="1202"/>
      <c r="L5" s="1202"/>
      <c r="M5" s="1202"/>
      <c r="N5" s="1202"/>
      <c r="O5" s="1202"/>
      <c r="P5" s="1202"/>
      <c r="Q5" s="1202"/>
      <c r="R5" s="1202"/>
      <c r="S5" s="1202"/>
      <c r="T5" s="1202"/>
      <c r="U5" s="1202"/>
      <c r="V5" s="1202"/>
      <c r="W5" s="1202"/>
      <c r="X5" s="1202"/>
      <c r="Y5" s="1202"/>
      <c r="Z5" s="1202"/>
      <c r="AA5" s="1202"/>
      <c r="AB5" s="1202"/>
      <c r="AC5" s="1202"/>
    </row>
    <row r="6" spans="1:29" s="317" customFormat="1" ht="17.100000000000001" customHeight="1">
      <c r="A6" s="320" t="s">
        <v>2743</v>
      </c>
      <c r="B6" s="320"/>
      <c r="C6" s="320"/>
      <c r="D6" s="320"/>
      <c r="E6" s="320"/>
      <c r="F6" s="320"/>
      <c r="G6" s="320"/>
      <c r="H6" s="320"/>
      <c r="I6" s="320"/>
      <c r="J6" s="320"/>
      <c r="K6" s="1201"/>
      <c r="L6" s="1201"/>
      <c r="M6" s="1201"/>
      <c r="N6" s="326"/>
      <c r="O6" s="322"/>
      <c r="P6" s="322"/>
      <c r="Q6" s="322"/>
      <c r="R6" s="320"/>
      <c r="S6" s="320"/>
      <c r="T6" s="320"/>
      <c r="U6" s="320"/>
      <c r="V6" s="320"/>
      <c r="W6" s="320"/>
      <c r="X6" s="320"/>
      <c r="Y6" s="320"/>
      <c r="Z6" s="320"/>
      <c r="AA6" s="320"/>
      <c r="AB6" s="320"/>
      <c r="AC6" s="320"/>
    </row>
    <row r="7" spans="1:29" s="317" customFormat="1" ht="17.100000000000001" customHeight="1">
      <c r="A7" s="320" t="s">
        <v>2744</v>
      </c>
      <c r="B7" s="320"/>
      <c r="C7" s="320"/>
      <c r="D7" s="320"/>
      <c r="E7" s="320"/>
      <c r="F7" s="320"/>
      <c r="G7" s="320"/>
      <c r="H7" s="320"/>
      <c r="I7" s="320"/>
      <c r="J7" s="320"/>
      <c r="K7" s="1199"/>
      <c r="L7" s="1199"/>
      <c r="M7" s="1199"/>
      <c r="N7" s="1199"/>
      <c r="O7" s="1199"/>
      <c r="P7" s="1199"/>
      <c r="Q7" s="1199"/>
      <c r="R7" s="1199"/>
      <c r="S7" s="1199"/>
      <c r="T7" s="1199"/>
      <c r="U7" s="1199"/>
      <c r="V7" s="1199"/>
      <c r="W7" s="1199"/>
      <c r="X7" s="1199"/>
      <c r="Y7" s="1199"/>
      <c r="Z7" s="1199"/>
      <c r="AA7" s="1199"/>
      <c r="AB7" s="1199"/>
      <c r="AC7" s="1199"/>
    </row>
    <row r="8" spans="1:29" s="317" customFormat="1" ht="17.100000000000001" customHeight="1">
      <c r="A8" s="320" t="s">
        <v>2745</v>
      </c>
      <c r="B8" s="320"/>
      <c r="C8" s="320"/>
      <c r="D8" s="320"/>
      <c r="E8" s="320"/>
      <c r="F8" s="320"/>
      <c r="G8" s="320"/>
      <c r="H8" s="320"/>
      <c r="I8" s="320"/>
      <c r="J8" s="320"/>
      <c r="K8" s="1204"/>
      <c r="L8" s="1204"/>
      <c r="M8" s="1204"/>
      <c r="N8" s="1204"/>
      <c r="O8" s="1204"/>
      <c r="P8" s="1204"/>
      <c r="Q8" s="1204"/>
      <c r="R8" s="1204"/>
      <c r="S8" s="1204"/>
      <c r="T8" s="1204"/>
      <c r="U8" s="1204"/>
      <c r="V8" s="1204"/>
      <c r="W8" s="1204"/>
      <c r="X8" s="1204"/>
      <c r="Y8" s="1204"/>
      <c r="Z8" s="1204"/>
      <c r="AA8" s="1204"/>
      <c r="AB8" s="1204"/>
      <c r="AC8" s="1204"/>
    </row>
    <row r="9" spans="1:29" s="317" customFormat="1" ht="17.100000000000001" customHeight="1">
      <c r="A9" s="388"/>
      <c r="B9" s="388"/>
      <c r="C9" s="388"/>
      <c r="D9" s="388"/>
      <c r="E9" s="388"/>
      <c r="F9" s="388"/>
      <c r="G9" s="388"/>
      <c r="H9" s="388"/>
      <c r="I9" s="388"/>
      <c r="J9" s="388"/>
      <c r="K9" s="435"/>
      <c r="L9" s="435"/>
      <c r="M9" s="435"/>
      <c r="N9" s="435"/>
      <c r="O9" s="435"/>
      <c r="P9" s="419"/>
      <c r="Q9" s="419"/>
      <c r="R9" s="419"/>
      <c r="S9" s="419"/>
      <c r="T9" s="476"/>
      <c r="U9" s="476"/>
      <c r="V9" s="476"/>
      <c r="W9" s="476"/>
      <c r="X9" s="476"/>
      <c r="Y9" s="476"/>
      <c r="Z9" s="476"/>
      <c r="AA9" s="476"/>
      <c r="AB9" s="476"/>
      <c r="AC9" s="476"/>
    </row>
    <row r="10" spans="1:29" s="317" customFormat="1" ht="17.100000000000001" customHeight="1">
      <c r="A10" s="365" t="s">
        <v>3106</v>
      </c>
      <c r="B10" s="365"/>
      <c r="C10" s="365"/>
      <c r="D10" s="365"/>
      <c r="E10" s="365"/>
      <c r="F10" s="365"/>
      <c r="G10" s="365"/>
      <c r="H10" s="365"/>
      <c r="I10" s="365"/>
      <c r="J10" s="365"/>
      <c r="K10" s="1287"/>
      <c r="L10" s="1287"/>
      <c r="M10" s="1287"/>
      <c r="N10" s="1287"/>
      <c r="O10" s="1287"/>
      <c r="P10" s="1287"/>
      <c r="Q10" s="1287"/>
      <c r="R10" s="1287"/>
      <c r="S10" s="1287"/>
      <c r="T10" s="1287"/>
      <c r="U10" s="1287"/>
      <c r="V10" s="1287"/>
      <c r="W10" s="1287"/>
      <c r="X10" s="1287"/>
      <c r="Y10" s="1287"/>
      <c r="Z10" s="1287"/>
      <c r="AA10" s="1287"/>
      <c r="AB10" s="1287"/>
      <c r="AC10" s="1287"/>
    </row>
    <row r="11" spans="1:29" s="317" customFormat="1" ht="17.100000000000001" customHeight="1">
      <c r="A11" s="320" t="s">
        <v>2741</v>
      </c>
      <c r="B11" s="320"/>
      <c r="C11" s="320"/>
      <c r="D11" s="320"/>
      <c r="E11" s="320"/>
      <c r="F11" s="320"/>
      <c r="G11" s="320"/>
      <c r="H11" s="320"/>
      <c r="I11" s="320"/>
      <c r="J11" s="320"/>
      <c r="K11" s="1202"/>
      <c r="L11" s="1202"/>
      <c r="M11" s="1202"/>
      <c r="N11" s="1202"/>
      <c r="O11" s="1202"/>
      <c r="P11" s="1202"/>
      <c r="Q11" s="1202"/>
      <c r="R11" s="1202"/>
      <c r="S11" s="1202"/>
      <c r="T11" s="1202"/>
      <c r="U11" s="1202"/>
      <c r="V11" s="1202"/>
      <c r="W11" s="1202"/>
      <c r="X11" s="1202"/>
      <c r="Y11" s="1202"/>
      <c r="Z11" s="1202"/>
      <c r="AA11" s="1202"/>
      <c r="AB11" s="1202"/>
      <c r="AC11" s="1202"/>
    </row>
    <row r="12" spans="1:29" s="317" customFormat="1" ht="17.100000000000001" customHeight="1">
      <c r="A12" s="320" t="s">
        <v>2742</v>
      </c>
      <c r="B12" s="320"/>
      <c r="C12" s="320"/>
      <c r="D12" s="320"/>
      <c r="E12" s="320"/>
      <c r="F12" s="320"/>
      <c r="G12" s="320"/>
      <c r="H12" s="320"/>
      <c r="I12" s="320"/>
      <c r="J12" s="320"/>
      <c r="K12" s="1202"/>
      <c r="L12" s="1202"/>
      <c r="M12" s="1202"/>
      <c r="N12" s="1202"/>
      <c r="O12" s="1202"/>
      <c r="P12" s="1202"/>
      <c r="Q12" s="1202"/>
      <c r="R12" s="1202"/>
      <c r="S12" s="1202"/>
      <c r="T12" s="1202"/>
      <c r="U12" s="1202"/>
      <c r="V12" s="1202"/>
      <c r="W12" s="1202"/>
      <c r="X12" s="1202"/>
      <c r="Y12" s="1202"/>
      <c r="Z12" s="1202"/>
      <c r="AA12" s="1202"/>
      <c r="AB12" s="1202"/>
      <c r="AC12" s="1202"/>
    </row>
    <row r="13" spans="1:29" s="317" customFormat="1" ht="17.100000000000001" customHeight="1">
      <c r="A13" s="320" t="s">
        <v>2743</v>
      </c>
      <c r="B13" s="320"/>
      <c r="C13" s="320"/>
      <c r="D13" s="320"/>
      <c r="E13" s="320"/>
      <c r="F13" s="320"/>
      <c r="G13" s="320"/>
      <c r="H13" s="320"/>
      <c r="I13" s="320"/>
      <c r="J13" s="320"/>
      <c r="K13" s="1201"/>
      <c r="L13" s="1201"/>
      <c r="M13" s="1201"/>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2744</v>
      </c>
      <c r="B14" s="320"/>
      <c r="C14" s="320"/>
      <c r="D14" s="320"/>
      <c r="E14" s="320"/>
      <c r="F14" s="320"/>
      <c r="G14" s="320"/>
      <c r="H14" s="320"/>
      <c r="I14" s="320"/>
      <c r="J14" s="320"/>
      <c r="K14" s="1199"/>
      <c r="L14" s="1199"/>
      <c r="M14" s="1199"/>
      <c r="N14" s="1199"/>
      <c r="O14" s="1199"/>
      <c r="P14" s="1199"/>
      <c r="Q14" s="1199"/>
      <c r="R14" s="1199"/>
      <c r="S14" s="1199"/>
      <c r="T14" s="1199"/>
      <c r="U14" s="1199"/>
      <c r="V14" s="1199"/>
      <c r="W14" s="1199"/>
      <c r="X14" s="1199"/>
      <c r="Y14" s="1199"/>
      <c r="Z14" s="1199"/>
      <c r="AA14" s="1199"/>
      <c r="AB14" s="1199"/>
      <c r="AC14" s="1199"/>
    </row>
    <row r="15" spans="1:29" s="317" customFormat="1" ht="17.100000000000001" customHeight="1">
      <c r="A15" s="320" t="s">
        <v>2745</v>
      </c>
      <c r="B15" s="320"/>
      <c r="C15" s="320"/>
      <c r="D15" s="320"/>
      <c r="E15" s="320"/>
      <c r="F15" s="320"/>
      <c r="G15" s="320"/>
      <c r="H15" s="320"/>
      <c r="I15" s="320"/>
      <c r="J15" s="320"/>
      <c r="K15" s="1204"/>
      <c r="L15" s="1204"/>
      <c r="M15" s="1204"/>
      <c r="N15" s="1204"/>
      <c r="O15" s="1204"/>
      <c r="P15" s="1204"/>
      <c r="Q15" s="1204"/>
      <c r="R15" s="1204"/>
      <c r="S15" s="1204"/>
      <c r="T15" s="1204"/>
      <c r="U15" s="1204"/>
      <c r="V15" s="1204"/>
      <c r="W15" s="1204"/>
      <c r="X15" s="1204"/>
      <c r="Y15" s="1204"/>
      <c r="Z15" s="1204"/>
      <c r="AA15" s="1204"/>
      <c r="AB15" s="1204"/>
      <c r="AC15" s="1204"/>
    </row>
    <row r="16" spans="1:29" s="317" customFormat="1" ht="17.100000000000001" customHeight="1">
      <c r="A16" s="388"/>
      <c r="B16" s="388"/>
      <c r="C16" s="388"/>
      <c r="D16" s="388"/>
      <c r="E16" s="388"/>
      <c r="F16" s="388"/>
      <c r="G16" s="388"/>
      <c r="H16" s="388"/>
      <c r="I16" s="388"/>
      <c r="J16" s="388"/>
      <c r="K16" s="435"/>
      <c r="L16" s="435"/>
      <c r="M16" s="435"/>
      <c r="N16" s="435"/>
      <c r="O16" s="435"/>
      <c r="P16" s="419"/>
      <c r="Q16" s="419"/>
      <c r="R16" s="419"/>
      <c r="S16" s="419"/>
      <c r="T16" s="476"/>
      <c r="U16" s="476"/>
      <c r="V16" s="476"/>
      <c r="W16" s="476"/>
      <c r="X16" s="476"/>
      <c r="Y16" s="476"/>
      <c r="Z16" s="476"/>
      <c r="AA16" s="476"/>
      <c r="AB16" s="476"/>
      <c r="AC16" s="476"/>
    </row>
    <row r="17" spans="1:29" s="317" customFormat="1" ht="17.100000000000001" customHeight="1">
      <c r="A17" s="365" t="s">
        <v>3107</v>
      </c>
      <c r="B17" s="365"/>
      <c r="C17" s="365"/>
      <c r="D17" s="365"/>
      <c r="E17" s="365"/>
      <c r="F17" s="365"/>
      <c r="G17" s="365"/>
      <c r="H17" s="365"/>
      <c r="I17" s="365"/>
      <c r="J17" s="365"/>
      <c r="K17" s="1287"/>
      <c r="L17" s="1287"/>
      <c r="M17" s="1287"/>
      <c r="N17" s="1287"/>
      <c r="O17" s="1287"/>
      <c r="P17" s="1287"/>
      <c r="Q17" s="1287"/>
      <c r="R17" s="1287"/>
      <c r="S17" s="1287"/>
      <c r="T17" s="1287"/>
      <c r="U17" s="1287"/>
      <c r="V17" s="1287"/>
      <c r="W17" s="1287"/>
      <c r="X17" s="1287"/>
      <c r="Y17" s="1287"/>
      <c r="Z17" s="1287"/>
      <c r="AA17" s="1287"/>
      <c r="AB17" s="1287"/>
      <c r="AC17" s="1287"/>
    </row>
    <row r="18" spans="1:29" s="317" customFormat="1" ht="17.100000000000001" customHeight="1">
      <c r="A18" s="320" t="s">
        <v>2741</v>
      </c>
      <c r="B18" s="320"/>
      <c r="C18" s="320"/>
      <c r="D18" s="320"/>
      <c r="E18" s="320"/>
      <c r="F18" s="320"/>
      <c r="G18" s="320"/>
      <c r="H18" s="320"/>
      <c r="I18" s="320"/>
      <c r="J18" s="320"/>
      <c r="K18" s="1202"/>
      <c r="L18" s="1202"/>
      <c r="M18" s="1202"/>
      <c r="N18" s="1202"/>
      <c r="O18" s="1202"/>
      <c r="P18" s="1202"/>
      <c r="Q18" s="1202"/>
      <c r="R18" s="1202"/>
      <c r="S18" s="1202"/>
      <c r="T18" s="1202"/>
      <c r="U18" s="1202"/>
      <c r="V18" s="1202"/>
      <c r="W18" s="1202"/>
      <c r="X18" s="1202"/>
      <c r="Y18" s="1202"/>
      <c r="Z18" s="1202"/>
      <c r="AA18" s="1202"/>
      <c r="AB18" s="1202"/>
      <c r="AC18" s="1202"/>
    </row>
    <row r="19" spans="1:29" s="317" customFormat="1" ht="17.100000000000001" customHeight="1">
      <c r="A19" s="320" t="s">
        <v>2742</v>
      </c>
      <c r="B19" s="320"/>
      <c r="C19" s="320"/>
      <c r="D19" s="320"/>
      <c r="E19" s="320"/>
      <c r="F19" s="320"/>
      <c r="G19" s="320"/>
      <c r="H19" s="320"/>
      <c r="I19" s="320"/>
      <c r="J19" s="320"/>
      <c r="K19" s="1202"/>
      <c r="L19" s="1202"/>
      <c r="M19" s="1202"/>
      <c r="N19" s="1202"/>
      <c r="O19" s="1202"/>
      <c r="P19" s="1202"/>
      <c r="Q19" s="1202"/>
      <c r="R19" s="1202"/>
      <c r="S19" s="1202"/>
      <c r="T19" s="1202"/>
      <c r="U19" s="1202"/>
      <c r="V19" s="1202"/>
      <c r="W19" s="1202"/>
      <c r="X19" s="1202"/>
      <c r="Y19" s="1202"/>
      <c r="Z19" s="1202"/>
      <c r="AA19" s="1202"/>
      <c r="AB19" s="1202"/>
      <c r="AC19" s="1202"/>
    </row>
    <row r="20" spans="1:29" s="317" customFormat="1" ht="17.100000000000001" customHeight="1">
      <c r="A20" s="320" t="s">
        <v>2743</v>
      </c>
      <c r="B20" s="320"/>
      <c r="C20" s="320"/>
      <c r="D20" s="320"/>
      <c r="E20" s="320"/>
      <c r="F20" s="320"/>
      <c r="G20" s="320"/>
      <c r="H20" s="320"/>
      <c r="I20" s="320"/>
      <c r="J20" s="320"/>
      <c r="K20" s="1201"/>
      <c r="L20" s="1201"/>
      <c r="M20" s="1201"/>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2744</v>
      </c>
      <c r="B21" s="320"/>
      <c r="C21" s="320"/>
      <c r="D21" s="320"/>
      <c r="E21" s="320"/>
      <c r="F21" s="320"/>
      <c r="G21" s="320"/>
      <c r="H21" s="320"/>
      <c r="I21" s="320"/>
      <c r="J21" s="320"/>
      <c r="K21" s="1199"/>
      <c r="L21" s="1199"/>
      <c r="M21" s="1199"/>
      <c r="N21" s="1199"/>
      <c r="O21" s="1199"/>
      <c r="P21" s="1199"/>
      <c r="Q21" s="1199"/>
      <c r="R21" s="1199"/>
      <c r="S21" s="1199"/>
      <c r="T21" s="1199"/>
      <c r="U21" s="1199"/>
      <c r="V21" s="1199"/>
      <c r="W21" s="1199"/>
      <c r="X21" s="1199"/>
      <c r="Y21" s="1199"/>
      <c r="Z21" s="1199"/>
      <c r="AA21" s="1199"/>
      <c r="AB21" s="1199"/>
      <c r="AC21" s="1199"/>
    </row>
    <row r="22" spans="1:29" s="317" customFormat="1" ht="17.100000000000001" customHeight="1">
      <c r="A22" s="320" t="s">
        <v>2745</v>
      </c>
      <c r="B22" s="320"/>
      <c r="C22" s="320"/>
      <c r="D22" s="320"/>
      <c r="E22" s="320"/>
      <c r="F22" s="320"/>
      <c r="G22" s="320"/>
      <c r="H22" s="320"/>
      <c r="I22" s="320"/>
      <c r="J22" s="320"/>
      <c r="K22" s="1204"/>
      <c r="L22" s="1204"/>
      <c r="M22" s="1204"/>
      <c r="N22" s="1204"/>
      <c r="O22" s="1204"/>
      <c r="P22" s="1204"/>
      <c r="Q22" s="1204"/>
      <c r="R22" s="1204"/>
      <c r="S22" s="1204"/>
      <c r="T22" s="1204"/>
      <c r="U22" s="1204"/>
      <c r="V22" s="1204"/>
      <c r="W22" s="1204"/>
      <c r="X22" s="1204"/>
      <c r="Y22" s="1204"/>
      <c r="Z22" s="1204"/>
      <c r="AA22" s="1204"/>
      <c r="AB22" s="1204"/>
      <c r="AC22" s="1204"/>
    </row>
    <row r="23" spans="1:29" s="317" customFormat="1" ht="17.100000000000001" customHeight="1">
      <c r="A23" s="388"/>
      <c r="B23" s="388"/>
      <c r="C23" s="388"/>
      <c r="D23" s="388"/>
      <c r="E23" s="388"/>
      <c r="F23" s="388"/>
      <c r="G23" s="388"/>
      <c r="H23" s="388"/>
      <c r="I23" s="388"/>
      <c r="J23" s="388"/>
      <c r="K23" s="435"/>
      <c r="L23" s="435"/>
      <c r="M23" s="435"/>
      <c r="N23" s="435"/>
      <c r="O23" s="435"/>
      <c r="P23" s="419"/>
      <c r="Q23" s="419"/>
      <c r="R23" s="419"/>
      <c r="S23" s="419"/>
      <c r="T23" s="476"/>
      <c r="U23" s="476"/>
      <c r="V23" s="476"/>
      <c r="W23" s="476"/>
      <c r="X23" s="476"/>
      <c r="Y23" s="476"/>
      <c r="Z23" s="476"/>
      <c r="AA23" s="476"/>
      <c r="AB23" s="476"/>
      <c r="AC23" s="476"/>
    </row>
    <row r="24" spans="1:29" s="317" customFormat="1" ht="17.100000000000001" customHeight="1">
      <c r="A24" s="365" t="s">
        <v>3108</v>
      </c>
      <c r="B24" s="365"/>
      <c r="C24" s="365"/>
      <c r="D24" s="365"/>
      <c r="E24" s="365"/>
      <c r="F24" s="365"/>
      <c r="G24" s="365"/>
      <c r="H24" s="365"/>
      <c r="I24" s="365"/>
      <c r="J24" s="365"/>
      <c r="K24" s="1287"/>
      <c r="L24" s="1287"/>
      <c r="M24" s="1287"/>
      <c r="N24" s="1287"/>
      <c r="O24" s="1287"/>
      <c r="P24" s="1287"/>
      <c r="Q24" s="1287"/>
      <c r="R24" s="1287"/>
      <c r="S24" s="1287"/>
      <c r="T24" s="1287"/>
      <c r="U24" s="1287"/>
      <c r="V24" s="1287"/>
      <c r="W24" s="1287"/>
      <c r="X24" s="1287"/>
      <c r="Y24" s="1287"/>
      <c r="Z24" s="1287"/>
      <c r="AA24" s="1287"/>
      <c r="AB24" s="1287"/>
      <c r="AC24" s="1287"/>
    </row>
    <row r="25" spans="1:29" s="317" customFormat="1" ht="17.100000000000001" customHeight="1">
      <c r="A25" s="320" t="s">
        <v>2741</v>
      </c>
      <c r="B25" s="320"/>
      <c r="C25" s="320"/>
      <c r="D25" s="320"/>
      <c r="E25" s="320"/>
      <c r="F25" s="320"/>
      <c r="G25" s="320"/>
      <c r="H25" s="320"/>
      <c r="I25" s="320"/>
      <c r="J25" s="320"/>
      <c r="K25" s="1202"/>
      <c r="L25" s="1202"/>
      <c r="M25" s="1202"/>
      <c r="N25" s="1202"/>
      <c r="O25" s="1202"/>
      <c r="P25" s="1202"/>
      <c r="Q25" s="1202"/>
      <c r="R25" s="1202"/>
      <c r="S25" s="1202"/>
      <c r="T25" s="1202"/>
      <c r="U25" s="1202"/>
      <c r="V25" s="1202"/>
      <c r="W25" s="1202"/>
      <c r="X25" s="1202"/>
      <c r="Y25" s="1202"/>
      <c r="Z25" s="1202"/>
      <c r="AA25" s="1202"/>
      <c r="AB25" s="1202"/>
      <c r="AC25" s="1202"/>
    </row>
    <row r="26" spans="1:29" s="317" customFormat="1" ht="17.100000000000001" customHeight="1">
      <c r="A26" s="320" t="s">
        <v>2742</v>
      </c>
      <c r="B26" s="320"/>
      <c r="C26" s="320"/>
      <c r="D26" s="320"/>
      <c r="E26" s="320"/>
      <c r="F26" s="320"/>
      <c r="G26" s="320"/>
      <c r="H26" s="320"/>
      <c r="I26" s="320"/>
      <c r="J26" s="320"/>
      <c r="K26" s="1202"/>
      <c r="L26" s="1202"/>
      <c r="M26" s="1202"/>
      <c r="N26" s="1202"/>
      <c r="O26" s="1202"/>
      <c r="P26" s="1202"/>
      <c r="Q26" s="1202"/>
      <c r="R26" s="1202"/>
      <c r="S26" s="1202"/>
      <c r="T26" s="1202"/>
      <c r="U26" s="1202"/>
      <c r="V26" s="1202"/>
      <c r="W26" s="1202"/>
      <c r="X26" s="1202"/>
      <c r="Y26" s="1202"/>
      <c r="Z26" s="1202"/>
      <c r="AA26" s="1202"/>
      <c r="AB26" s="1202"/>
      <c r="AC26" s="1202"/>
    </row>
    <row r="27" spans="1:29" s="317" customFormat="1" ht="17.100000000000001" customHeight="1">
      <c r="A27" s="320" t="s">
        <v>2743</v>
      </c>
      <c r="B27" s="320"/>
      <c r="C27" s="320"/>
      <c r="D27" s="320"/>
      <c r="E27" s="320"/>
      <c r="F27" s="320"/>
      <c r="G27" s="320"/>
      <c r="H27" s="320"/>
      <c r="I27" s="320"/>
      <c r="J27" s="320"/>
      <c r="K27" s="1201"/>
      <c r="L27" s="1201"/>
      <c r="M27" s="1201"/>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2744</v>
      </c>
      <c r="B28" s="320"/>
      <c r="C28" s="320"/>
      <c r="D28" s="320"/>
      <c r="E28" s="320"/>
      <c r="F28" s="320"/>
      <c r="G28" s="320"/>
      <c r="H28" s="320"/>
      <c r="I28" s="320"/>
      <c r="J28" s="320"/>
      <c r="K28" s="1199"/>
      <c r="L28" s="1199"/>
      <c r="M28" s="1199"/>
      <c r="N28" s="1199"/>
      <c r="O28" s="1199"/>
      <c r="P28" s="1199"/>
      <c r="Q28" s="1199"/>
      <c r="R28" s="1199"/>
      <c r="S28" s="1199"/>
      <c r="T28" s="1199"/>
      <c r="U28" s="1199"/>
      <c r="V28" s="1199"/>
      <c r="W28" s="1199"/>
      <c r="X28" s="1199"/>
      <c r="Y28" s="1199"/>
      <c r="Z28" s="1199"/>
      <c r="AA28" s="1199"/>
      <c r="AB28" s="1199"/>
      <c r="AC28" s="1199"/>
    </row>
    <row r="29" spans="1:29" s="317" customFormat="1" ht="17.100000000000001" customHeight="1">
      <c r="A29" s="320" t="s">
        <v>2745</v>
      </c>
      <c r="B29" s="320"/>
      <c r="C29" s="320"/>
      <c r="D29" s="320"/>
      <c r="E29" s="320"/>
      <c r="F29" s="320"/>
      <c r="G29" s="320"/>
      <c r="H29" s="320"/>
      <c r="I29" s="320"/>
      <c r="J29" s="320"/>
      <c r="K29" s="1204"/>
      <c r="L29" s="1204"/>
      <c r="M29" s="1204"/>
      <c r="N29" s="1204"/>
      <c r="O29" s="1204"/>
      <c r="P29" s="1204"/>
      <c r="Q29" s="1204"/>
      <c r="R29" s="1204"/>
      <c r="S29" s="1204"/>
      <c r="T29" s="1204"/>
      <c r="U29" s="1204"/>
      <c r="V29" s="1204"/>
      <c r="W29" s="1204"/>
      <c r="X29" s="1204"/>
      <c r="Y29" s="1204"/>
      <c r="Z29" s="1204"/>
      <c r="AA29" s="1204"/>
      <c r="AB29" s="1204"/>
      <c r="AC29" s="1204"/>
    </row>
    <row r="30" spans="1:29" s="317" customFormat="1" ht="17.100000000000001" customHeight="1">
      <c r="A30" s="388"/>
      <c r="B30" s="388"/>
      <c r="C30" s="388"/>
      <c r="D30" s="388"/>
      <c r="E30" s="388"/>
      <c r="F30" s="388"/>
      <c r="G30" s="388"/>
      <c r="H30" s="388"/>
      <c r="I30" s="388"/>
      <c r="J30" s="388"/>
      <c r="K30" s="435"/>
      <c r="L30" s="435"/>
      <c r="M30" s="435"/>
      <c r="N30" s="435"/>
      <c r="O30" s="435"/>
      <c r="P30" s="419"/>
      <c r="Q30" s="419"/>
      <c r="R30" s="419"/>
      <c r="S30" s="419"/>
      <c r="T30" s="476"/>
      <c r="U30" s="476"/>
      <c r="V30" s="476"/>
      <c r="W30" s="476"/>
      <c r="X30" s="476"/>
      <c r="Y30" s="476"/>
      <c r="Z30" s="476"/>
      <c r="AA30" s="476"/>
      <c r="AB30" s="476"/>
      <c r="AC30" s="476"/>
    </row>
    <row r="31" spans="1:29" s="317" customFormat="1" ht="17.100000000000001" customHeight="1">
      <c r="A31" s="365" t="s">
        <v>3109</v>
      </c>
      <c r="B31" s="365"/>
      <c r="C31" s="365"/>
      <c r="D31" s="365"/>
      <c r="E31" s="365"/>
      <c r="F31" s="365"/>
      <c r="G31" s="365"/>
      <c r="H31" s="365"/>
      <c r="I31" s="365"/>
      <c r="J31" s="365"/>
      <c r="K31" s="1287"/>
      <c r="L31" s="1287"/>
      <c r="M31" s="1287"/>
      <c r="N31" s="1287"/>
      <c r="O31" s="1287"/>
      <c r="P31" s="1287"/>
      <c r="Q31" s="1287"/>
      <c r="R31" s="1287"/>
      <c r="S31" s="1287"/>
      <c r="T31" s="1287"/>
      <c r="U31" s="1287"/>
      <c r="V31" s="1287"/>
      <c r="W31" s="1287"/>
      <c r="X31" s="1287"/>
      <c r="Y31" s="1287"/>
      <c r="Z31" s="1287"/>
      <c r="AA31" s="1287"/>
      <c r="AB31" s="1287"/>
      <c r="AC31" s="1287"/>
    </row>
    <row r="32" spans="1:29" s="317" customFormat="1" ht="17.100000000000001" customHeight="1">
      <c r="A32" s="320" t="s">
        <v>2741</v>
      </c>
      <c r="B32" s="320"/>
      <c r="C32" s="320"/>
      <c r="D32" s="320"/>
      <c r="E32" s="320"/>
      <c r="F32" s="320"/>
      <c r="G32" s="320"/>
      <c r="H32" s="320"/>
      <c r="I32" s="320"/>
      <c r="J32" s="320"/>
      <c r="K32" s="1202"/>
      <c r="L32" s="1202"/>
      <c r="M32" s="1202"/>
      <c r="N32" s="1202"/>
      <c r="O32" s="1202"/>
      <c r="P32" s="1202"/>
      <c r="Q32" s="1202"/>
      <c r="R32" s="1202"/>
      <c r="S32" s="1202"/>
      <c r="T32" s="1202"/>
      <c r="U32" s="1202"/>
      <c r="V32" s="1202"/>
      <c r="W32" s="1202"/>
      <c r="X32" s="1202"/>
      <c r="Y32" s="1202"/>
      <c r="Z32" s="1202"/>
      <c r="AA32" s="1202"/>
      <c r="AB32" s="1202"/>
      <c r="AC32" s="1202"/>
    </row>
    <row r="33" spans="1:32" s="317" customFormat="1" ht="17.100000000000001" customHeight="1">
      <c r="A33" s="320" t="s">
        <v>2742</v>
      </c>
      <c r="B33" s="320"/>
      <c r="C33" s="320"/>
      <c r="D33" s="320"/>
      <c r="E33" s="320"/>
      <c r="F33" s="320"/>
      <c r="G33" s="320"/>
      <c r="H33" s="320"/>
      <c r="I33" s="320"/>
      <c r="J33" s="320"/>
      <c r="K33" s="1202"/>
      <c r="L33" s="1202"/>
      <c r="M33" s="1202"/>
      <c r="N33" s="1202"/>
      <c r="O33" s="1202"/>
      <c r="P33" s="1202"/>
      <c r="Q33" s="1202"/>
      <c r="R33" s="1202"/>
      <c r="S33" s="1202"/>
      <c r="T33" s="1202"/>
      <c r="U33" s="1202"/>
      <c r="V33" s="1202"/>
      <c r="W33" s="1202"/>
      <c r="X33" s="1202"/>
      <c r="Y33" s="1202"/>
      <c r="Z33" s="1202"/>
      <c r="AA33" s="1202"/>
      <c r="AB33" s="1202"/>
      <c r="AC33" s="1202"/>
    </row>
    <row r="34" spans="1:32" s="317" customFormat="1" ht="17.100000000000001" customHeight="1">
      <c r="A34" s="320" t="s">
        <v>2743</v>
      </c>
      <c r="B34" s="320"/>
      <c r="C34" s="320"/>
      <c r="D34" s="320"/>
      <c r="E34" s="320"/>
      <c r="F34" s="320"/>
      <c r="G34" s="320"/>
      <c r="H34" s="320"/>
      <c r="I34" s="320"/>
      <c r="J34" s="320"/>
      <c r="K34" s="1201"/>
      <c r="L34" s="1201"/>
      <c r="M34" s="1201"/>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2744</v>
      </c>
      <c r="B35" s="320"/>
      <c r="C35" s="320"/>
      <c r="D35" s="320"/>
      <c r="E35" s="320"/>
      <c r="F35" s="320"/>
      <c r="G35" s="320"/>
      <c r="H35" s="320"/>
      <c r="I35" s="320"/>
      <c r="J35" s="320"/>
      <c r="K35" s="1199"/>
      <c r="L35" s="1199"/>
      <c r="M35" s="1199"/>
      <c r="N35" s="1199"/>
      <c r="O35" s="1199"/>
      <c r="P35" s="1199"/>
      <c r="Q35" s="1199"/>
      <c r="R35" s="1199"/>
      <c r="S35" s="1199"/>
      <c r="T35" s="1199"/>
      <c r="U35" s="1199"/>
      <c r="V35" s="1199"/>
      <c r="W35" s="1199"/>
      <c r="X35" s="1199"/>
      <c r="Y35" s="1199"/>
      <c r="Z35" s="1199"/>
      <c r="AA35" s="1199"/>
      <c r="AB35" s="1199"/>
      <c r="AC35" s="1199"/>
    </row>
    <row r="36" spans="1:32" s="317" customFormat="1" ht="17.100000000000001" customHeight="1">
      <c r="A36" s="320" t="s">
        <v>2745</v>
      </c>
      <c r="B36" s="320"/>
      <c r="C36" s="320"/>
      <c r="D36" s="320"/>
      <c r="E36" s="320"/>
      <c r="F36" s="320"/>
      <c r="G36" s="320"/>
      <c r="H36" s="320"/>
      <c r="I36" s="320"/>
      <c r="J36" s="320"/>
      <c r="K36" s="1204"/>
      <c r="L36" s="1204"/>
      <c r="M36" s="1204"/>
      <c r="N36" s="1204"/>
      <c r="O36" s="1204"/>
      <c r="P36" s="1204"/>
      <c r="Q36" s="1204"/>
      <c r="R36" s="1204"/>
      <c r="S36" s="1204"/>
      <c r="T36" s="1204"/>
      <c r="U36" s="1204"/>
      <c r="V36" s="1204"/>
      <c r="W36" s="1204"/>
      <c r="X36" s="1204"/>
      <c r="Y36" s="1204"/>
      <c r="Z36" s="1204"/>
      <c r="AA36" s="1204"/>
      <c r="AB36" s="1204"/>
      <c r="AC36" s="1204"/>
    </row>
    <row r="37" spans="1:32" s="317" customFormat="1" ht="17.100000000000001" customHeight="1">
      <c r="A37" s="388"/>
      <c r="B37" s="388"/>
      <c r="C37" s="388"/>
      <c r="D37" s="388"/>
      <c r="E37" s="388"/>
      <c r="F37" s="388"/>
      <c r="G37" s="388"/>
      <c r="H37" s="388"/>
      <c r="I37" s="388"/>
      <c r="J37" s="388"/>
      <c r="K37" s="435"/>
      <c r="L37" s="435"/>
      <c r="M37" s="435"/>
      <c r="N37" s="435"/>
      <c r="O37" s="435"/>
      <c r="P37" s="419"/>
      <c r="Q37" s="419"/>
      <c r="R37" s="419"/>
      <c r="S37" s="419"/>
      <c r="T37" s="476"/>
      <c r="U37" s="476"/>
      <c r="V37" s="476"/>
      <c r="W37" s="476"/>
      <c r="X37" s="476"/>
      <c r="Y37" s="476"/>
      <c r="Z37" s="476"/>
      <c r="AA37" s="476"/>
      <c r="AB37" s="476"/>
      <c r="AC37" s="476"/>
    </row>
    <row r="38" spans="1:32" s="317" customFormat="1" ht="17.100000000000001" customHeight="1">
      <c r="A38" s="365" t="s">
        <v>3110</v>
      </c>
      <c r="B38" s="365"/>
      <c r="C38" s="365"/>
      <c r="D38" s="365"/>
      <c r="E38" s="365"/>
      <c r="F38" s="365"/>
      <c r="G38" s="365"/>
      <c r="H38" s="365"/>
      <c r="I38" s="365"/>
      <c r="J38" s="365"/>
      <c r="K38" s="1287"/>
      <c r="L38" s="1287"/>
      <c r="M38" s="1287"/>
      <c r="N38" s="1287"/>
      <c r="O38" s="1287"/>
      <c r="P38" s="1287"/>
      <c r="Q38" s="1287"/>
      <c r="R38" s="1287"/>
      <c r="S38" s="1287"/>
      <c r="T38" s="1287"/>
      <c r="U38" s="1287"/>
      <c r="V38" s="1287"/>
      <c r="W38" s="1287"/>
      <c r="X38" s="1287"/>
      <c r="Y38" s="1287"/>
      <c r="Z38" s="1287"/>
      <c r="AA38" s="1287"/>
      <c r="AB38" s="1287"/>
      <c r="AC38" s="1287"/>
    </row>
    <row r="39" spans="1:32" s="317" customFormat="1" ht="17.100000000000001" customHeight="1">
      <c r="A39" s="320" t="s">
        <v>2741</v>
      </c>
      <c r="B39" s="320"/>
      <c r="C39" s="320"/>
      <c r="D39" s="320"/>
      <c r="E39" s="320"/>
      <c r="F39" s="320"/>
      <c r="G39" s="320"/>
      <c r="H39" s="320"/>
      <c r="I39" s="320"/>
      <c r="J39" s="320"/>
      <c r="K39" s="1202"/>
      <c r="L39" s="1202"/>
      <c r="M39" s="1202"/>
      <c r="N39" s="1202"/>
      <c r="O39" s="1202"/>
      <c r="P39" s="1202"/>
      <c r="Q39" s="1202"/>
      <c r="R39" s="1202"/>
      <c r="S39" s="1202"/>
      <c r="T39" s="1202"/>
      <c r="U39" s="1202"/>
      <c r="V39" s="1202"/>
      <c r="W39" s="1202"/>
      <c r="X39" s="1202"/>
      <c r="Y39" s="1202"/>
      <c r="Z39" s="1202"/>
      <c r="AA39" s="1202"/>
      <c r="AB39" s="1202"/>
      <c r="AC39" s="1202"/>
    </row>
    <row r="40" spans="1:32" s="317" customFormat="1" ht="17.100000000000001" customHeight="1">
      <c r="A40" s="320" t="s">
        <v>2742</v>
      </c>
      <c r="B40" s="320"/>
      <c r="C40" s="320"/>
      <c r="D40" s="320"/>
      <c r="E40" s="320"/>
      <c r="F40" s="320"/>
      <c r="G40" s="320"/>
      <c r="H40" s="320"/>
      <c r="I40" s="320"/>
      <c r="J40" s="320"/>
      <c r="K40" s="1202"/>
      <c r="L40" s="1202"/>
      <c r="M40" s="1202"/>
      <c r="N40" s="1202"/>
      <c r="O40" s="1202"/>
      <c r="P40" s="1202"/>
      <c r="Q40" s="1202"/>
      <c r="R40" s="1202"/>
      <c r="S40" s="1202"/>
      <c r="T40" s="1202"/>
      <c r="U40" s="1202"/>
      <c r="V40" s="1202"/>
      <c r="W40" s="1202"/>
      <c r="X40" s="1202"/>
      <c r="Y40" s="1202"/>
      <c r="Z40" s="1202"/>
      <c r="AA40" s="1202"/>
      <c r="AB40" s="1202"/>
      <c r="AC40" s="1202"/>
    </row>
    <row r="41" spans="1:32" s="317" customFormat="1" ht="17.100000000000001" customHeight="1">
      <c r="A41" s="320" t="s">
        <v>2743</v>
      </c>
      <c r="B41" s="320"/>
      <c r="C41" s="320"/>
      <c r="D41" s="320"/>
      <c r="E41" s="320"/>
      <c r="F41" s="320"/>
      <c r="G41" s="320"/>
      <c r="H41" s="320"/>
      <c r="I41" s="320"/>
      <c r="J41" s="320"/>
      <c r="K41" s="1201"/>
      <c r="L41" s="1201"/>
      <c r="M41" s="1201"/>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2744</v>
      </c>
      <c r="B42" s="395"/>
      <c r="C42" s="395"/>
      <c r="D42" s="395"/>
      <c r="E42" s="395"/>
      <c r="F42" s="395"/>
      <c r="G42" s="395"/>
      <c r="H42" s="395"/>
      <c r="I42" s="320"/>
      <c r="J42" s="320"/>
      <c r="K42" s="1199"/>
      <c r="L42" s="1199"/>
      <c r="M42" s="1199"/>
      <c r="N42" s="1199"/>
      <c r="O42" s="1199"/>
      <c r="P42" s="1199"/>
      <c r="Q42" s="1199"/>
      <c r="R42" s="1199"/>
      <c r="S42" s="1199"/>
      <c r="T42" s="1199"/>
      <c r="U42" s="1199"/>
      <c r="V42" s="1199"/>
      <c r="W42" s="1199"/>
      <c r="X42" s="1199"/>
      <c r="Y42" s="1199"/>
      <c r="Z42" s="1391"/>
      <c r="AA42" s="1391"/>
      <c r="AB42" s="1391"/>
      <c r="AC42" s="1391"/>
      <c r="AD42" s="380"/>
      <c r="AE42" s="380"/>
      <c r="AF42" s="380"/>
    </row>
    <row r="43" spans="1:32" s="317" customFormat="1" ht="17.100000000000001" customHeight="1">
      <c r="A43" s="320" t="s">
        <v>2745</v>
      </c>
      <c r="B43" s="395"/>
      <c r="C43" s="395"/>
      <c r="D43" s="395"/>
      <c r="E43" s="395"/>
      <c r="F43" s="395"/>
      <c r="G43" s="395"/>
      <c r="H43" s="395"/>
      <c r="I43" s="320"/>
      <c r="J43" s="320"/>
      <c r="K43" s="1204"/>
      <c r="L43" s="1204"/>
      <c r="M43" s="1204"/>
      <c r="N43" s="1204"/>
      <c r="O43" s="1204"/>
      <c r="P43" s="1204"/>
      <c r="Q43" s="1204"/>
      <c r="R43" s="1204"/>
      <c r="S43" s="1204"/>
      <c r="T43" s="1204"/>
      <c r="U43" s="1204"/>
      <c r="V43" s="1204"/>
      <c r="W43" s="1204"/>
      <c r="X43" s="1204"/>
      <c r="Y43" s="1204"/>
      <c r="Z43" s="1306"/>
      <c r="AA43" s="1306"/>
      <c r="AB43" s="1306"/>
      <c r="AC43" s="1306"/>
      <c r="AD43" s="380"/>
      <c r="AE43" s="380"/>
      <c r="AF43" s="380"/>
    </row>
    <row r="44" spans="1:32" s="317" customFormat="1" ht="17.100000000000001" customHeight="1">
      <c r="A44" s="388"/>
      <c r="B44" s="477"/>
      <c r="C44" s="477"/>
      <c r="D44" s="477"/>
      <c r="E44" s="477"/>
      <c r="F44" s="477"/>
      <c r="G44" s="477"/>
      <c r="H44" s="477"/>
      <c r="I44" s="388"/>
      <c r="J44" s="388"/>
      <c r="K44" s="435"/>
      <c r="L44" s="435"/>
      <c r="M44" s="435"/>
      <c r="N44" s="435"/>
      <c r="O44" s="435"/>
      <c r="P44" s="419"/>
      <c r="Q44" s="419"/>
      <c r="R44" s="419"/>
      <c r="S44" s="419"/>
      <c r="T44" s="476"/>
      <c r="U44" s="476"/>
      <c r="V44" s="476"/>
      <c r="W44" s="476"/>
      <c r="X44" s="476"/>
      <c r="Y44" s="476"/>
      <c r="Z44" s="478"/>
      <c r="AA44" s="478"/>
      <c r="AB44" s="478"/>
      <c r="AC44" s="478"/>
      <c r="AD44" s="380"/>
      <c r="AE44" s="380"/>
      <c r="AF44" s="380"/>
    </row>
  </sheetData>
  <mergeCells count="38">
    <mergeCell ref="K42:AC42"/>
    <mergeCell ref="K43:AC43"/>
    <mergeCell ref="K35:AC35"/>
    <mergeCell ref="K36:AC36"/>
    <mergeCell ref="K38:AC38"/>
    <mergeCell ref="K39:AC39"/>
    <mergeCell ref="K40:AC40"/>
    <mergeCell ref="K41:M41"/>
    <mergeCell ref="K34:M34"/>
    <mergeCell ref="K21:AC21"/>
    <mergeCell ref="K22:AC22"/>
    <mergeCell ref="K24:AC24"/>
    <mergeCell ref="K25:AC25"/>
    <mergeCell ref="K26:AC26"/>
    <mergeCell ref="K27:M27"/>
    <mergeCell ref="K28:AC28"/>
    <mergeCell ref="K29:AC29"/>
    <mergeCell ref="K31:AC31"/>
    <mergeCell ref="K32:AC32"/>
    <mergeCell ref="K33:AC33"/>
    <mergeCell ref="K20:M20"/>
    <mergeCell ref="K7:AC7"/>
    <mergeCell ref="K8:AC8"/>
    <mergeCell ref="K10:AC10"/>
    <mergeCell ref="K11:AC11"/>
    <mergeCell ref="K12:AC12"/>
    <mergeCell ref="K13:M13"/>
    <mergeCell ref="K14:AC14"/>
    <mergeCell ref="K15:AC15"/>
    <mergeCell ref="K17:AC17"/>
    <mergeCell ref="K18:AC18"/>
    <mergeCell ref="K19:AC19"/>
    <mergeCell ref="K6:M6"/>
    <mergeCell ref="A1:AC1"/>
    <mergeCell ref="A2:AC2"/>
    <mergeCell ref="K3:AC3"/>
    <mergeCell ref="K4:AC4"/>
    <mergeCell ref="K5:AC5"/>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6"/>
  <sheetViews>
    <sheetView view="pageBreakPreview" zoomScaleNormal="100" zoomScaleSheetLayoutView="100" workbookViewId="0">
      <selection activeCell="E18" sqref="E18:K18"/>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098" t="s">
        <v>2517</v>
      </c>
      <c r="C1" s="1098"/>
      <c r="D1" s="1098"/>
      <c r="E1" s="1098"/>
      <c r="F1" s="1098"/>
      <c r="G1" s="1098"/>
      <c r="H1" s="1098"/>
      <c r="I1" s="1098"/>
      <c r="J1" s="1098"/>
      <c r="K1" s="1098"/>
      <c r="L1" s="1098"/>
      <c r="M1" s="1098"/>
      <c r="N1" s="1098"/>
      <c r="O1" s="1098"/>
      <c r="P1" s="1098"/>
      <c r="Q1" s="1098"/>
      <c r="R1" s="1098"/>
      <c r="S1" s="1098"/>
      <c r="T1" s="1098"/>
      <c r="U1" s="1098"/>
      <c r="V1" s="1098"/>
      <c r="W1" s="1098"/>
      <c r="X1" s="1098"/>
      <c r="Y1" s="1098"/>
      <c r="Z1" s="1099"/>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100"/>
      <c r="E3" s="1101"/>
      <c r="F3" s="286" t="s">
        <v>2518</v>
      </c>
      <c r="G3" s="287" t="s">
        <v>2519</v>
      </c>
      <c r="H3" s="285"/>
      <c r="I3" s="285"/>
      <c r="J3" s="285"/>
      <c r="K3" s="1100"/>
      <c r="L3" s="1101"/>
      <c r="M3" s="286" t="s">
        <v>2518</v>
      </c>
      <c r="N3" s="288"/>
      <c r="O3" s="287" t="s">
        <v>2520</v>
      </c>
      <c r="P3" s="289"/>
      <c r="Q3" s="285"/>
      <c r="R3" s="285"/>
      <c r="S3" s="285"/>
      <c r="T3" s="285"/>
      <c r="U3" s="285"/>
      <c r="V3" s="1102" t="s">
        <v>2521</v>
      </c>
      <c r="W3" s="1103"/>
      <c r="X3" s="1103"/>
      <c r="Y3" s="1103"/>
      <c r="Z3" s="1104"/>
      <c r="AB3" s="281" t="s">
        <v>2522</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105" t="str">
        <f>IF(AB4&lt;&gt;"",TEXT(AB4,"gggy年mm月d日"),"")</f>
        <v/>
      </c>
      <c r="W4" s="1106"/>
      <c r="X4" s="1106"/>
      <c r="Y4" s="1106"/>
      <c r="Z4" s="1107"/>
      <c r="AA4" s="290" t="s">
        <v>2523</v>
      </c>
      <c r="AB4" s="1096"/>
      <c r="AC4" s="1097"/>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108" t="s">
        <v>2524</v>
      </c>
      <c r="C6" s="1109"/>
      <c r="D6" s="1109"/>
      <c r="E6" s="1109"/>
      <c r="F6" s="1109"/>
      <c r="G6" s="1109"/>
      <c r="H6" s="1109"/>
      <c r="I6" s="1109"/>
      <c r="J6" s="1109"/>
      <c r="K6" s="1109"/>
      <c r="L6" s="1109"/>
      <c r="M6" s="1109"/>
      <c r="N6" s="1109"/>
      <c r="O6" s="1110"/>
      <c r="P6" s="1111" t="s">
        <v>2525</v>
      </c>
      <c r="Q6" s="1112"/>
      <c r="R6" s="1112"/>
      <c r="S6" s="1112"/>
      <c r="T6" s="1112"/>
      <c r="U6" s="1113"/>
      <c r="V6" s="1114" t="s">
        <v>2526</v>
      </c>
      <c r="W6" s="1115"/>
      <c r="X6" s="1115"/>
      <c r="Y6" s="1115"/>
      <c r="Z6" s="1116"/>
      <c r="AB6" s="281" t="s">
        <v>2527</v>
      </c>
    </row>
    <row r="7" spans="1:29" ht="24.95" customHeight="1" thickBot="1">
      <c r="A7" s="282"/>
      <c r="B7" s="1117"/>
      <c r="C7" s="1118"/>
      <c r="D7" s="1118"/>
      <c r="E7" s="1118"/>
      <c r="F7" s="1118"/>
      <c r="G7" s="1118"/>
      <c r="H7" s="1118"/>
      <c r="I7" s="1118"/>
      <c r="J7" s="1118"/>
      <c r="K7" s="1118"/>
      <c r="L7" s="1118"/>
      <c r="M7" s="1118"/>
      <c r="N7" s="1118"/>
      <c r="O7" s="1119"/>
      <c r="P7" s="1105"/>
      <c r="Q7" s="1106"/>
      <c r="R7" s="1106"/>
      <c r="S7" s="1106"/>
      <c r="T7" s="1106"/>
      <c r="U7" s="1107"/>
      <c r="V7" s="1105" t="str">
        <f>IF(AB7&lt;&gt;"",TEXT(AB7,"ggg年mm月d日"),"")</f>
        <v/>
      </c>
      <c r="W7" s="1106"/>
      <c r="X7" s="1106"/>
      <c r="Y7" s="1106"/>
      <c r="Z7" s="1107"/>
      <c r="AA7" s="272" t="s">
        <v>2523</v>
      </c>
      <c r="AB7" s="1096"/>
      <c r="AC7" s="1097"/>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120" t="s">
        <v>2528</v>
      </c>
      <c r="C10" s="1121"/>
      <c r="D10" s="1121"/>
      <c r="E10" s="1121"/>
      <c r="F10" s="1121"/>
      <c r="G10" s="1121"/>
      <c r="H10" s="1121"/>
      <c r="I10" s="1121"/>
      <c r="J10" s="1121"/>
      <c r="K10" s="1121"/>
      <c r="L10" s="1121"/>
      <c r="M10" s="1121"/>
      <c r="N10" s="1121"/>
      <c r="O10" s="1121"/>
      <c r="P10" s="1121"/>
      <c r="Q10" s="1121"/>
      <c r="R10" s="1121"/>
      <c r="S10" s="1121"/>
      <c r="T10" s="1121"/>
      <c r="U10" s="1121"/>
      <c r="V10" s="1121"/>
      <c r="W10" s="1121"/>
      <c r="X10" s="1121"/>
      <c r="Y10" s="1121"/>
      <c r="Z10" s="1122"/>
    </row>
    <row r="11" spans="1:29">
      <c r="A11" s="282"/>
      <c r="B11" s="1123" t="s">
        <v>2529</v>
      </c>
      <c r="C11" s="1124"/>
      <c r="D11" s="1124"/>
      <c r="E11" s="1124"/>
      <c r="F11" s="1124"/>
      <c r="G11" s="1124"/>
      <c r="H11" s="1124" t="s">
        <v>2311</v>
      </c>
      <c r="I11" s="1124"/>
      <c r="J11" s="1124"/>
      <c r="K11" s="1124"/>
      <c r="L11" s="1124"/>
      <c r="M11" s="1124" t="s">
        <v>2530</v>
      </c>
      <c r="N11" s="1124"/>
      <c r="O11" s="1124"/>
      <c r="P11" s="1124" t="s">
        <v>2531</v>
      </c>
      <c r="Q11" s="1124"/>
      <c r="R11" s="1124"/>
      <c r="S11" s="1124" t="s">
        <v>2434</v>
      </c>
      <c r="T11" s="1124"/>
      <c r="U11" s="1124"/>
      <c r="V11" s="1124" t="s">
        <v>2532</v>
      </c>
      <c r="W11" s="1124"/>
      <c r="X11" s="1124"/>
      <c r="Y11" s="1124"/>
      <c r="Z11" s="1125"/>
    </row>
    <row r="12" spans="1:29" ht="24.95" customHeight="1" thickBot="1">
      <c r="A12" s="282"/>
      <c r="B12" s="1105"/>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1106"/>
      <c r="Z12" s="1107"/>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126" t="s">
        <v>2533</v>
      </c>
      <c r="C15" s="1127"/>
      <c r="D15" s="1127"/>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8"/>
    </row>
    <row r="16" spans="1:29">
      <c r="A16" s="295"/>
      <c r="B16" s="296"/>
      <c r="C16" s="1129" t="s">
        <v>2534</v>
      </c>
      <c r="D16" s="1130"/>
      <c r="E16" s="1129" t="s">
        <v>2535</v>
      </c>
      <c r="F16" s="1131"/>
      <c r="G16" s="1131"/>
      <c r="H16" s="1131"/>
      <c r="I16" s="1131"/>
      <c r="J16" s="1131"/>
      <c r="K16" s="1130"/>
      <c r="L16" s="1129" t="s">
        <v>8</v>
      </c>
      <c r="M16" s="1131"/>
      <c r="N16" s="1131"/>
      <c r="O16" s="1130"/>
      <c r="P16" s="1129" t="s">
        <v>2536</v>
      </c>
      <c r="Q16" s="1131"/>
      <c r="R16" s="1131"/>
      <c r="S16" s="1131"/>
      <c r="T16" s="1131"/>
      <c r="U16" s="1130"/>
      <c r="V16" s="1129" t="s">
        <v>11</v>
      </c>
      <c r="W16" s="1131"/>
      <c r="X16" s="1131"/>
      <c r="Y16" s="1131"/>
      <c r="Z16" s="1132"/>
    </row>
    <row r="17" spans="1:26" ht="24.95" customHeight="1">
      <c r="A17" s="295"/>
      <c r="B17" s="297" t="s">
        <v>2537</v>
      </c>
      <c r="C17" s="1137" t="s">
        <v>2538</v>
      </c>
      <c r="D17" s="1138"/>
      <c r="E17" s="1139" t="s">
        <v>2539</v>
      </c>
      <c r="F17" s="1140"/>
      <c r="G17" s="1140"/>
      <c r="H17" s="1140"/>
      <c r="I17" s="1140"/>
      <c r="J17" s="1140"/>
      <c r="K17" s="1141"/>
      <c r="L17" s="1137" t="s">
        <v>2540</v>
      </c>
      <c r="M17" s="1142"/>
      <c r="N17" s="1142"/>
      <c r="O17" s="1138"/>
      <c r="P17" s="1137" t="s">
        <v>2541</v>
      </c>
      <c r="Q17" s="1142"/>
      <c r="R17" s="1142"/>
      <c r="S17" s="1142"/>
      <c r="T17" s="1142"/>
      <c r="U17" s="1138"/>
      <c r="V17" s="1137" t="s">
        <v>2542</v>
      </c>
      <c r="W17" s="1142"/>
      <c r="X17" s="1142"/>
      <c r="Y17" s="1142"/>
      <c r="Z17" s="1143"/>
    </row>
    <row r="18" spans="1:26" ht="24.95" customHeight="1">
      <c r="A18" s="295"/>
      <c r="B18" s="298" t="s">
        <v>2308</v>
      </c>
      <c r="C18" s="1129" t="s">
        <v>2538</v>
      </c>
      <c r="D18" s="1130"/>
      <c r="E18" s="1133"/>
      <c r="F18" s="1134"/>
      <c r="G18" s="1134"/>
      <c r="H18" s="1134"/>
      <c r="I18" s="1134"/>
      <c r="J18" s="1134"/>
      <c r="K18" s="1135"/>
      <c r="L18" s="1131"/>
      <c r="M18" s="1131"/>
      <c r="N18" s="1131"/>
      <c r="O18" s="1130"/>
      <c r="P18" s="1136"/>
      <c r="Q18" s="1131"/>
      <c r="R18" s="1131"/>
      <c r="S18" s="1131"/>
      <c r="T18" s="1131"/>
      <c r="U18" s="1130"/>
      <c r="V18" s="1129"/>
      <c r="W18" s="1131"/>
      <c r="X18" s="1131"/>
      <c r="Y18" s="1131"/>
      <c r="Z18" s="1132"/>
    </row>
    <row r="19" spans="1:26" ht="24.95" customHeight="1">
      <c r="A19" s="295"/>
      <c r="B19" s="298" t="s">
        <v>2309</v>
      </c>
      <c r="C19" s="1144"/>
      <c r="D19" s="1145"/>
      <c r="E19" s="1133"/>
      <c r="F19" s="1134"/>
      <c r="G19" s="1134"/>
      <c r="H19" s="1134"/>
      <c r="I19" s="1134"/>
      <c r="J19" s="1134"/>
      <c r="K19" s="1135"/>
      <c r="L19" s="1131"/>
      <c r="M19" s="1131"/>
      <c r="N19" s="1131"/>
      <c r="O19" s="1130"/>
      <c r="P19" s="1136"/>
      <c r="Q19" s="1131"/>
      <c r="R19" s="1131"/>
      <c r="S19" s="1131"/>
      <c r="T19" s="1131"/>
      <c r="U19" s="1130"/>
      <c r="V19" s="1129"/>
      <c r="W19" s="1131"/>
      <c r="X19" s="1131"/>
      <c r="Y19" s="1131"/>
      <c r="Z19" s="1132"/>
    </row>
    <row r="20" spans="1:26" ht="24.95" customHeight="1">
      <c r="A20" s="295"/>
      <c r="B20" s="298" t="s">
        <v>2310</v>
      </c>
      <c r="C20" s="1144"/>
      <c r="D20" s="1145"/>
      <c r="E20" s="1133"/>
      <c r="F20" s="1134"/>
      <c r="G20" s="1134"/>
      <c r="H20" s="1134"/>
      <c r="I20" s="1134"/>
      <c r="J20" s="1134"/>
      <c r="K20" s="1135"/>
      <c r="L20" s="1131"/>
      <c r="M20" s="1131"/>
      <c r="N20" s="1131"/>
      <c r="O20" s="1130"/>
      <c r="P20" s="1136"/>
      <c r="Q20" s="1131"/>
      <c r="R20" s="1131"/>
      <c r="S20" s="1131"/>
      <c r="T20" s="1131"/>
      <c r="U20" s="1130"/>
      <c r="V20" s="1129"/>
      <c r="W20" s="1131"/>
      <c r="X20" s="1131"/>
      <c r="Y20" s="1131"/>
      <c r="Z20" s="1132"/>
    </row>
    <row r="21" spans="1:26" ht="24.95" customHeight="1">
      <c r="A21" s="295"/>
      <c r="B21" s="298" t="s">
        <v>2543</v>
      </c>
      <c r="C21" s="1144"/>
      <c r="D21" s="1145"/>
      <c r="E21" s="1133"/>
      <c r="F21" s="1134"/>
      <c r="G21" s="1134"/>
      <c r="H21" s="1134"/>
      <c r="I21" s="1134"/>
      <c r="J21" s="1134"/>
      <c r="K21" s="1135"/>
      <c r="L21" s="1131"/>
      <c r="M21" s="1131"/>
      <c r="N21" s="1131"/>
      <c r="O21" s="1130"/>
      <c r="P21" s="1136"/>
      <c r="Q21" s="1131"/>
      <c r="R21" s="1131"/>
      <c r="S21" s="1131"/>
      <c r="T21" s="1131"/>
      <c r="U21" s="1130"/>
      <c r="V21" s="1129"/>
      <c r="W21" s="1131"/>
      <c r="X21" s="1131"/>
      <c r="Y21" s="1131"/>
      <c r="Z21" s="1132"/>
    </row>
    <row r="22" spans="1:26" ht="24.95" customHeight="1" thickBot="1">
      <c r="A22" s="295"/>
      <c r="B22" s="299" t="s">
        <v>2544</v>
      </c>
      <c r="C22" s="1146"/>
      <c r="D22" s="1147"/>
      <c r="E22" s="1148"/>
      <c r="F22" s="1149"/>
      <c r="G22" s="1149"/>
      <c r="H22" s="1149"/>
      <c r="I22" s="1149"/>
      <c r="J22" s="1149"/>
      <c r="K22" s="1150"/>
      <c r="L22" s="1151"/>
      <c r="M22" s="1151"/>
      <c r="N22" s="1151"/>
      <c r="O22" s="1152"/>
      <c r="P22" s="1153"/>
      <c r="Q22" s="1151"/>
      <c r="R22" s="1151"/>
      <c r="S22" s="1151"/>
      <c r="T22" s="1151"/>
      <c r="U22" s="1152"/>
      <c r="V22" s="1154"/>
      <c r="W22" s="1151"/>
      <c r="X22" s="1151"/>
      <c r="Y22" s="1151"/>
      <c r="Z22" s="1155"/>
    </row>
    <row r="23" spans="1:26">
      <c r="A23" s="295"/>
      <c r="Z23" s="300"/>
    </row>
    <row r="24" spans="1:26">
      <c r="A24" s="295"/>
      <c r="B24" s="301" t="s">
        <v>2545</v>
      </c>
      <c r="C24" s="281" t="s">
        <v>2546</v>
      </c>
      <c r="O24" s="301" t="s">
        <v>2545</v>
      </c>
      <c r="P24" s="302" t="s">
        <v>2547</v>
      </c>
      <c r="Z24" s="300"/>
    </row>
    <row r="25" spans="1:26">
      <c r="A25" s="295"/>
      <c r="B25" s="301" t="s">
        <v>2545</v>
      </c>
      <c r="C25" s="303" t="s">
        <v>2548</v>
      </c>
      <c r="Z25" s="300"/>
    </row>
    <row r="26" spans="1:26" ht="14.25" thickBot="1">
      <c r="A26" s="304"/>
      <c r="B26" s="305" t="s">
        <v>2545</v>
      </c>
      <c r="C26" s="306" t="s">
        <v>2549</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2550</v>
      </c>
      <c r="B39" s="281" t="s">
        <v>2551</v>
      </c>
    </row>
    <row r="40" spans="1:2">
      <c r="A40" s="281" t="s">
        <v>2552</v>
      </c>
      <c r="B40" s="281" t="s">
        <v>2553</v>
      </c>
    </row>
    <row r="41" spans="1:2">
      <c r="A41" s="281" t="s">
        <v>2554</v>
      </c>
      <c r="B41" s="281" t="s">
        <v>2555</v>
      </c>
    </row>
    <row r="42" spans="1:2">
      <c r="A42" s="281" t="s">
        <v>2556</v>
      </c>
      <c r="B42" s="281" t="s">
        <v>2557</v>
      </c>
    </row>
    <row r="43" spans="1:2">
      <c r="A43" s="281" t="s">
        <v>2434</v>
      </c>
    </row>
    <row r="44" spans="1:2">
      <c r="A44" s="281" t="s">
        <v>2558</v>
      </c>
    </row>
    <row r="45" spans="1:2">
      <c r="A45" s="281" t="s">
        <v>2559</v>
      </c>
    </row>
    <row r="46" spans="1:2">
      <c r="A46" s="281" t="s">
        <v>2560</v>
      </c>
    </row>
  </sheetData>
  <mergeCells count="62">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6:O6"/>
    <mergeCell ref="P6:U6"/>
    <mergeCell ref="V6:Z6"/>
    <mergeCell ref="B7:O7"/>
    <mergeCell ref="P7:U7"/>
    <mergeCell ref="V7:Z7"/>
    <mergeCell ref="AB4:AC4"/>
    <mergeCell ref="B1:Z1"/>
    <mergeCell ref="D3:E3"/>
    <mergeCell ref="K3:L3"/>
    <mergeCell ref="V3:Z3"/>
    <mergeCell ref="V4:Z4"/>
  </mergeCells>
  <phoneticPr fontId="1"/>
  <dataValidations count="2">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WVK983059:WVL983062" xr:uid="{17D76D3F-F771-47CB-A692-2A617DB0A21C}">
      <formula1>$A$39:$A$46</formula1>
    </dataValidation>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94" t="s">
        <v>3103</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row>
    <row r="2" spans="1:29" ht="17.100000000000001" customHeight="1">
      <c r="A2" s="1262" t="s">
        <v>3104</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row>
    <row r="3" spans="1:29" s="317" customFormat="1" ht="17.100000000000001" customHeight="1">
      <c r="A3" s="384" t="s">
        <v>3111</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row>
    <row r="4" spans="1:29" s="317" customFormat="1" ht="17.100000000000001" customHeight="1">
      <c r="A4" s="320" t="s">
        <v>2795</v>
      </c>
      <c r="B4" s="320"/>
      <c r="C4" s="320"/>
      <c r="D4" s="320"/>
      <c r="E4" s="320"/>
      <c r="F4" s="320"/>
      <c r="G4" s="320"/>
      <c r="H4" s="320"/>
      <c r="I4" s="320"/>
      <c r="J4" s="320"/>
      <c r="K4" s="1202"/>
      <c r="L4" s="1202"/>
      <c r="M4" s="1202"/>
      <c r="N4" s="1202"/>
      <c r="O4" s="1202"/>
      <c r="P4" s="1202"/>
      <c r="Q4" s="1202"/>
      <c r="R4" s="1202"/>
      <c r="S4" s="1202"/>
      <c r="T4" s="1202"/>
      <c r="U4" s="1202"/>
      <c r="V4" s="1202"/>
      <c r="W4" s="1202"/>
      <c r="X4" s="1202"/>
      <c r="Y4" s="1202"/>
      <c r="Z4" s="1202"/>
      <c r="AA4" s="1202"/>
      <c r="AB4" s="1202"/>
      <c r="AC4" s="1202"/>
    </row>
    <row r="5" spans="1:29" s="317" customFormat="1" ht="17.100000000000001" customHeight="1">
      <c r="A5" s="320" t="s">
        <v>2807</v>
      </c>
      <c r="B5" s="320"/>
      <c r="C5" s="320"/>
      <c r="D5" s="320"/>
      <c r="E5" s="320"/>
      <c r="F5" s="320"/>
      <c r="G5" s="320"/>
      <c r="H5" s="320"/>
      <c r="I5" s="320"/>
      <c r="J5" s="320"/>
      <c r="K5" s="330" t="s">
        <v>2571</v>
      </c>
      <c r="L5" s="1303"/>
      <c r="M5" s="1303"/>
      <c r="N5" s="1303"/>
      <c r="O5" s="1303"/>
      <c r="P5" s="1303"/>
      <c r="Q5" s="320" t="s">
        <v>2808</v>
      </c>
      <c r="R5" s="394"/>
      <c r="S5" s="1304"/>
      <c r="T5" s="1304"/>
      <c r="U5" s="330" t="s">
        <v>16</v>
      </c>
      <c r="V5" s="1305"/>
      <c r="W5" s="1305"/>
      <c r="X5" s="1305"/>
      <c r="Y5" s="1305"/>
      <c r="Z5" s="1305"/>
      <c r="AA5" s="1305"/>
      <c r="AB5" s="1305"/>
      <c r="AC5" s="320" t="s">
        <v>17</v>
      </c>
    </row>
    <row r="6" spans="1:29" s="317" customFormat="1" ht="17.100000000000001" customHeight="1">
      <c r="A6" s="320"/>
      <c r="B6" s="320"/>
      <c r="C6" s="320"/>
      <c r="D6" s="320"/>
      <c r="E6" s="320"/>
      <c r="F6" s="320"/>
      <c r="G6" s="320"/>
      <c r="H6" s="320"/>
      <c r="I6" s="320"/>
      <c r="J6" s="320"/>
      <c r="K6" s="1196"/>
      <c r="L6" s="1196"/>
      <c r="M6" s="1196"/>
      <c r="N6" s="1196"/>
      <c r="O6" s="1196"/>
      <c r="P6" s="1196"/>
      <c r="Q6" s="1196"/>
      <c r="R6" s="1196"/>
      <c r="S6" s="1196"/>
      <c r="T6" s="1196"/>
      <c r="U6" s="1196"/>
      <c r="V6" s="1196"/>
      <c r="W6" s="1196"/>
      <c r="X6" s="1196"/>
      <c r="Y6" s="1196"/>
      <c r="Z6" s="1196"/>
      <c r="AA6" s="1196"/>
      <c r="AB6" s="1196"/>
      <c r="AC6" s="1196"/>
    </row>
    <row r="7" spans="1:29" s="317" customFormat="1" ht="17.100000000000001" customHeight="1">
      <c r="A7" s="320" t="s">
        <v>2743</v>
      </c>
      <c r="B7" s="320"/>
      <c r="C7" s="320"/>
      <c r="D7" s="320"/>
      <c r="E7" s="320"/>
      <c r="F7" s="320"/>
      <c r="G7" s="320"/>
      <c r="H7" s="320"/>
      <c r="I7" s="320"/>
      <c r="J7" s="320"/>
      <c r="K7" s="1201"/>
      <c r="L7" s="1201"/>
      <c r="M7" s="1201"/>
      <c r="N7" s="322"/>
      <c r="O7" s="322"/>
      <c r="P7" s="322"/>
      <c r="Q7" s="322"/>
      <c r="R7" s="320"/>
      <c r="S7" s="320"/>
      <c r="T7" s="320"/>
      <c r="U7" s="320"/>
      <c r="V7" s="320"/>
      <c r="W7" s="320"/>
      <c r="X7" s="320"/>
      <c r="Y7" s="320"/>
      <c r="Z7" s="320"/>
      <c r="AA7" s="320"/>
      <c r="AB7" s="320"/>
      <c r="AC7" s="320"/>
    </row>
    <row r="8" spans="1:29" s="317" customFormat="1" ht="17.100000000000001" customHeight="1">
      <c r="A8" s="320" t="s">
        <v>2797</v>
      </c>
      <c r="B8" s="320"/>
      <c r="C8" s="320"/>
      <c r="D8" s="320"/>
      <c r="E8" s="320"/>
      <c r="F8" s="320"/>
      <c r="G8" s="320"/>
      <c r="H8" s="320"/>
      <c r="I8" s="320"/>
      <c r="J8" s="320"/>
      <c r="K8" s="1202"/>
      <c r="L8" s="1202"/>
      <c r="M8" s="1202"/>
      <c r="N8" s="1202"/>
      <c r="O8" s="1202"/>
      <c r="P8" s="1202"/>
      <c r="Q8" s="1202"/>
      <c r="R8" s="1202"/>
      <c r="S8" s="1202"/>
      <c r="T8" s="1202"/>
      <c r="U8" s="1202"/>
      <c r="V8" s="1202"/>
      <c r="W8" s="1202"/>
      <c r="X8" s="1202"/>
      <c r="Y8" s="1202"/>
      <c r="Z8" s="1202"/>
      <c r="AA8" s="1202"/>
      <c r="AB8" s="1202"/>
      <c r="AC8" s="1202"/>
    </row>
    <row r="9" spans="1:29" s="317" customFormat="1" ht="17.100000000000001" customHeight="1">
      <c r="A9" s="320" t="s">
        <v>2745</v>
      </c>
      <c r="B9" s="320"/>
      <c r="C9" s="320"/>
      <c r="D9" s="320"/>
      <c r="E9" s="320"/>
      <c r="F9" s="320"/>
      <c r="G9" s="320"/>
      <c r="H9" s="320"/>
      <c r="I9" s="320"/>
      <c r="J9" s="320"/>
      <c r="K9" s="1204"/>
      <c r="L9" s="1204"/>
      <c r="M9" s="1204"/>
      <c r="N9" s="1204"/>
      <c r="O9" s="1204"/>
      <c r="P9" s="1204"/>
      <c r="Q9" s="1204"/>
      <c r="R9" s="1204"/>
      <c r="S9" s="1204"/>
      <c r="T9" s="1204"/>
      <c r="U9" s="1204"/>
      <c r="V9" s="1204"/>
      <c r="W9" s="1204"/>
      <c r="X9" s="1204"/>
      <c r="Y9" s="1204"/>
      <c r="Z9" s="1204"/>
      <c r="AA9" s="1204"/>
      <c r="AB9" s="1204"/>
      <c r="AC9" s="1204"/>
    </row>
    <row r="10" spans="1:29" s="317" customFormat="1" ht="17.100000000000001" customHeight="1">
      <c r="A10" s="408"/>
      <c r="B10" s="388"/>
      <c r="C10" s="388"/>
      <c r="D10" s="388"/>
      <c r="E10" s="388"/>
      <c r="F10" s="388"/>
      <c r="G10" s="388"/>
      <c r="H10" s="388"/>
      <c r="I10" s="388"/>
      <c r="J10" s="388"/>
      <c r="K10" s="419"/>
      <c r="L10" s="419"/>
      <c r="M10" s="419"/>
      <c r="N10" s="419"/>
      <c r="O10" s="419"/>
      <c r="P10" s="419"/>
      <c r="Q10" s="419"/>
      <c r="R10" s="419"/>
      <c r="S10" s="419"/>
      <c r="T10" s="419"/>
      <c r="U10" s="419"/>
      <c r="V10" s="476"/>
      <c r="W10" s="476"/>
      <c r="X10" s="476"/>
      <c r="Y10" s="476"/>
      <c r="Z10" s="476"/>
      <c r="AA10" s="476"/>
      <c r="AB10" s="476"/>
      <c r="AC10" s="476"/>
    </row>
    <row r="11" spans="1:29" s="317" customFormat="1" ht="17.100000000000001" customHeight="1">
      <c r="A11" s="384" t="s">
        <v>3112</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row>
    <row r="12" spans="1:29" s="317" customFormat="1" ht="17.100000000000001" customHeight="1">
      <c r="A12" s="320" t="s">
        <v>2795</v>
      </c>
      <c r="B12" s="320"/>
      <c r="C12" s="320"/>
      <c r="D12" s="320"/>
      <c r="E12" s="320"/>
      <c r="F12" s="320"/>
      <c r="G12" s="320"/>
      <c r="H12" s="320"/>
      <c r="I12" s="320"/>
      <c r="J12" s="320"/>
      <c r="K12" s="1202"/>
      <c r="L12" s="1202"/>
      <c r="M12" s="1202"/>
      <c r="N12" s="1202"/>
      <c r="O12" s="1202"/>
      <c r="P12" s="1202"/>
      <c r="Q12" s="1202"/>
      <c r="R12" s="1202"/>
      <c r="S12" s="1202"/>
      <c r="T12" s="1202"/>
      <c r="U12" s="1202"/>
      <c r="V12" s="1202"/>
      <c r="W12" s="1202"/>
      <c r="X12" s="1202"/>
      <c r="Y12" s="1202"/>
      <c r="Z12" s="1202"/>
      <c r="AA12" s="1202"/>
      <c r="AB12" s="1202"/>
      <c r="AC12" s="1202"/>
    </row>
    <row r="13" spans="1:29" s="317" customFormat="1" ht="17.100000000000001" customHeight="1">
      <c r="A13" s="320" t="s">
        <v>2807</v>
      </c>
      <c r="B13" s="320"/>
      <c r="C13" s="320"/>
      <c r="D13" s="320"/>
      <c r="E13" s="320"/>
      <c r="F13" s="320"/>
      <c r="G13" s="320"/>
      <c r="H13" s="320"/>
      <c r="I13" s="320"/>
      <c r="J13" s="320"/>
      <c r="K13" s="330" t="s">
        <v>2571</v>
      </c>
      <c r="L13" s="1303"/>
      <c r="M13" s="1303"/>
      <c r="N13" s="1303"/>
      <c r="O13" s="1303"/>
      <c r="P13" s="1303"/>
      <c r="Q13" s="320" t="s">
        <v>2808</v>
      </c>
      <c r="R13" s="394"/>
      <c r="S13" s="1304"/>
      <c r="T13" s="1304"/>
      <c r="U13" s="330" t="s">
        <v>16</v>
      </c>
      <c r="V13" s="1305"/>
      <c r="W13" s="1305"/>
      <c r="X13" s="1305"/>
      <c r="Y13" s="1305"/>
      <c r="Z13" s="1305"/>
      <c r="AA13" s="1305"/>
      <c r="AB13" s="1305"/>
      <c r="AC13" s="320" t="s">
        <v>17</v>
      </c>
    </row>
    <row r="14" spans="1:29" s="317" customFormat="1" ht="17.100000000000001" customHeight="1">
      <c r="A14" s="320"/>
      <c r="B14" s="320"/>
      <c r="C14" s="320"/>
      <c r="D14" s="320"/>
      <c r="E14" s="320"/>
      <c r="F14" s="320"/>
      <c r="G14" s="320"/>
      <c r="H14" s="320"/>
      <c r="I14" s="320"/>
      <c r="J14" s="320"/>
      <c r="K14" s="1196"/>
      <c r="L14" s="1196"/>
      <c r="M14" s="1196"/>
      <c r="N14" s="1196"/>
      <c r="O14" s="1196"/>
      <c r="P14" s="1196"/>
      <c r="Q14" s="1196"/>
      <c r="R14" s="1196"/>
      <c r="S14" s="1196"/>
      <c r="T14" s="1196"/>
      <c r="U14" s="1196"/>
      <c r="V14" s="1196"/>
      <c r="W14" s="1196"/>
      <c r="X14" s="1196"/>
      <c r="Y14" s="1196"/>
      <c r="Z14" s="1196"/>
      <c r="AA14" s="1196"/>
      <c r="AB14" s="1196"/>
      <c r="AC14" s="1196"/>
    </row>
    <row r="15" spans="1:29" s="317" customFormat="1" ht="17.100000000000001" customHeight="1">
      <c r="A15" s="320" t="s">
        <v>2743</v>
      </c>
      <c r="B15" s="320"/>
      <c r="C15" s="320"/>
      <c r="D15" s="320"/>
      <c r="E15" s="320"/>
      <c r="F15" s="320"/>
      <c r="G15" s="320"/>
      <c r="H15" s="320"/>
      <c r="I15" s="320"/>
      <c r="J15" s="320"/>
      <c r="K15" s="1201"/>
      <c r="L15" s="1201"/>
      <c r="M15" s="1201"/>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2797</v>
      </c>
      <c r="B16" s="320"/>
      <c r="C16" s="320"/>
      <c r="D16" s="320"/>
      <c r="E16" s="320"/>
      <c r="F16" s="320"/>
      <c r="G16" s="320"/>
      <c r="H16" s="320"/>
      <c r="I16" s="320"/>
      <c r="J16" s="320"/>
      <c r="K16" s="1202"/>
      <c r="L16" s="1202"/>
      <c r="M16" s="1202"/>
      <c r="N16" s="1202"/>
      <c r="O16" s="1202"/>
      <c r="P16" s="1202"/>
      <c r="Q16" s="1202"/>
      <c r="R16" s="1202"/>
      <c r="S16" s="1202"/>
      <c r="T16" s="1202"/>
      <c r="U16" s="1202"/>
      <c r="V16" s="1202"/>
      <c r="W16" s="1202"/>
      <c r="X16" s="1202"/>
      <c r="Y16" s="1202"/>
      <c r="Z16" s="1202"/>
      <c r="AA16" s="1202"/>
      <c r="AB16" s="1202"/>
      <c r="AC16" s="1202"/>
    </row>
    <row r="17" spans="1:29" s="317" customFormat="1" ht="17.100000000000001" customHeight="1">
      <c r="A17" s="320" t="s">
        <v>2745</v>
      </c>
      <c r="B17" s="320"/>
      <c r="C17" s="320"/>
      <c r="D17" s="320"/>
      <c r="E17" s="320"/>
      <c r="F17" s="320"/>
      <c r="G17" s="320"/>
      <c r="H17" s="320"/>
      <c r="I17" s="320"/>
      <c r="J17" s="320"/>
      <c r="K17" s="1204"/>
      <c r="L17" s="1204"/>
      <c r="M17" s="1204"/>
      <c r="N17" s="1204"/>
      <c r="O17" s="1204"/>
      <c r="P17" s="1204"/>
      <c r="Q17" s="1204"/>
      <c r="R17" s="1204"/>
      <c r="S17" s="1204"/>
      <c r="T17" s="1204"/>
      <c r="U17" s="1204"/>
      <c r="V17" s="1204"/>
      <c r="W17" s="1204"/>
      <c r="X17" s="1204"/>
      <c r="Y17" s="1204"/>
      <c r="Z17" s="1204"/>
      <c r="AA17" s="1204"/>
      <c r="AB17" s="1204"/>
      <c r="AC17" s="1204"/>
    </row>
    <row r="18" spans="1:29" s="317" customFormat="1" ht="17.100000000000001" customHeight="1">
      <c r="A18" s="408"/>
      <c r="B18" s="388"/>
      <c r="C18" s="388"/>
      <c r="D18" s="388"/>
      <c r="E18" s="388"/>
      <c r="F18" s="388"/>
      <c r="G18" s="388"/>
      <c r="H18" s="388"/>
      <c r="I18" s="388"/>
      <c r="J18" s="388"/>
      <c r="K18" s="419"/>
      <c r="L18" s="419"/>
      <c r="M18" s="419"/>
      <c r="N18" s="419"/>
      <c r="O18" s="419"/>
      <c r="P18" s="419"/>
      <c r="Q18" s="419"/>
      <c r="R18" s="419"/>
      <c r="S18" s="419"/>
      <c r="T18" s="419"/>
      <c r="U18" s="419"/>
      <c r="V18" s="476"/>
      <c r="W18" s="476"/>
      <c r="X18" s="476"/>
      <c r="Y18" s="476"/>
      <c r="Z18" s="476"/>
      <c r="AA18" s="476"/>
      <c r="AB18" s="476"/>
      <c r="AC18" s="476"/>
    </row>
    <row r="19" spans="1:29" s="317" customFormat="1" ht="17.100000000000001" customHeight="1">
      <c r="A19" s="384" t="s">
        <v>3113</v>
      </c>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row>
    <row r="20" spans="1:29" s="317" customFormat="1" ht="17.100000000000001" customHeight="1">
      <c r="A20" s="320" t="s">
        <v>2795</v>
      </c>
      <c r="B20" s="320"/>
      <c r="C20" s="320"/>
      <c r="D20" s="320"/>
      <c r="E20" s="320"/>
      <c r="F20" s="320"/>
      <c r="G20" s="320"/>
      <c r="H20" s="320"/>
      <c r="I20" s="320"/>
      <c r="J20" s="320"/>
      <c r="K20" s="1202"/>
      <c r="L20" s="1202"/>
      <c r="M20" s="1202"/>
      <c r="N20" s="1202"/>
      <c r="O20" s="1202"/>
      <c r="P20" s="1202"/>
      <c r="Q20" s="1202"/>
      <c r="R20" s="1202"/>
      <c r="S20" s="1202"/>
      <c r="T20" s="1202"/>
      <c r="U20" s="1202"/>
      <c r="V20" s="1202"/>
      <c r="W20" s="1202"/>
      <c r="X20" s="1202"/>
      <c r="Y20" s="1202"/>
      <c r="Z20" s="1202"/>
      <c r="AA20" s="1202"/>
      <c r="AB20" s="1202"/>
      <c r="AC20" s="1202"/>
    </row>
    <row r="21" spans="1:29" s="317" customFormat="1" ht="17.100000000000001" customHeight="1">
      <c r="A21" s="320" t="s">
        <v>2807</v>
      </c>
      <c r="B21" s="320"/>
      <c r="C21" s="320"/>
      <c r="D21" s="320"/>
      <c r="E21" s="320"/>
      <c r="F21" s="320"/>
      <c r="G21" s="320"/>
      <c r="H21" s="320"/>
      <c r="I21" s="320"/>
      <c r="J21" s="320"/>
      <c r="K21" s="330" t="s">
        <v>2571</v>
      </c>
      <c r="L21" s="1303"/>
      <c r="M21" s="1303"/>
      <c r="N21" s="1303"/>
      <c r="O21" s="1303"/>
      <c r="P21" s="1303"/>
      <c r="Q21" s="320" t="s">
        <v>2808</v>
      </c>
      <c r="R21" s="394"/>
      <c r="S21" s="1304"/>
      <c r="T21" s="1304"/>
      <c r="U21" s="330" t="s">
        <v>16</v>
      </c>
      <c r="V21" s="1305"/>
      <c r="W21" s="1305"/>
      <c r="X21" s="1305"/>
      <c r="Y21" s="1305"/>
      <c r="Z21" s="1305"/>
      <c r="AA21" s="1305"/>
      <c r="AB21" s="1305"/>
      <c r="AC21" s="320" t="s">
        <v>17</v>
      </c>
    </row>
    <row r="22" spans="1:29" s="317" customFormat="1" ht="17.100000000000001" customHeight="1">
      <c r="A22" s="320"/>
      <c r="B22" s="320"/>
      <c r="C22" s="320"/>
      <c r="D22" s="320"/>
      <c r="E22" s="320"/>
      <c r="F22" s="320"/>
      <c r="G22" s="320"/>
      <c r="H22" s="320"/>
      <c r="I22" s="320"/>
      <c r="J22" s="320"/>
      <c r="K22" s="1196"/>
      <c r="L22" s="1196"/>
      <c r="M22" s="1196"/>
      <c r="N22" s="1196"/>
      <c r="O22" s="1196"/>
      <c r="P22" s="1196"/>
      <c r="Q22" s="1196"/>
      <c r="R22" s="1196"/>
      <c r="S22" s="1196"/>
      <c r="T22" s="1196"/>
      <c r="U22" s="1196"/>
      <c r="V22" s="1196"/>
      <c r="W22" s="1196"/>
      <c r="X22" s="1196"/>
      <c r="Y22" s="1196"/>
      <c r="Z22" s="1196"/>
      <c r="AA22" s="1196"/>
      <c r="AB22" s="1196"/>
      <c r="AC22" s="1196"/>
    </row>
    <row r="23" spans="1:29" s="317" customFormat="1" ht="17.100000000000001" customHeight="1">
      <c r="A23" s="320" t="s">
        <v>2743</v>
      </c>
      <c r="B23" s="320"/>
      <c r="C23" s="320"/>
      <c r="D23" s="320"/>
      <c r="E23" s="320"/>
      <c r="F23" s="320"/>
      <c r="G23" s="320"/>
      <c r="H23" s="320"/>
      <c r="I23" s="320"/>
      <c r="J23" s="320"/>
      <c r="K23" s="1201"/>
      <c r="L23" s="1201"/>
      <c r="M23" s="1201"/>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2797</v>
      </c>
      <c r="B24" s="320"/>
      <c r="C24" s="320"/>
      <c r="D24" s="320"/>
      <c r="E24" s="320"/>
      <c r="F24" s="320"/>
      <c r="G24" s="320"/>
      <c r="H24" s="320"/>
      <c r="I24" s="320"/>
      <c r="J24" s="320"/>
      <c r="K24" s="1202"/>
      <c r="L24" s="1202"/>
      <c r="M24" s="1202"/>
      <c r="N24" s="1202"/>
      <c r="O24" s="1202"/>
      <c r="P24" s="1202"/>
      <c r="Q24" s="1202"/>
      <c r="R24" s="1202"/>
      <c r="S24" s="1202"/>
      <c r="T24" s="1202"/>
      <c r="U24" s="1202"/>
      <c r="V24" s="1202"/>
      <c r="W24" s="1202"/>
      <c r="X24" s="1202"/>
      <c r="Y24" s="1202"/>
      <c r="Z24" s="1202"/>
      <c r="AA24" s="1202"/>
      <c r="AB24" s="1202"/>
      <c r="AC24" s="1202"/>
    </row>
    <row r="25" spans="1:29" s="317" customFormat="1" ht="17.100000000000001" customHeight="1">
      <c r="A25" s="320" t="s">
        <v>2745</v>
      </c>
      <c r="B25" s="320"/>
      <c r="C25" s="320"/>
      <c r="D25" s="320"/>
      <c r="E25" s="320"/>
      <c r="F25" s="320"/>
      <c r="G25" s="320"/>
      <c r="H25" s="320"/>
      <c r="I25" s="320"/>
      <c r="J25" s="320"/>
      <c r="K25" s="1204"/>
      <c r="L25" s="1204"/>
      <c r="M25" s="1204"/>
      <c r="N25" s="1204"/>
      <c r="O25" s="1204"/>
      <c r="P25" s="1204"/>
      <c r="Q25" s="1204"/>
      <c r="R25" s="1204"/>
      <c r="S25" s="1204"/>
      <c r="T25" s="1204"/>
      <c r="U25" s="1204"/>
      <c r="V25" s="1204"/>
      <c r="W25" s="1204"/>
      <c r="X25" s="1204"/>
      <c r="Y25" s="1204"/>
      <c r="Z25" s="1204"/>
      <c r="AA25" s="1204"/>
      <c r="AB25" s="1204"/>
      <c r="AC25" s="1204"/>
    </row>
    <row r="26" spans="1:29" s="317" customFormat="1" ht="17.100000000000001" customHeight="1">
      <c r="A26" s="408"/>
      <c r="B26" s="388"/>
      <c r="C26" s="388"/>
      <c r="D26" s="388"/>
      <c r="E26" s="388"/>
      <c r="F26" s="388"/>
      <c r="G26" s="388"/>
      <c r="H26" s="388"/>
      <c r="I26" s="388"/>
      <c r="J26" s="388"/>
      <c r="K26" s="419"/>
      <c r="L26" s="419"/>
      <c r="M26" s="419"/>
      <c r="N26" s="419"/>
      <c r="O26" s="419"/>
      <c r="P26" s="419"/>
      <c r="Q26" s="419"/>
      <c r="R26" s="419"/>
      <c r="S26" s="419"/>
      <c r="T26" s="419"/>
      <c r="U26" s="419"/>
      <c r="V26" s="476"/>
      <c r="W26" s="476"/>
      <c r="X26" s="476"/>
      <c r="Y26" s="476"/>
      <c r="Z26" s="476"/>
      <c r="AA26" s="476"/>
      <c r="AB26" s="476"/>
      <c r="AC26" s="476"/>
    </row>
    <row r="27" spans="1:29" s="317" customFormat="1" ht="17.100000000000001" customHeight="1">
      <c r="A27" s="384" t="s">
        <v>3114</v>
      </c>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row>
    <row r="28" spans="1:29" s="317" customFormat="1" ht="17.100000000000001" customHeight="1">
      <c r="A28" s="320" t="s">
        <v>2795</v>
      </c>
      <c r="B28" s="320"/>
      <c r="C28" s="320"/>
      <c r="D28" s="320"/>
      <c r="E28" s="320"/>
      <c r="F28" s="320"/>
      <c r="G28" s="320"/>
      <c r="H28" s="320"/>
      <c r="I28" s="320"/>
      <c r="J28" s="320"/>
      <c r="K28" s="1202"/>
      <c r="L28" s="1202"/>
      <c r="M28" s="1202"/>
      <c r="N28" s="1202"/>
      <c r="O28" s="1202"/>
      <c r="P28" s="1202"/>
      <c r="Q28" s="1202"/>
      <c r="R28" s="1202"/>
      <c r="S28" s="1202"/>
      <c r="T28" s="1202"/>
      <c r="U28" s="1202"/>
      <c r="V28" s="1202"/>
      <c r="W28" s="1202"/>
      <c r="X28" s="1202"/>
      <c r="Y28" s="1202"/>
      <c r="Z28" s="1202"/>
      <c r="AA28" s="1202"/>
      <c r="AB28" s="1202"/>
      <c r="AC28" s="1202"/>
    </row>
    <row r="29" spans="1:29" s="317" customFormat="1" ht="17.100000000000001" customHeight="1">
      <c r="A29" s="320" t="s">
        <v>2807</v>
      </c>
      <c r="B29" s="320"/>
      <c r="C29" s="320"/>
      <c r="D29" s="320"/>
      <c r="E29" s="320"/>
      <c r="F29" s="320"/>
      <c r="G29" s="320"/>
      <c r="H29" s="320"/>
      <c r="I29" s="320"/>
      <c r="J29" s="320"/>
      <c r="K29" s="330" t="s">
        <v>2571</v>
      </c>
      <c r="L29" s="1303"/>
      <c r="M29" s="1303"/>
      <c r="N29" s="1303"/>
      <c r="O29" s="1303"/>
      <c r="P29" s="1303"/>
      <c r="Q29" s="320" t="s">
        <v>2808</v>
      </c>
      <c r="R29" s="394"/>
      <c r="S29" s="1304"/>
      <c r="T29" s="1304"/>
      <c r="U29" s="330" t="s">
        <v>16</v>
      </c>
      <c r="V29" s="1305"/>
      <c r="W29" s="1305"/>
      <c r="X29" s="1305"/>
      <c r="Y29" s="1305"/>
      <c r="Z29" s="1305"/>
      <c r="AA29" s="1305"/>
      <c r="AB29" s="1305"/>
      <c r="AC29" s="320" t="s">
        <v>17</v>
      </c>
    </row>
    <row r="30" spans="1:29" s="317" customFormat="1" ht="17.100000000000001" customHeight="1">
      <c r="A30" s="320"/>
      <c r="B30" s="320"/>
      <c r="C30" s="320"/>
      <c r="D30" s="320"/>
      <c r="E30" s="320"/>
      <c r="F30" s="320"/>
      <c r="G30" s="320"/>
      <c r="H30" s="320"/>
      <c r="I30" s="320"/>
      <c r="J30" s="320"/>
      <c r="K30" s="1196"/>
      <c r="L30" s="1196"/>
      <c r="M30" s="1196"/>
      <c r="N30" s="1196"/>
      <c r="O30" s="1196"/>
      <c r="P30" s="1196"/>
      <c r="Q30" s="1196"/>
      <c r="R30" s="1196"/>
      <c r="S30" s="1196"/>
      <c r="T30" s="1196"/>
      <c r="U30" s="1196"/>
      <c r="V30" s="1196"/>
      <c r="W30" s="1196"/>
      <c r="X30" s="1196"/>
      <c r="Y30" s="1196"/>
      <c r="Z30" s="1196"/>
      <c r="AA30" s="1196"/>
      <c r="AB30" s="1196"/>
      <c r="AC30" s="1196"/>
    </row>
    <row r="31" spans="1:29" s="317" customFormat="1" ht="17.100000000000001" customHeight="1">
      <c r="A31" s="320" t="s">
        <v>2743</v>
      </c>
      <c r="B31" s="320"/>
      <c r="C31" s="320"/>
      <c r="D31" s="320"/>
      <c r="E31" s="320"/>
      <c r="F31" s="320"/>
      <c r="G31" s="320"/>
      <c r="H31" s="320"/>
      <c r="I31" s="320"/>
      <c r="J31" s="320"/>
      <c r="K31" s="1201"/>
      <c r="L31" s="1201"/>
      <c r="M31" s="1201"/>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2797</v>
      </c>
      <c r="B32" s="320"/>
      <c r="C32" s="320"/>
      <c r="D32" s="320"/>
      <c r="E32" s="320"/>
      <c r="F32" s="320"/>
      <c r="G32" s="320"/>
      <c r="H32" s="320"/>
      <c r="I32" s="320"/>
      <c r="J32" s="320"/>
      <c r="K32" s="1202"/>
      <c r="L32" s="1202"/>
      <c r="M32" s="1202"/>
      <c r="N32" s="1202"/>
      <c r="O32" s="1202"/>
      <c r="P32" s="1202"/>
      <c r="Q32" s="1202"/>
      <c r="R32" s="1202"/>
      <c r="S32" s="1202"/>
      <c r="T32" s="1202"/>
      <c r="U32" s="1202"/>
      <c r="V32" s="1202"/>
      <c r="W32" s="1202"/>
      <c r="X32" s="1202"/>
      <c r="Y32" s="1202"/>
      <c r="Z32" s="1202"/>
      <c r="AA32" s="1202"/>
      <c r="AB32" s="1202"/>
      <c r="AC32" s="1202"/>
    </row>
    <row r="33" spans="1:32" s="317" customFormat="1" ht="17.100000000000001" customHeight="1">
      <c r="A33" s="320" t="s">
        <v>2745</v>
      </c>
      <c r="B33" s="320"/>
      <c r="C33" s="320"/>
      <c r="D33" s="320"/>
      <c r="E33" s="320"/>
      <c r="F33" s="320"/>
      <c r="G33" s="320"/>
      <c r="H33" s="320"/>
      <c r="I33" s="320"/>
      <c r="J33" s="320"/>
      <c r="K33" s="1204"/>
      <c r="L33" s="1204"/>
      <c r="M33" s="1204"/>
      <c r="N33" s="1204"/>
      <c r="O33" s="1204"/>
      <c r="P33" s="1204"/>
      <c r="Q33" s="1204"/>
      <c r="R33" s="1204"/>
      <c r="S33" s="1204"/>
      <c r="T33" s="1204"/>
      <c r="U33" s="1204"/>
      <c r="V33" s="1204"/>
      <c r="W33" s="1204"/>
      <c r="X33" s="1204"/>
      <c r="Y33" s="1204"/>
      <c r="Z33" s="1204"/>
      <c r="AA33" s="1204"/>
      <c r="AB33" s="1204"/>
      <c r="AC33" s="1204"/>
    </row>
    <row r="34" spans="1:32" s="317" customFormat="1" ht="17.100000000000001" customHeight="1">
      <c r="A34" s="408"/>
      <c r="B34" s="388"/>
      <c r="C34" s="388"/>
      <c r="D34" s="388"/>
      <c r="E34" s="388"/>
      <c r="F34" s="388"/>
      <c r="G34" s="388"/>
      <c r="H34" s="388"/>
      <c r="I34" s="388"/>
      <c r="J34" s="388"/>
      <c r="K34" s="419"/>
      <c r="L34" s="419"/>
      <c r="M34" s="419"/>
      <c r="N34" s="419"/>
      <c r="O34" s="419"/>
      <c r="P34" s="419"/>
      <c r="Q34" s="419"/>
      <c r="R34" s="419"/>
      <c r="S34" s="419"/>
      <c r="T34" s="419"/>
      <c r="U34" s="419"/>
      <c r="V34" s="476"/>
      <c r="W34" s="476"/>
      <c r="X34" s="476"/>
      <c r="Y34" s="476"/>
      <c r="Z34" s="476"/>
      <c r="AA34" s="476"/>
      <c r="AB34" s="476"/>
      <c r="AC34" s="476"/>
    </row>
    <row r="35" spans="1:32" s="317" customFormat="1" ht="17.100000000000001" customHeight="1">
      <c r="A35" s="384" t="s">
        <v>3115</v>
      </c>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row>
    <row r="36" spans="1:32" s="317" customFormat="1" ht="17.100000000000001" customHeight="1">
      <c r="A36" s="320" t="s">
        <v>2795</v>
      </c>
      <c r="B36" s="320"/>
      <c r="C36" s="320"/>
      <c r="D36" s="320"/>
      <c r="E36" s="320"/>
      <c r="F36" s="320"/>
      <c r="G36" s="320"/>
      <c r="H36" s="320"/>
      <c r="I36" s="320"/>
      <c r="J36" s="320"/>
      <c r="K36" s="1202"/>
      <c r="L36" s="1202"/>
      <c r="M36" s="1202"/>
      <c r="N36" s="1202"/>
      <c r="O36" s="1202"/>
      <c r="P36" s="1202"/>
      <c r="Q36" s="1202"/>
      <c r="R36" s="1202"/>
      <c r="S36" s="1202"/>
      <c r="T36" s="1202"/>
      <c r="U36" s="1202"/>
      <c r="V36" s="1202"/>
      <c r="W36" s="1202"/>
      <c r="X36" s="1202"/>
      <c r="Y36" s="1202"/>
      <c r="Z36" s="1202"/>
      <c r="AA36" s="1202"/>
      <c r="AB36" s="1202"/>
      <c r="AC36" s="1202"/>
    </row>
    <row r="37" spans="1:32" s="317" customFormat="1" ht="17.100000000000001" customHeight="1">
      <c r="A37" s="320" t="s">
        <v>2807</v>
      </c>
      <c r="B37" s="320"/>
      <c r="C37" s="320"/>
      <c r="D37" s="320"/>
      <c r="E37" s="320"/>
      <c r="F37" s="320"/>
      <c r="G37" s="320"/>
      <c r="H37" s="320"/>
      <c r="I37" s="320"/>
      <c r="J37" s="320"/>
      <c r="K37" s="330" t="s">
        <v>2571</v>
      </c>
      <c r="L37" s="1303"/>
      <c r="M37" s="1303"/>
      <c r="N37" s="1303"/>
      <c r="O37" s="1303"/>
      <c r="P37" s="1303"/>
      <c r="Q37" s="320" t="s">
        <v>2808</v>
      </c>
      <c r="R37" s="394"/>
      <c r="S37" s="1304"/>
      <c r="T37" s="1304"/>
      <c r="U37" s="330" t="s">
        <v>16</v>
      </c>
      <c r="V37" s="1305"/>
      <c r="W37" s="1305"/>
      <c r="X37" s="1305"/>
      <c r="Y37" s="1305"/>
      <c r="Z37" s="1305"/>
      <c r="AA37" s="1305"/>
      <c r="AB37" s="1305"/>
      <c r="AC37" s="320" t="s">
        <v>17</v>
      </c>
    </row>
    <row r="38" spans="1:32" s="317" customFormat="1" ht="17.100000000000001" customHeight="1">
      <c r="A38" s="320"/>
      <c r="B38" s="320"/>
      <c r="C38" s="320"/>
      <c r="D38" s="320"/>
      <c r="E38" s="320"/>
      <c r="F38" s="320"/>
      <c r="G38" s="320"/>
      <c r="H38" s="320"/>
      <c r="I38" s="320"/>
      <c r="J38" s="320"/>
      <c r="K38" s="1196"/>
      <c r="L38" s="1196"/>
      <c r="M38" s="1196"/>
      <c r="N38" s="1196"/>
      <c r="O38" s="1196"/>
      <c r="P38" s="1196"/>
      <c r="Q38" s="1196"/>
      <c r="R38" s="1196"/>
      <c r="S38" s="1196"/>
      <c r="T38" s="1196"/>
      <c r="U38" s="1196"/>
      <c r="V38" s="1196"/>
      <c r="W38" s="1196"/>
      <c r="X38" s="1196"/>
      <c r="Y38" s="1196"/>
      <c r="Z38" s="1196"/>
      <c r="AA38" s="1196"/>
      <c r="AB38" s="1196"/>
      <c r="AC38" s="1196"/>
    </row>
    <row r="39" spans="1:32" s="317" customFormat="1" ht="17.100000000000001" customHeight="1">
      <c r="A39" s="320" t="s">
        <v>2743</v>
      </c>
      <c r="B39" s="320"/>
      <c r="C39" s="320"/>
      <c r="D39" s="320"/>
      <c r="E39" s="320"/>
      <c r="F39" s="320"/>
      <c r="G39" s="320"/>
      <c r="H39" s="320"/>
      <c r="I39" s="320"/>
      <c r="J39" s="320"/>
      <c r="K39" s="1201"/>
      <c r="L39" s="1201"/>
      <c r="M39" s="1201"/>
      <c r="N39" s="322"/>
      <c r="O39" s="322"/>
      <c r="P39" s="322"/>
      <c r="Q39" s="322"/>
      <c r="R39" s="320"/>
      <c r="S39" s="320"/>
      <c r="T39" s="320"/>
      <c r="U39" s="320"/>
      <c r="V39" s="320"/>
      <c r="W39" s="320"/>
      <c r="X39" s="320"/>
      <c r="Y39" s="320"/>
      <c r="Z39" s="320"/>
      <c r="AA39" s="320"/>
      <c r="AB39" s="320"/>
      <c r="AC39" s="320"/>
    </row>
    <row r="40" spans="1:32" ht="16.5" customHeight="1">
      <c r="A40" s="320" t="s">
        <v>2797</v>
      </c>
      <c r="B40" s="320"/>
      <c r="C40" s="320"/>
      <c r="D40" s="320"/>
      <c r="E40" s="320"/>
      <c r="F40" s="320"/>
      <c r="G40" s="320"/>
      <c r="H40" s="320"/>
      <c r="I40" s="320"/>
      <c r="J40" s="320"/>
      <c r="K40" s="1202"/>
      <c r="L40" s="1202"/>
      <c r="M40" s="1202"/>
      <c r="N40" s="1202"/>
      <c r="O40" s="1202"/>
      <c r="P40" s="1202"/>
      <c r="Q40" s="1202"/>
      <c r="R40" s="1202"/>
      <c r="S40" s="1202"/>
      <c r="T40" s="1202"/>
      <c r="U40" s="1202"/>
      <c r="V40" s="1202"/>
      <c r="W40" s="1202"/>
      <c r="X40" s="1202"/>
      <c r="Y40" s="1202"/>
      <c r="Z40" s="1202"/>
      <c r="AA40" s="1202"/>
      <c r="AB40" s="1202"/>
      <c r="AC40" s="1202"/>
    </row>
    <row r="41" spans="1:32" ht="16.5" customHeight="1">
      <c r="A41" s="320" t="s">
        <v>2745</v>
      </c>
      <c r="B41" s="320"/>
      <c r="C41" s="320"/>
      <c r="D41" s="320"/>
      <c r="E41" s="320"/>
      <c r="F41" s="320"/>
      <c r="G41" s="320"/>
      <c r="H41" s="320"/>
      <c r="I41" s="320"/>
      <c r="J41" s="320"/>
      <c r="K41" s="1204"/>
      <c r="L41" s="1204"/>
      <c r="M41" s="1204"/>
      <c r="N41" s="1204"/>
      <c r="O41" s="1204"/>
      <c r="P41" s="1204"/>
      <c r="Q41" s="1204"/>
      <c r="R41" s="1204"/>
      <c r="S41" s="1204"/>
      <c r="T41" s="1204"/>
      <c r="U41" s="1204"/>
      <c r="V41" s="1204"/>
      <c r="W41" s="1204"/>
      <c r="X41" s="1204"/>
      <c r="Y41" s="1204"/>
      <c r="Z41" s="1204"/>
      <c r="AA41" s="1204"/>
      <c r="AB41" s="1204"/>
      <c r="AC41" s="1204"/>
    </row>
    <row r="42" spans="1:32" ht="16.5" customHeight="1">
      <c r="A42" s="408"/>
      <c r="B42" s="477"/>
      <c r="C42" s="477"/>
      <c r="D42" s="477"/>
      <c r="E42" s="477"/>
      <c r="F42" s="477"/>
      <c r="G42" s="477"/>
      <c r="H42" s="477"/>
      <c r="I42" s="388"/>
      <c r="J42" s="388"/>
      <c r="K42" s="419"/>
      <c r="L42" s="419"/>
      <c r="M42" s="419"/>
      <c r="N42" s="419"/>
      <c r="O42" s="419"/>
      <c r="P42" s="419"/>
      <c r="Q42" s="419"/>
      <c r="R42" s="419"/>
      <c r="S42" s="419"/>
      <c r="T42" s="419"/>
      <c r="U42" s="419"/>
      <c r="V42" s="476"/>
      <c r="W42" s="476"/>
      <c r="X42" s="476"/>
      <c r="Y42" s="476"/>
      <c r="Z42" s="478"/>
      <c r="AA42" s="478"/>
      <c r="AB42" s="478"/>
      <c r="AC42" s="478"/>
      <c r="AD42" s="391"/>
      <c r="AE42" s="391"/>
      <c r="AF42" s="391"/>
    </row>
    <row r="43" spans="1:32" ht="13.5">
      <c r="B43" s="391"/>
      <c r="C43" s="391"/>
      <c r="D43" s="391"/>
      <c r="E43" s="391"/>
      <c r="F43" s="391"/>
      <c r="G43" s="391"/>
      <c r="H43" s="391"/>
      <c r="Z43" s="391"/>
      <c r="AA43" s="391"/>
      <c r="AB43" s="391"/>
      <c r="AC43" s="391"/>
      <c r="AD43" s="391"/>
      <c r="AE43" s="391"/>
      <c r="AF43" s="391"/>
    </row>
    <row r="44" spans="1:32" ht="13.5">
      <c r="B44" s="391"/>
      <c r="C44" s="391"/>
      <c r="D44" s="391"/>
      <c r="E44" s="391"/>
      <c r="F44" s="391"/>
      <c r="G44" s="391"/>
      <c r="H44" s="391"/>
      <c r="Z44" s="391"/>
      <c r="AA44" s="391"/>
      <c r="AB44" s="391"/>
      <c r="AC44" s="391"/>
      <c r="AD44" s="391"/>
      <c r="AE44" s="391"/>
      <c r="AF44" s="391"/>
    </row>
    <row r="84" spans="29:29">
      <c r="AC84" s="333" t="s">
        <v>2594</v>
      </c>
    </row>
    <row r="85" spans="29:29">
      <c r="AC85" s="333" t="s">
        <v>2597</v>
      </c>
    </row>
    <row r="86" spans="29:29">
      <c r="AC86" s="333" t="s">
        <v>2600</v>
      </c>
    </row>
    <row r="87" spans="29:29">
      <c r="AC87" s="333" t="s">
        <v>2603</v>
      </c>
    </row>
    <row r="88" spans="29:29">
      <c r="AC88" s="333" t="s">
        <v>2606</v>
      </c>
    </row>
    <row r="89" spans="29:29">
      <c r="AC89" s="333" t="s">
        <v>2609</v>
      </c>
    </row>
    <row r="90" spans="29:29">
      <c r="AC90" s="333" t="s">
        <v>2612</v>
      </c>
    </row>
    <row r="91" spans="29:29">
      <c r="AC91" s="333" t="s">
        <v>2615</v>
      </c>
    </row>
    <row r="92" spans="29:29">
      <c r="AC92" s="333" t="s">
        <v>2618</v>
      </c>
    </row>
    <row r="93" spans="29:29">
      <c r="AC93" s="333" t="s">
        <v>2621</v>
      </c>
    </row>
    <row r="94" spans="29:29">
      <c r="AC94" s="333" t="s">
        <v>2624</v>
      </c>
    </row>
    <row r="95" spans="29:29">
      <c r="AC95" s="333" t="s">
        <v>2627</v>
      </c>
    </row>
    <row r="96" spans="29:29">
      <c r="AC96" s="333" t="s">
        <v>2630</v>
      </c>
    </row>
    <row r="97" spans="29:29">
      <c r="AC97" s="333" t="s">
        <v>2633</v>
      </c>
    </row>
    <row r="98" spans="29:29">
      <c r="AC98" s="333" t="s">
        <v>2636</v>
      </c>
    </row>
    <row r="99" spans="29:29">
      <c r="AC99" s="333" t="s">
        <v>2639</v>
      </c>
    </row>
    <row r="100" spans="29:29">
      <c r="AC100" s="333" t="s">
        <v>2642</v>
      </c>
    </row>
    <row r="101" spans="29:29">
      <c r="AC101" s="333" t="s">
        <v>2645</v>
      </c>
    </row>
    <row r="102" spans="29:29">
      <c r="AC102" s="333" t="s">
        <v>2647</v>
      </c>
    </row>
    <row r="103" spans="29:29">
      <c r="AC103" s="333" t="s">
        <v>2649</v>
      </c>
    </row>
    <row r="104" spans="29:29">
      <c r="AC104" s="333" t="s">
        <v>2651</v>
      </c>
    </row>
    <row r="105" spans="29:29">
      <c r="AC105" s="333" t="s">
        <v>2653</v>
      </c>
    </row>
    <row r="106" spans="29:29">
      <c r="AC106" s="333" t="s">
        <v>2655</v>
      </c>
    </row>
    <row r="107" spans="29:29">
      <c r="AC107" s="333" t="s">
        <v>2657</v>
      </c>
    </row>
    <row r="108" spans="29:29">
      <c r="AC108" s="333" t="s">
        <v>2659</v>
      </c>
    </row>
    <row r="109" spans="29:29">
      <c r="AC109" s="333" t="s">
        <v>2661</v>
      </c>
    </row>
    <row r="110" spans="29:29">
      <c r="AC110" s="333" t="s">
        <v>2663</v>
      </c>
    </row>
    <row r="111" spans="29:29">
      <c r="AC111" s="333" t="s">
        <v>2665</v>
      </c>
    </row>
    <row r="112" spans="29:29">
      <c r="AC112" s="333" t="s">
        <v>2667</v>
      </c>
    </row>
    <row r="113" spans="29:29">
      <c r="AC113" s="333" t="s">
        <v>2669</v>
      </c>
    </row>
    <row r="114" spans="29:29">
      <c r="AC114" s="333" t="s">
        <v>2671</v>
      </c>
    </row>
    <row r="115" spans="29:29">
      <c r="AC115" s="333" t="s">
        <v>2673</v>
      </c>
    </row>
    <row r="116" spans="29:29">
      <c r="AC116" s="333" t="s">
        <v>2675</v>
      </c>
    </row>
    <row r="117" spans="29:29">
      <c r="AC117" s="333" t="s">
        <v>2677</v>
      </c>
    </row>
    <row r="118" spans="29:29">
      <c r="AC118" s="333" t="s">
        <v>2679</v>
      </c>
    </row>
    <row r="119" spans="29:29">
      <c r="AC119" s="333" t="s">
        <v>2681</v>
      </c>
    </row>
    <row r="120" spans="29:29">
      <c r="AC120" s="333" t="s">
        <v>2683</v>
      </c>
    </row>
    <row r="121" spans="29:29">
      <c r="AC121" s="333" t="s">
        <v>2685</v>
      </c>
    </row>
    <row r="122" spans="29:29">
      <c r="AC122" s="333" t="s">
        <v>2687</v>
      </c>
    </row>
    <row r="123" spans="29:29">
      <c r="AC123" s="333" t="s">
        <v>2689</v>
      </c>
    </row>
    <row r="124" spans="29:29">
      <c r="AC124" s="333" t="s">
        <v>2691</v>
      </c>
    </row>
    <row r="125" spans="29:29">
      <c r="AC125" s="333" t="s">
        <v>2693</v>
      </c>
    </row>
    <row r="126" spans="29:29">
      <c r="AC126" s="333" t="s">
        <v>2695</v>
      </c>
    </row>
    <row r="127" spans="29:29">
      <c r="AC127" s="333" t="s">
        <v>2697</v>
      </c>
    </row>
    <row r="128" spans="29:29">
      <c r="AC128" s="333" t="s">
        <v>2699</v>
      </c>
    </row>
    <row r="129" spans="29:29">
      <c r="AC129" s="333" t="s">
        <v>2701</v>
      </c>
    </row>
    <row r="130" spans="29:29">
      <c r="AC130" s="333" t="s">
        <v>2703</v>
      </c>
    </row>
    <row r="131" spans="29:29">
      <c r="AC131" s="333" t="s">
        <v>2705</v>
      </c>
    </row>
  </sheetData>
  <mergeCells count="42">
    <mergeCell ref="K38:AC38"/>
    <mergeCell ref="K39:M39"/>
    <mergeCell ref="K40:AC40"/>
    <mergeCell ref="K41:AC41"/>
    <mergeCell ref="K30:AC30"/>
    <mergeCell ref="K31:M31"/>
    <mergeCell ref="K32:AC32"/>
    <mergeCell ref="K33:AC33"/>
    <mergeCell ref="K36:AC36"/>
    <mergeCell ref="L37:P37"/>
    <mergeCell ref="S37:T37"/>
    <mergeCell ref="V37:AB37"/>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L13:P13"/>
    <mergeCell ref="S13:T13"/>
    <mergeCell ref="V13:AB13"/>
    <mergeCell ref="A1:AC1"/>
    <mergeCell ref="A2:AC2"/>
    <mergeCell ref="K4:AC4"/>
    <mergeCell ref="L5:P5"/>
    <mergeCell ref="S5:T5"/>
    <mergeCell ref="V5:AB5"/>
    <mergeCell ref="K6:AC6"/>
    <mergeCell ref="K7:M7"/>
    <mergeCell ref="K8:AC8"/>
    <mergeCell ref="K9:AC9"/>
    <mergeCell ref="K12:AC12"/>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7"/>
  <sheetViews>
    <sheetView view="pageBreakPreview" topLeftCell="C1" zoomScale="115" zoomScaleNormal="100" zoomScaleSheetLayoutView="115" workbookViewId="0">
      <selection activeCell="AD2" sqref="AD2"/>
    </sheetView>
  </sheetViews>
  <sheetFormatPr defaultRowHeight="13.5"/>
  <cols>
    <col min="1" max="1" width="2.5" style="392" customWidth="1"/>
    <col min="2" max="2" width="5.5" style="479" bestFit="1" customWidth="1"/>
    <col min="3" max="3" width="135.75" style="480" customWidth="1"/>
    <col min="4" max="256" width="9" style="392"/>
    <col min="257" max="257" width="2.5" style="392" customWidth="1"/>
    <col min="258" max="258" width="5.5" style="392" bestFit="1" customWidth="1"/>
    <col min="259" max="259" width="135.75" style="392" customWidth="1"/>
    <col min="260" max="512" width="9" style="392"/>
    <col min="513" max="513" width="2.5" style="392" customWidth="1"/>
    <col min="514" max="514" width="5.5" style="392" bestFit="1" customWidth="1"/>
    <col min="515" max="515" width="135.75" style="392" customWidth="1"/>
    <col min="516" max="768" width="9" style="392"/>
    <col min="769" max="769" width="2.5" style="392" customWidth="1"/>
    <col min="770" max="770" width="5.5" style="392" bestFit="1" customWidth="1"/>
    <col min="771" max="771" width="135.75" style="392" customWidth="1"/>
    <col min="772" max="1024" width="9" style="392"/>
    <col min="1025" max="1025" width="2.5" style="392" customWidth="1"/>
    <col min="1026" max="1026" width="5.5" style="392" bestFit="1" customWidth="1"/>
    <col min="1027" max="1027" width="135.75" style="392" customWidth="1"/>
    <col min="1028" max="1280" width="9" style="392"/>
    <col min="1281" max="1281" width="2.5" style="392" customWidth="1"/>
    <col min="1282" max="1282" width="5.5" style="392" bestFit="1" customWidth="1"/>
    <col min="1283" max="1283" width="135.75" style="392" customWidth="1"/>
    <col min="1284" max="1536" width="9" style="392"/>
    <col min="1537" max="1537" width="2.5" style="392" customWidth="1"/>
    <col min="1538" max="1538" width="5.5" style="392" bestFit="1" customWidth="1"/>
    <col min="1539" max="1539" width="135.75" style="392" customWidth="1"/>
    <col min="1540" max="1792" width="9" style="392"/>
    <col min="1793" max="1793" width="2.5" style="392" customWidth="1"/>
    <col min="1794" max="1794" width="5.5" style="392" bestFit="1" customWidth="1"/>
    <col min="1795" max="1795" width="135.75" style="392" customWidth="1"/>
    <col min="1796" max="2048" width="9" style="392"/>
    <col min="2049" max="2049" width="2.5" style="392" customWidth="1"/>
    <col min="2050" max="2050" width="5.5" style="392" bestFit="1" customWidth="1"/>
    <col min="2051" max="2051" width="135.75" style="392" customWidth="1"/>
    <col min="2052" max="2304" width="9" style="392"/>
    <col min="2305" max="2305" width="2.5" style="392" customWidth="1"/>
    <col min="2306" max="2306" width="5.5" style="392" bestFit="1" customWidth="1"/>
    <col min="2307" max="2307" width="135.75" style="392" customWidth="1"/>
    <col min="2308" max="2560" width="9" style="392"/>
    <col min="2561" max="2561" width="2.5" style="392" customWidth="1"/>
    <col min="2562" max="2562" width="5.5" style="392" bestFit="1" customWidth="1"/>
    <col min="2563" max="2563" width="135.75" style="392" customWidth="1"/>
    <col min="2564" max="2816" width="9" style="392"/>
    <col min="2817" max="2817" width="2.5" style="392" customWidth="1"/>
    <col min="2818" max="2818" width="5.5" style="392" bestFit="1" customWidth="1"/>
    <col min="2819" max="2819" width="135.75" style="392" customWidth="1"/>
    <col min="2820" max="3072" width="9" style="392"/>
    <col min="3073" max="3073" width="2.5" style="392" customWidth="1"/>
    <col min="3074" max="3074" width="5.5" style="392" bestFit="1" customWidth="1"/>
    <col min="3075" max="3075" width="135.75" style="392" customWidth="1"/>
    <col min="3076" max="3328" width="9" style="392"/>
    <col min="3329" max="3329" width="2.5" style="392" customWidth="1"/>
    <col min="3330" max="3330" width="5.5" style="392" bestFit="1" customWidth="1"/>
    <col min="3331" max="3331" width="135.75" style="392" customWidth="1"/>
    <col min="3332" max="3584" width="9" style="392"/>
    <col min="3585" max="3585" width="2.5" style="392" customWidth="1"/>
    <col min="3586" max="3586" width="5.5" style="392" bestFit="1" customWidth="1"/>
    <col min="3587" max="3587" width="135.75" style="392" customWidth="1"/>
    <col min="3588" max="3840" width="9" style="392"/>
    <col min="3841" max="3841" width="2.5" style="392" customWidth="1"/>
    <col min="3842" max="3842" width="5.5" style="392" bestFit="1" customWidth="1"/>
    <col min="3843" max="3843" width="135.75" style="392" customWidth="1"/>
    <col min="3844" max="4096" width="9" style="392"/>
    <col min="4097" max="4097" width="2.5" style="392" customWidth="1"/>
    <col min="4098" max="4098" width="5.5" style="392" bestFit="1" customWidth="1"/>
    <col min="4099" max="4099" width="135.75" style="392" customWidth="1"/>
    <col min="4100" max="4352" width="9" style="392"/>
    <col min="4353" max="4353" width="2.5" style="392" customWidth="1"/>
    <col min="4354" max="4354" width="5.5" style="392" bestFit="1" customWidth="1"/>
    <col min="4355" max="4355" width="135.75" style="392" customWidth="1"/>
    <col min="4356" max="4608" width="9" style="392"/>
    <col min="4609" max="4609" width="2.5" style="392" customWidth="1"/>
    <col min="4610" max="4610" width="5.5" style="392" bestFit="1" customWidth="1"/>
    <col min="4611" max="4611" width="135.75" style="392" customWidth="1"/>
    <col min="4612" max="4864" width="9" style="392"/>
    <col min="4865" max="4865" width="2.5" style="392" customWidth="1"/>
    <col min="4866" max="4866" width="5.5" style="392" bestFit="1" customWidth="1"/>
    <col min="4867" max="4867" width="135.75" style="392" customWidth="1"/>
    <col min="4868" max="5120" width="9" style="392"/>
    <col min="5121" max="5121" width="2.5" style="392" customWidth="1"/>
    <col min="5122" max="5122" width="5.5" style="392" bestFit="1" customWidth="1"/>
    <col min="5123" max="5123" width="135.75" style="392" customWidth="1"/>
    <col min="5124" max="5376" width="9" style="392"/>
    <col min="5377" max="5377" width="2.5" style="392" customWidth="1"/>
    <col min="5378" max="5378" width="5.5" style="392" bestFit="1" customWidth="1"/>
    <col min="5379" max="5379" width="135.75" style="392" customWidth="1"/>
    <col min="5380" max="5632" width="9" style="392"/>
    <col min="5633" max="5633" width="2.5" style="392" customWidth="1"/>
    <col min="5634" max="5634" width="5.5" style="392" bestFit="1" customWidth="1"/>
    <col min="5635" max="5635" width="135.75" style="392" customWidth="1"/>
    <col min="5636" max="5888" width="9" style="392"/>
    <col min="5889" max="5889" width="2.5" style="392" customWidth="1"/>
    <col min="5890" max="5890" width="5.5" style="392" bestFit="1" customWidth="1"/>
    <col min="5891" max="5891" width="135.75" style="392" customWidth="1"/>
    <col min="5892" max="6144" width="9" style="392"/>
    <col min="6145" max="6145" width="2.5" style="392" customWidth="1"/>
    <col min="6146" max="6146" width="5.5" style="392" bestFit="1" customWidth="1"/>
    <col min="6147" max="6147" width="135.75" style="392" customWidth="1"/>
    <col min="6148" max="6400" width="9" style="392"/>
    <col min="6401" max="6401" width="2.5" style="392" customWidth="1"/>
    <col min="6402" max="6402" width="5.5" style="392" bestFit="1" customWidth="1"/>
    <col min="6403" max="6403" width="135.75" style="392" customWidth="1"/>
    <col min="6404" max="6656" width="9" style="392"/>
    <col min="6657" max="6657" width="2.5" style="392" customWidth="1"/>
    <col min="6658" max="6658" width="5.5" style="392" bestFit="1" customWidth="1"/>
    <col min="6659" max="6659" width="135.75" style="392" customWidth="1"/>
    <col min="6660" max="6912" width="9" style="392"/>
    <col min="6913" max="6913" width="2.5" style="392" customWidth="1"/>
    <col min="6914" max="6914" width="5.5" style="392" bestFit="1" customWidth="1"/>
    <col min="6915" max="6915" width="135.75" style="392" customWidth="1"/>
    <col min="6916" max="7168" width="9" style="392"/>
    <col min="7169" max="7169" width="2.5" style="392" customWidth="1"/>
    <col min="7170" max="7170" width="5.5" style="392" bestFit="1" customWidth="1"/>
    <col min="7171" max="7171" width="135.75" style="392" customWidth="1"/>
    <col min="7172" max="7424" width="9" style="392"/>
    <col min="7425" max="7425" width="2.5" style="392" customWidth="1"/>
    <col min="7426" max="7426" width="5.5" style="392" bestFit="1" customWidth="1"/>
    <col min="7427" max="7427" width="135.75" style="392" customWidth="1"/>
    <col min="7428" max="7680" width="9" style="392"/>
    <col min="7681" max="7681" width="2.5" style="392" customWidth="1"/>
    <col min="7682" max="7682" width="5.5" style="392" bestFit="1" customWidth="1"/>
    <col min="7683" max="7683" width="135.75" style="392" customWidth="1"/>
    <col min="7684" max="7936" width="9" style="392"/>
    <col min="7937" max="7937" width="2.5" style="392" customWidth="1"/>
    <col min="7938" max="7938" width="5.5" style="392" bestFit="1" customWidth="1"/>
    <col min="7939" max="7939" width="135.75" style="392" customWidth="1"/>
    <col min="7940" max="8192" width="9" style="392"/>
    <col min="8193" max="8193" width="2.5" style="392" customWidth="1"/>
    <col min="8194" max="8194" width="5.5" style="392" bestFit="1" customWidth="1"/>
    <col min="8195" max="8195" width="135.75" style="392" customWidth="1"/>
    <col min="8196" max="8448" width="9" style="392"/>
    <col min="8449" max="8449" width="2.5" style="392" customWidth="1"/>
    <col min="8450" max="8450" width="5.5" style="392" bestFit="1" customWidth="1"/>
    <col min="8451" max="8451" width="135.75" style="392" customWidth="1"/>
    <col min="8452" max="8704" width="9" style="392"/>
    <col min="8705" max="8705" width="2.5" style="392" customWidth="1"/>
    <col min="8706" max="8706" width="5.5" style="392" bestFit="1" customWidth="1"/>
    <col min="8707" max="8707" width="135.75" style="392" customWidth="1"/>
    <col min="8708" max="8960" width="9" style="392"/>
    <col min="8961" max="8961" width="2.5" style="392" customWidth="1"/>
    <col min="8962" max="8962" width="5.5" style="392" bestFit="1" customWidth="1"/>
    <col min="8963" max="8963" width="135.75" style="392" customWidth="1"/>
    <col min="8964" max="9216" width="9" style="392"/>
    <col min="9217" max="9217" width="2.5" style="392" customWidth="1"/>
    <col min="9218" max="9218" width="5.5" style="392" bestFit="1" customWidth="1"/>
    <col min="9219" max="9219" width="135.75" style="392" customWidth="1"/>
    <col min="9220" max="9472" width="9" style="392"/>
    <col min="9473" max="9473" width="2.5" style="392" customWidth="1"/>
    <col min="9474" max="9474" width="5.5" style="392" bestFit="1" customWidth="1"/>
    <col min="9475" max="9475" width="135.75" style="392" customWidth="1"/>
    <col min="9476" max="9728" width="9" style="392"/>
    <col min="9729" max="9729" width="2.5" style="392" customWidth="1"/>
    <col min="9730" max="9730" width="5.5" style="392" bestFit="1" customWidth="1"/>
    <col min="9731" max="9731" width="135.75" style="392" customWidth="1"/>
    <col min="9732" max="9984" width="9" style="392"/>
    <col min="9985" max="9985" width="2.5" style="392" customWidth="1"/>
    <col min="9986" max="9986" width="5.5" style="392" bestFit="1" customWidth="1"/>
    <col min="9987" max="9987" width="135.75" style="392" customWidth="1"/>
    <col min="9988" max="10240" width="9" style="392"/>
    <col min="10241" max="10241" width="2.5" style="392" customWidth="1"/>
    <col min="10242" max="10242" width="5.5" style="392" bestFit="1" customWidth="1"/>
    <col min="10243" max="10243" width="135.75" style="392" customWidth="1"/>
    <col min="10244" max="10496" width="9" style="392"/>
    <col min="10497" max="10497" width="2.5" style="392" customWidth="1"/>
    <col min="10498" max="10498" width="5.5" style="392" bestFit="1" customWidth="1"/>
    <col min="10499" max="10499" width="135.75" style="392" customWidth="1"/>
    <col min="10500" max="10752" width="9" style="392"/>
    <col min="10753" max="10753" width="2.5" style="392" customWidth="1"/>
    <col min="10754" max="10754" width="5.5" style="392" bestFit="1" customWidth="1"/>
    <col min="10755" max="10755" width="135.75" style="392" customWidth="1"/>
    <col min="10756" max="11008" width="9" style="392"/>
    <col min="11009" max="11009" width="2.5" style="392" customWidth="1"/>
    <col min="11010" max="11010" width="5.5" style="392" bestFit="1" customWidth="1"/>
    <col min="11011" max="11011" width="135.75" style="392" customWidth="1"/>
    <col min="11012" max="11264" width="9" style="392"/>
    <col min="11265" max="11265" width="2.5" style="392" customWidth="1"/>
    <col min="11266" max="11266" width="5.5" style="392" bestFit="1" customWidth="1"/>
    <col min="11267" max="11267" width="135.75" style="392" customWidth="1"/>
    <col min="11268" max="11520" width="9" style="392"/>
    <col min="11521" max="11521" width="2.5" style="392" customWidth="1"/>
    <col min="11522" max="11522" width="5.5" style="392" bestFit="1" customWidth="1"/>
    <col min="11523" max="11523" width="135.75" style="392" customWidth="1"/>
    <col min="11524" max="11776" width="9" style="392"/>
    <col min="11777" max="11777" width="2.5" style="392" customWidth="1"/>
    <col min="11778" max="11778" width="5.5" style="392" bestFit="1" customWidth="1"/>
    <col min="11779" max="11779" width="135.75" style="392" customWidth="1"/>
    <col min="11780" max="12032" width="9" style="392"/>
    <col min="12033" max="12033" width="2.5" style="392" customWidth="1"/>
    <col min="12034" max="12034" width="5.5" style="392" bestFit="1" customWidth="1"/>
    <col min="12035" max="12035" width="135.75" style="392" customWidth="1"/>
    <col min="12036" max="12288" width="9" style="392"/>
    <col min="12289" max="12289" width="2.5" style="392" customWidth="1"/>
    <col min="12290" max="12290" width="5.5" style="392" bestFit="1" customWidth="1"/>
    <col min="12291" max="12291" width="135.75" style="392" customWidth="1"/>
    <col min="12292" max="12544" width="9" style="392"/>
    <col min="12545" max="12545" width="2.5" style="392" customWidth="1"/>
    <col min="12546" max="12546" width="5.5" style="392" bestFit="1" customWidth="1"/>
    <col min="12547" max="12547" width="135.75" style="392" customWidth="1"/>
    <col min="12548" max="12800" width="9" style="392"/>
    <col min="12801" max="12801" width="2.5" style="392" customWidth="1"/>
    <col min="12802" max="12802" width="5.5" style="392" bestFit="1" customWidth="1"/>
    <col min="12803" max="12803" width="135.75" style="392" customWidth="1"/>
    <col min="12804" max="13056" width="9" style="392"/>
    <col min="13057" max="13057" width="2.5" style="392" customWidth="1"/>
    <col min="13058" max="13058" width="5.5" style="392" bestFit="1" customWidth="1"/>
    <col min="13059" max="13059" width="135.75" style="392" customWidth="1"/>
    <col min="13060" max="13312" width="9" style="392"/>
    <col min="13313" max="13313" width="2.5" style="392" customWidth="1"/>
    <col min="13314" max="13314" width="5.5" style="392" bestFit="1" customWidth="1"/>
    <col min="13315" max="13315" width="135.75" style="392" customWidth="1"/>
    <col min="13316" max="13568" width="9" style="392"/>
    <col min="13569" max="13569" width="2.5" style="392" customWidth="1"/>
    <col min="13570" max="13570" width="5.5" style="392" bestFit="1" customWidth="1"/>
    <col min="13571" max="13571" width="135.75" style="392" customWidth="1"/>
    <col min="13572" max="13824" width="9" style="392"/>
    <col min="13825" max="13825" width="2.5" style="392" customWidth="1"/>
    <col min="13826" max="13826" width="5.5" style="392" bestFit="1" customWidth="1"/>
    <col min="13827" max="13827" width="135.75" style="392" customWidth="1"/>
    <col min="13828" max="14080" width="9" style="392"/>
    <col min="14081" max="14081" width="2.5" style="392" customWidth="1"/>
    <col min="14082" max="14082" width="5.5" style="392" bestFit="1" customWidth="1"/>
    <col min="14083" max="14083" width="135.75" style="392" customWidth="1"/>
    <col min="14084" max="14336" width="9" style="392"/>
    <col min="14337" max="14337" width="2.5" style="392" customWidth="1"/>
    <col min="14338" max="14338" width="5.5" style="392" bestFit="1" customWidth="1"/>
    <col min="14339" max="14339" width="135.75" style="392" customWidth="1"/>
    <col min="14340" max="14592" width="9" style="392"/>
    <col min="14593" max="14593" width="2.5" style="392" customWidth="1"/>
    <col min="14594" max="14594" width="5.5" style="392" bestFit="1" customWidth="1"/>
    <col min="14595" max="14595" width="135.75" style="392" customWidth="1"/>
    <col min="14596" max="14848" width="9" style="392"/>
    <col min="14849" max="14849" width="2.5" style="392" customWidth="1"/>
    <col min="14850" max="14850" width="5.5" style="392" bestFit="1" customWidth="1"/>
    <col min="14851" max="14851" width="135.75" style="392" customWidth="1"/>
    <col min="14852" max="15104" width="9" style="392"/>
    <col min="15105" max="15105" width="2.5" style="392" customWidth="1"/>
    <col min="15106" max="15106" width="5.5" style="392" bestFit="1" customWidth="1"/>
    <col min="15107" max="15107" width="135.75" style="392" customWidth="1"/>
    <col min="15108" max="15360" width="9" style="392"/>
    <col min="15361" max="15361" width="2.5" style="392" customWidth="1"/>
    <col min="15362" max="15362" width="5.5" style="392" bestFit="1" customWidth="1"/>
    <col min="15363" max="15363" width="135.75" style="392" customWidth="1"/>
    <col min="15364" max="15616" width="9" style="392"/>
    <col min="15617" max="15617" width="2.5" style="392" customWidth="1"/>
    <col min="15618" max="15618" width="5.5" style="392" bestFit="1" customWidth="1"/>
    <col min="15619" max="15619" width="135.75" style="392" customWidth="1"/>
    <col min="15620" max="15872" width="9" style="392"/>
    <col min="15873" max="15873" width="2.5" style="392" customWidth="1"/>
    <col min="15874" max="15874" width="5.5" style="392" bestFit="1" customWidth="1"/>
    <col min="15875" max="15875" width="135.75" style="392" customWidth="1"/>
    <col min="15876" max="16128" width="9" style="392"/>
    <col min="16129" max="16129" width="2.5" style="392" customWidth="1"/>
    <col min="16130" max="16130" width="5.5" style="392" bestFit="1" customWidth="1"/>
    <col min="16131" max="16131" width="135.75" style="392" customWidth="1"/>
    <col min="16132" max="16384" width="9" style="392"/>
  </cols>
  <sheetData>
    <row r="2" spans="1:3">
      <c r="A2" s="392" t="s">
        <v>3116</v>
      </c>
    </row>
    <row r="4" spans="1:3">
      <c r="A4" s="392" t="s">
        <v>3117</v>
      </c>
    </row>
    <row r="5" spans="1:3">
      <c r="C5" s="480" t="s">
        <v>3118</v>
      </c>
    </row>
    <row r="7" spans="1:3">
      <c r="A7" s="392" t="s">
        <v>3119</v>
      </c>
    </row>
    <row r="8" spans="1:3">
      <c r="C8" s="480" t="s">
        <v>3120</v>
      </c>
    </row>
    <row r="10" spans="1:3">
      <c r="A10" s="392" t="s">
        <v>3121</v>
      </c>
    </row>
    <row r="11" spans="1:3">
      <c r="B11" s="479" t="s">
        <v>3122</v>
      </c>
      <c r="C11" s="480" t="s">
        <v>3123</v>
      </c>
    </row>
    <row r="12" spans="1:3">
      <c r="B12" s="479" t="s">
        <v>3124</v>
      </c>
      <c r="C12" s="480" t="s">
        <v>3125</v>
      </c>
    </row>
    <row r="13" spans="1:3" ht="27">
      <c r="B13" s="479" t="s">
        <v>3126</v>
      </c>
      <c r="C13" s="480" t="s">
        <v>3127</v>
      </c>
    </row>
    <row r="14" spans="1:3">
      <c r="B14" s="479" t="s">
        <v>3128</v>
      </c>
      <c r="C14" s="480" t="s">
        <v>3129</v>
      </c>
    </row>
    <row r="15" spans="1:3" ht="54">
      <c r="B15" s="479" t="s">
        <v>3130</v>
      </c>
      <c r="C15" s="480" t="s">
        <v>3131</v>
      </c>
    </row>
    <row r="16" spans="1:3" ht="40.5">
      <c r="B16" s="479" t="s">
        <v>3132</v>
      </c>
      <c r="C16" s="480" t="s">
        <v>3133</v>
      </c>
    </row>
    <row r="17" spans="1:3">
      <c r="B17" s="479" t="s">
        <v>3134</v>
      </c>
      <c r="C17" s="480" t="s">
        <v>3135</v>
      </c>
    </row>
    <row r="18" spans="1:3" ht="27">
      <c r="B18" s="479" t="s">
        <v>3136</v>
      </c>
      <c r="C18" s="480" t="s">
        <v>3137</v>
      </c>
    </row>
    <row r="19" spans="1:3" ht="54">
      <c r="B19" s="479" t="s">
        <v>3138</v>
      </c>
      <c r="C19" s="480" t="s">
        <v>3139</v>
      </c>
    </row>
    <row r="20" spans="1:3" ht="121.5">
      <c r="B20" s="479" t="s">
        <v>3140</v>
      </c>
      <c r="C20" s="480" t="s">
        <v>3141</v>
      </c>
    </row>
    <row r="21" spans="1:3">
      <c r="B21" s="479" t="s">
        <v>3142</v>
      </c>
      <c r="C21" s="480" t="s">
        <v>3143</v>
      </c>
    </row>
    <row r="23" spans="1:3">
      <c r="A23" s="392" t="s">
        <v>3144</v>
      </c>
    </row>
    <row r="24" spans="1:3">
      <c r="B24" s="479" t="s">
        <v>3122</v>
      </c>
      <c r="C24" s="480" t="s">
        <v>3145</v>
      </c>
    </row>
    <row r="25" spans="1:3" ht="54">
      <c r="B25" s="479" t="s">
        <v>3124</v>
      </c>
      <c r="C25" s="480" t="s">
        <v>3146</v>
      </c>
    </row>
    <row r="26" spans="1:3" ht="27">
      <c r="B26" s="479" t="s">
        <v>3126</v>
      </c>
      <c r="C26" s="480" t="s">
        <v>3147</v>
      </c>
    </row>
    <row r="27" spans="1:3" ht="27">
      <c r="B27" s="479" t="s">
        <v>3128</v>
      </c>
      <c r="C27" s="480" t="s">
        <v>3148</v>
      </c>
    </row>
    <row r="28" spans="1:3">
      <c r="B28" s="479" t="s">
        <v>3130</v>
      </c>
      <c r="C28" s="480" t="s">
        <v>3149</v>
      </c>
    </row>
    <row r="29" spans="1:3" ht="94.5">
      <c r="B29" s="479" t="s">
        <v>3132</v>
      </c>
      <c r="C29" s="480" t="s">
        <v>3150</v>
      </c>
    </row>
    <row r="30" spans="1:3">
      <c r="B30" s="479" t="s">
        <v>3134</v>
      </c>
      <c r="C30" s="480" t="s">
        <v>3151</v>
      </c>
    </row>
    <row r="31" spans="1:3">
      <c r="B31" s="479" t="s">
        <v>3136</v>
      </c>
      <c r="C31" s="480" t="s">
        <v>3152</v>
      </c>
    </row>
    <row r="32" spans="1:3" ht="40.5">
      <c r="B32" s="479" t="s">
        <v>3138</v>
      </c>
      <c r="C32" s="480" t="s">
        <v>3153</v>
      </c>
    </row>
    <row r="33" spans="2:3" ht="27">
      <c r="B33" s="479" t="s">
        <v>3140</v>
      </c>
      <c r="C33" s="480" t="s">
        <v>3154</v>
      </c>
    </row>
    <row r="34" spans="2:3" ht="40.5">
      <c r="B34" s="479" t="s">
        <v>3155</v>
      </c>
      <c r="C34" s="480" t="s">
        <v>3156</v>
      </c>
    </row>
    <row r="35" spans="2:3">
      <c r="B35" s="479" t="s">
        <v>3157</v>
      </c>
      <c r="C35" s="480" t="s">
        <v>3158</v>
      </c>
    </row>
    <row r="36" spans="2:3">
      <c r="B36" s="479" t="s">
        <v>3159</v>
      </c>
      <c r="C36" s="480" t="s">
        <v>3160</v>
      </c>
    </row>
    <row r="37" spans="2:3" ht="54">
      <c r="B37" s="479" t="s">
        <v>3161</v>
      </c>
      <c r="C37" s="480" t="s">
        <v>3162</v>
      </c>
    </row>
    <row r="38" spans="2:3" ht="162">
      <c r="B38" s="479" t="s">
        <v>3163</v>
      </c>
      <c r="C38" s="480" t="s">
        <v>3164</v>
      </c>
    </row>
    <row r="39" spans="2:3" ht="40.5">
      <c r="B39" s="479" t="s">
        <v>3165</v>
      </c>
      <c r="C39" s="480" t="s">
        <v>3166</v>
      </c>
    </row>
    <row r="40" spans="2:3" ht="121.5">
      <c r="B40" s="479" t="s">
        <v>3167</v>
      </c>
      <c r="C40" s="480" t="s">
        <v>3168</v>
      </c>
    </row>
    <row r="41" spans="2:3">
      <c r="C41" s="480" t="s">
        <v>3169</v>
      </c>
    </row>
    <row r="42" spans="2:3">
      <c r="C42" s="480" t="s">
        <v>3170</v>
      </c>
    </row>
    <row r="43" spans="2:3">
      <c r="C43" s="480" t="s">
        <v>3171</v>
      </c>
    </row>
    <row r="44" spans="2:3">
      <c r="C44" s="480" t="s">
        <v>3172</v>
      </c>
    </row>
    <row r="45" spans="2:3">
      <c r="C45" s="480" t="s">
        <v>3173</v>
      </c>
    </row>
    <row r="46" spans="2:3">
      <c r="C46" s="480" t="s">
        <v>3174</v>
      </c>
    </row>
    <row r="47" spans="2:3">
      <c r="B47" s="479" t="s">
        <v>3175</v>
      </c>
      <c r="C47" s="480" t="s">
        <v>3176</v>
      </c>
    </row>
    <row r="48" spans="2:3" ht="27">
      <c r="B48" s="479" t="s">
        <v>3177</v>
      </c>
      <c r="C48" s="480" t="s">
        <v>3178</v>
      </c>
    </row>
    <row r="49" spans="1:3">
      <c r="B49" s="479" t="s">
        <v>3179</v>
      </c>
      <c r="C49" s="480" t="s">
        <v>3180</v>
      </c>
    </row>
    <row r="50" spans="1:3">
      <c r="B50" s="479" t="s">
        <v>3181</v>
      </c>
      <c r="C50" s="480" t="s">
        <v>3182</v>
      </c>
    </row>
    <row r="51" spans="1:3" ht="40.5">
      <c r="B51" s="479" t="s">
        <v>3183</v>
      </c>
      <c r="C51" s="480" t="s">
        <v>3184</v>
      </c>
    </row>
    <row r="52" spans="1:3" ht="27">
      <c r="B52" s="479" t="s">
        <v>3185</v>
      </c>
      <c r="C52" s="480" t="s">
        <v>3186</v>
      </c>
    </row>
    <row r="53" spans="1:3">
      <c r="B53" s="479" t="s">
        <v>3187</v>
      </c>
      <c r="C53" s="480" t="s">
        <v>3188</v>
      </c>
    </row>
    <row r="54" spans="1:3" ht="40.5">
      <c r="B54" s="479" t="s">
        <v>3189</v>
      </c>
      <c r="C54" s="480" t="s">
        <v>3190</v>
      </c>
    </row>
    <row r="55" spans="1:3">
      <c r="B55" s="479" t="s">
        <v>3191</v>
      </c>
      <c r="C55" s="480" t="s">
        <v>3192</v>
      </c>
    </row>
    <row r="56" spans="1:3">
      <c r="B56" s="479" t="s">
        <v>3193</v>
      </c>
      <c r="C56" s="480" t="s">
        <v>3194</v>
      </c>
    </row>
    <row r="58" spans="1:3">
      <c r="A58" s="392" t="s">
        <v>3195</v>
      </c>
    </row>
    <row r="59" spans="1:3">
      <c r="B59" s="479" t="s">
        <v>3122</v>
      </c>
      <c r="C59" s="480" t="s">
        <v>3196</v>
      </c>
    </row>
    <row r="60" spans="1:3">
      <c r="B60" s="479" t="s">
        <v>3124</v>
      </c>
      <c r="C60" s="480" t="s">
        <v>3197</v>
      </c>
    </row>
    <row r="61" spans="1:3">
      <c r="B61" s="479" t="s">
        <v>3126</v>
      </c>
      <c r="C61" s="480" t="s">
        <v>3198</v>
      </c>
    </row>
    <row r="62" spans="1:3">
      <c r="B62" s="479" t="s">
        <v>3128</v>
      </c>
      <c r="C62" s="480" t="s">
        <v>3199</v>
      </c>
    </row>
    <row r="63" spans="1:3">
      <c r="B63" s="479" t="s">
        <v>3130</v>
      </c>
      <c r="C63" s="480" t="s">
        <v>3200</v>
      </c>
    </row>
    <row r="64" spans="1:3" ht="67.5">
      <c r="B64" s="479" t="s">
        <v>3132</v>
      </c>
      <c r="C64" s="480" t="s">
        <v>3201</v>
      </c>
    </row>
    <row r="65" spans="2:3" ht="81">
      <c r="B65" s="479" t="s">
        <v>3134</v>
      </c>
      <c r="C65" s="481" t="s">
        <v>3202</v>
      </c>
    </row>
    <row r="66" spans="2:3" ht="54">
      <c r="B66" s="479" t="s">
        <v>3136</v>
      </c>
      <c r="C66" s="481" t="s">
        <v>3203</v>
      </c>
    </row>
    <row r="67" spans="2:3" ht="27">
      <c r="B67" s="479" t="s">
        <v>3138</v>
      </c>
      <c r="C67" s="480" t="s">
        <v>3204</v>
      </c>
    </row>
    <row r="68" spans="2:3" ht="27">
      <c r="B68" s="479" t="s">
        <v>3140</v>
      </c>
      <c r="C68" s="480" t="s">
        <v>3205</v>
      </c>
    </row>
    <row r="69" spans="2:3" ht="27">
      <c r="B69" s="479" t="s">
        <v>3155</v>
      </c>
      <c r="C69" s="480" t="s">
        <v>3206</v>
      </c>
    </row>
    <row r="70" spans="2:3">
      <c r="B70" s="479" t="s">
        <v>3157</v>
      </c>
      <c r="C70" s="480" t="s">
        <v>3207</v>
      </c>
    </row>
    <row r="71" spans="2:3" ht="27">
      <c r="B71" s="479" t="s">
        <v>3159</v>
      </c>
      <c r="C71" s="480" t="s">
        <v>3208</v>
      </c>
    </row>
    <row r="72" spans="2:3" ht="40.5">
      <c r="B72" s="479" t="s">
        <v>3209</v>
      </c>
      <c r="C72" s="480" t="s">
        <v>3210</v>
      </c>
    </row>
    <row r="73" spans="2:3" ht="81">
      <c r="B73" s="479" t="s">
        <v>3211</v>
      </c>
      <c r="C73" s="480" t="s">
        <v>3212</v>
      </c>
    </row>
    <row r="74" spans="2:3">
      <c r="B74" s="479" t="s">
        <v>3165</v>
      </c>
      <c r="C74" s="480" t="s">
        <v>3213</v>
      </c>
    </row>
    <row r="75" spans="2:3">
      <c r="B75" s="479" t="s">
        <v>3167</v>
      </c>
      <c r="C75" s="480" t="s">
        <v>3214</v>
      </c>
    </row>
    <row r="76" spans="2:3" ht="27">
      <c r="B76" s="479" t="s">
        <v>3215</v>
      </c>
      <c r="C76" s="480" t="s">
        <v>3216</v>
      </c>
    </row>
    <row r="77" spans="2:3">
      <c r="B77" s="479" t="s">
        <v>3217</v>
      </c>
      <c r="C77" s="480" t="s">
        <v>3218</v>
      </c>
    </row>
    <row r="78" spans="2:3" ht="27">
      <c r="B78" s="479" t="s">
        <v>3219</v>
      </c>
      <c r="C78" s="480" t="s">
        <v>3220</v>
      </c>
    </row>
    <row r="79" spans="2:3" ht="27">
      <c r="B79" s="479" t="s">
        <v>3221</v>
      </c>
      <c r="C79" s="480" t="s">
        <v>3222</v>
      </c>
    </row>
    <row r="80" spans="2:3" ht="27">
      <c r="B80" s="479" t="s">
        <v>3223</v>
      </c>
      <c r="C80" s="480" t="s">
        <v>3224</v>
      </c>
    </row>
    <row r="81" spans="1:3" ht="27">
      <c r="B81" s="479" t="s">
        <v>3225</v>
      </c>
      <c r="C81" s="480" t="s">
        <v>3226</v>
      </c>
    </row>
    <row r="82" spans="1:3">
      <c r="B82" s="479" t="s">
        <v>3227</v>
      </c>
      <c r="C82" s="480" t="s">
        <v>3228</v>
      </c>
    </row>
    <row r="89" spans="1:3">
      <c r="A89" s="392" t="s">
        <v>3229</v>
      </c>
    </row>
    <row r="90" spans="1:3">
      <c r="B90" s="479" t="s">
        <v>3122</v>
      </c>
      <c r="C90" s="480" t="s">
        <v>3230</v>
      </c>
    </row>
    <row r="91" spans="1:3" ht="27">
      <c r="B91" s="479" t="s">
        <v>3124</v>
      </c>
      <c r="C91" s="480" t="s">
        <v>3231</v>
      </c>
    </row>
    <row r="92" spans="1:3">
      <c r="B92" s="479" t="s">
        <v>3126</v>
      </c>
      <c r="C92" s="480" t="s">
        <v>3232</v>
      </c>
    </row>
    <row r="93" spans="1:3">
      <c r="B93" s="479" t="s">
        <v>3128</v>
      </c>
      <c r="C93" s="480" t="s">
        <v>3233</v>
      </c>
    </row>
    <row r="94" spans="1:3">
      <c r="B94" s="479" t="s">
        <v>3130</v>
      </c>
      <c r="C94" s="480" t="s">
        <v>3234</v>
      </c>
    </row>
    <row r="95" spans="1:3" ht="27">
      <c r="B95" s="479" t="s">
        <v>3132</v>
      </c>
      <c r="C95" s="480" t="s">
        <v>3235</v>
      </c>
    </row>
    <row r="96" spans="1:3">
      <c r="B96" s="479" t="s">
        <v>3134</v>
      </c>
      <c r="C96" s="480" t="s">
        <v>3236</v>
      </c>
    </row>
    <row r="97" spans="1:3">
      <c r="B97" s="479" t="s">
        <v>3136</v>
      </c>
      <c r="C97" s="480" t="s">
        <v>3237</v>
      </c>
    </row>
    <row r="99" spans="1:3">
      <c r="A99" s="392" t="s">
        <v>3238</v>
      </c>
    </row>
    <row r="100" spans="1:3" ht="27">
      <c r="B100" s="479" t="s">
        <v>3122</v>
      </c>
      <c r="C100" s="480" t="s">
        <v>3239</v>
      </c>
    </row>
    <row r="101" spans="1:3">
      <c r="B101" s="479" t="s">
        <v>3124</v>
      </c>
      <c r="C101" s="480" t="s">
        <v>3198</v>
      </c>
    </row>
    <row r="102" spans="1:3" ht="27">
      <c r="B102" s="479" t="s">
        <v>3126</v>
      </c>
      <c r="C102" s="480" t="s">
        <v>3240</v>
      </c>
    </row>
    <row r="103" spans="1:3">
      <c r="B103" s="479" t="s">
        <v>3128</v>
      </c>
      <c r="C103" s="480" t="s">
        <v>3241</v>
      </c>
    </row>
    <row r="104" spans="1:3">
      <c r="B104" s="479" t="s">
        <v>3130</v>
      </c>
      <c r="C104" s="480" t="s">
        <v>3242</v>
      </c>
    </row>
    <row r="105" spans="1:3">
      <c r="B105" s="479" t="s">
        <v>3132</v>
      </c>
      <c r="C105" s="480" t="s">
        <v>3243</v>
      </c>
    </row>
    <row r="106" spans="1:3">
      <c r="B106" s="479" t="s">
        <v>3134</v>
      </c>
      <c r="C106" s="480" t="s">
        <v>3244</v>
      </c>
    </row>
    <row r="107" spans="1:3">
      <c r="B107" s="479" t="s">
        <v>3136</v>
      </c>
      <c r="C107" s="480" t="s">
        <v>3245</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2" sqref="AD2"/>
    </sheetView>
  </sheetViews>
  <sheetFormatPr defaultRowHeight="13.5"/>
  <cols>
    <col min="1" max="29" width="3" style="484" customWidth="1"/>
    <col min="30" max="256" width="9" style="484"/>
    <col min="257" max="285" width="3" style="484" customWidth="1"/>
    <col min="286" max="512" width="9" style="484"/>
    <col min="513" max="541" width="3" style="484" customWidth="1"/>
    <col min="542" max="768" width="9" style="484"/>
    <col min="769" max="797" width="3" style="484" customWidth="1"/>
    <col min="798" max="1024" width="9" style="484"/>
    <col min="1025" max="1053" width="3" style="484" customWidth="1"/>
    <col min="1054" max="1280" width="9" style="484"/>
    <col min="1281" max="1309" width="3" style="484" customWidth="1"/>
    <col min="1310" max="1536" width="9" style="484"/>
    <col min="1537" max="1565" width="3" style="484" customWidth="1"/>
    <col min="1566" max="1792" width="9" style="484"/>
    <col min="1793" max="1821" width="3" style="484" customWidth="1"/>
    <col min="1822" max="2048" width="9" style="484"/>
    <col min="2049" max="2077" width="3" style="484" customWidth="1"/>
    <col min="2078" max="2304" width="9" style="484"/>
    <col min="2305" max="2333" width="3" style="484" customWidth="1"/>
    <col min="2334" max="2560" width="9" style="484"/>
    <col min="2561" max="2589" width="3" style="484" customWidth="1"/>
    <col min="2590" max="2816" width="9" style="484"/>
    <col min="2817" max="2845" width="3" style="484" customWidth="1"/>
    <col min="2846" max="3072" width="9" style="484"/>
    <col min="3073" max="3101" width="3" style="484" customWidth="1"/>
    <col min="3102" max="3328" width="9" style="484"/>
    <col min="3329" max="3357" width="3" style="484" customWidth="1"/>
    <col min="3358" max="3584" width="9" style="484"/>
    <col min="3585" max="3613" width="3" style="484" customWidth="1"/>
    <col min="3614" max="3840" width="9" style="484"/>
    <col min="3841" max="3869" width="3" style="484" customWidth="1"/>
    <col min="3870" max="4096" width="9" style="484"/>
    <col min="4097" max="4125" width="3" style="484" customWidth="1"/>
    <col min="4126" max="4352" width="9" style="484"/>
    <col min="4353" max="4381" width="3" style="484" customWidth="1"/>
    <col min="4382" max="4608" width="9" style="484"/>
    <col min="4609" max="4637" width="3" style="484" customWidth="1"/>
    <col min="4638" max="4864" width="9" style="484"/>
    <col min="4865" max="4893" width="3" style="484" customWidth="1"/>
    <col min="4894" max="5120" width="9" style="484"/>
    <col min="5121" max="5149" width="3" style="484" customWidth="1"/>
    <col min="5150" max="5376" width="9" style="484"/>
    <col min="5377" max="5405" width="3" style="484" customWidth="1"/>
    <col min="5406" max="5632" width="9" style="484"/>
    <col min="5633" max="5661" width="3" style="484" customWidth="1"/>
    <col min="5662" max="5888" width="9" style="484"/>
    <col min="5889" max="5917" width="3" style="484" customWidth="1"/>
    <col min="5918" max="6144" width="9" style="484"/>
    <col min="6145" max="6173" width="3" style="484" customWidth="1"/>
    <col min="6174" max="6400" width="9" style="484"/>
    <col min="6401" max="6429" width="3" style="484" customWidth="1"/>
    <col min="6430" max="6656" width="9" style="484"/>
    <col min="6657" max="6685" width="3" style="484" customWidth="1"/>
    <col min="6686" max="6912" width="9" style="484"/>
    <col min="6913" max="6941" width="3" style="484" customWidth="1"/>
    <col min="6942" max="7168" width="9" style="484"/>
    <col min="7169" max="7197" width="3" style="484" customWidth="1"/>
    <col min="7198" max="7424" width="9" style="484"/>
    <col min="7425" max="7453" width="3" style="484" customWidth="1"/>
    <col min="7454" max="7680" width="9" style="484"/>
    <col min="7681" max="7709" width="3" style="484" customWidth="1"/>
    <col min="7710" max="7936" width="9" style="484"/>
    <col min="7937" max="7965" width="3" style="484" customWidth="1"/>
    <col min="7966" max="8192" width="9" style="484"/>
    <col min="8193" max="8221" width="3" style="484" customWidth="1"/>
    <col min="8222" max="8448" width="9" style="484"/>
    <col min="8449" max="8477" width="3" style="484" customWidth="1"/>
    <col min="8478" max="8704" width="9" style="484"/>
    <col min="8705" max="8733" width="3" style="484" customWidth="1"/>
    <col min="8734" max="8960" width="9" style="484"/>
    <col min="8961" max="8989" width="3" style="484" customWidth="1"/>
    <col min="8990" max="9216" width="9" style="484"/>
    <col min="9217" max="9245" width="3" style="484" customWidth="1"/>
    <col min="9246" max="9472" width="9" style="484"/>
    <col min="9473" max="9501" width="3" style="484" customWidth="1"/>
    <col min="9502" max="9728" width="9" style="484"/>
    <col min="9729" max="9757" width="3" style="484" customWidth="1"/>
    <col min="9758" max="9984" width="9" style="484"/>
    <col min="9985" max="10013" width="3" style="484" customWidth="1"/>
    <col min="10014" max="10240" width="9" style="484"/>
    <col min="10241" max="10269" width="3" style="484" customWidth="1"/>
    <col min="10270" max="10496" width="9" style="484"/>
    <col min="10497" max="10525" width="3" style="484" customWidth="1"/>
    <col min="10526" max="10752" width="9" style="484"/>
    <col min="10753" max="10781" width="3" style="484" customWidth="1"/>
    <col min="10782" max="11008" width="9" style="484"/>
    <col min="11009" max="11037" width="3" style="484" customWidth="1"/>
    <col min="11038" max="11264" width="9" style="484"/>
    <col min="11265" max="11293" width="3" style="484" customWidth="1"/>
    <col min="11294" max="11520" width="9" style="484"/>
    <col min="11521" max="11549" width="3" style="484" customWidth="1"/>
    <col min="11550" max="11776" width="9" style="484"/>
    <col min="11777" max="11805" width="3" style="484" customWidth="1"/>
    <col min="11806" max="12032" width="9" style="484"/>
    <col min="12033" max="12061" width="3" style="484" customWidth="1"/>
    <col min="12062" max="12288" width="9" style="484"/>
    <col min="12289" max="12317" width="3" style="484" customWidth="1"/>
    <col min="12318" max="12544" width="9" style="484"/>
    <col min="12545" max="12573" width="3" style="484" customWidth="1"/>
    <col min="12574" max="12800" width="9" style="484"/>
    <col min="12801" max="12829" width="3" style="484" customWidth="1"/>
    <col min="12830" max="13056" width="9" style="484"/>
    <col min="13057" max="13085" width="3" style="484" customWidth="1"/>
    <col min="13086" max="13312" width="9" style="484"/>
    <col min="13313" max="13341" width="3" style="484" customWidth="1"/>
    <col min="13342" max="13568" width="9" style="484"/>
    <col min="13569" max="13597" width="3" style="484" customWidth="1"/>
    <col min="13598" max="13824" width="9" style="484"/>
    <col min="13825" max="13853" width="3" style="484" customWidth="1"/>
    <col min="13854" max="14080" width="9" style="484"/>
    <col min="14081" max="14109" width="3" style="484" customWidth="1"/>
    <col min="14110" max="14336" width="9" style="484"/>
    <col min="14337" max="14365" width="3" style="484" customWidth="1"/>
    <col min="14366" max="14592" width="9" style="484"/>
    <col min="14593" max="14621" width="3" style="484" customWidth="1"/>
    <col min="14622" max="14848" width="9" style="484"/>
    <col min="14849" max="14877" width="3" style="484" customWidth="1"/>
    <col min="14878" max="15104" width="9" style="484"/>
    <col min="15105" max="15133" width="3" style="484" customWidth="1"/>
    <col min="15134" max="15360" width="9" style="484"/>
    <col min="15361" max="15389" width="3" style="484" customWidth="1"/>
    <col min="15390" max="15616" width="9" style="484"/>
    <col min="15617" max="15645" width="3" style="484" customWidth="1"/>
    <col min="15646" max="15872" width="9" style="484"/>
    <col min="15873" max="15901" width="3" style="484" customWidth="1"/>
    <col min="15902" max="16128" width="9" style="484"/>
    <col min="16129" max="16157" width="3" style="484" customWidth="1"/>
    <col min="16158" max="16384" width="9" style="484"/>
  </cols>
  <sheetData>
    <row r="1" spans="1:30" ht="15" customHeight="1">
      <c r="A1" s="1394" t="s">
        <v>3246</v>
      </c>
      <c r="B1" s="1394"/>
      <c r="C1" s="1395"/>
      <c r="D1" s="1395"/>
      <c r="E1" s="1395"/>
      <c r="F1" s="1395"/>
      <c r="G1" s="1395"/>
      <c r="H1" s="1395"/>
      <c r="I1" s="1395"/>
      <c r="J1" s="1395"/>
      <c r="K1" s="1395"/>
      <c r="L1" s="1395"/>
      <c r="M1" s="483"/>
      <c r="N1" s="483"/>
      <c r="O1" s="483"/>
      <c r="P1" s="483"/>
      <c r="Q1" s="483"/>
      <c r="R1" s="483"/>
      <c r="S1" s="483"/>
      <c r="T1" s="483"/>
      <c r="U1" s="483"/>
      <c r="V1" s="483"/>
      <c r="W1" s="483"/>
      <c r="X1" s="483"/>
      <c r="Y1" s="483"/>
      <c r="Z1" s="483"/>
      <c r="AA1" s="483"/>
      <c r="AB1" s="483"/>
      <c r="AC1" s="483"/>
    </row>
    <row r="2" spans="1:30" ht="15" customHeight="1">
      <c r="A2" s="482" t="s">
        <v>3247</v>
      </c>
      <c r="B2" s="485"/>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7"/>
    </row>
    <row r="3" spans="1:30" ht="15" customHeight="1">
      <c r="A3" s="482"/>
      <c r="B3" s="485"/>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7"/>
    </row>
    <row r="4" spans="1:30" ht="15" customHeight="1">
      <c r="A4" s="488"/>
      <c r="B4" s="489"/>
      <c r="C4" s="489"/>
      <c r="D4" s="489"/>
      <c r="E4" s="489"/>
      <c r="F4" s="489"/>
      <c r="G4" s="489"/>
      <c r="H4" s="489"/>
      <c r="I4" s="1396" t="s">
        <v>3248</v>
      </c>
      <c r="J4" s="1399" t="s">
        <v>3249</v>
      </c>
      <c r="K4" s="1400"/>
      <c r="L4" s="1400"/>
      <c r="M4" s="1400"/>
      <c r="N4" s="1400"/>
      <c r="O4" s="1400"/>
      <c r="P4" s="1400"/>
      <c r="Q4" s="1400"/>
      <c r="R4" s="1400"/>
      <c r="S4" s="1401"/>
      <c r="T4" s="1402" t="s">
        <v>3250</v>
      </c>
      <c r="U4" s="1403"/>
      <c r="V4" s="1403"/>
      <c r="W4" s="1403"/>
      <c r="X4" s="1403"/>
      <c r="Y4" s="1403"/>
      <c r="Z4" s="1403"/>
      <c r="AA4" s="1403"/>
      <c r="AB4" s="1403"/>
      <c r="AC4" s="1404"/>
    </row>
    <row r="5" spans="1:30" ht="15" customHeight="1">
      <c r="A5" s="488"/>
      <c r="B5" s="489"/>
      <c r="C5" s="489"/>
      <c r="D5" s="489"/>
      <c r="E5" s="489"/>
      <c r="F5" s="489"/>
      <c r="G5" s="489"/>
      <c r="H5" s="489"/>
      <c r="I5" s="1397"/>
      <c r="J5" s="1405"/>
      <c r="K5" s="1406"/>
      <c r="L5" s="1406"/>
      <c r="M5" s="1406"/>
      <c r="N5" s="1406"/>
      <c r="O5" s="1406"/>
      <c r="P5" s="1406"/>
      <c r="Q5" s="1406"/>
      <c r="R5" s="1406"/>
      <c r="S5" s="1407"/>
      <c r="T5" s="1414" t="str">
        <f>IF('第一面 (計変)'!AS2&lt;&gt;"",TEXT('第一面 (計変)'!AS2,"ggge年m月d日"),IF(第一面!AS2&lt;&gt;"",TEXT(第一面!AS2,"ggge年m月d日"),"令和　　年　　月　　日"))</f>
        <v>令和　　年　　月　　日</v>
      </c>
      <c r="U5" s="1415"/>
      <c r="V5" s="1415"/>
      <c r="W5" s="1415"/>
      <c r="X5" s="1415"/>
      <c r="Y5" s="1415"/>
      <c r="Z5" s="1415"/>
      <c r="AA5" s="1415"/>
      <c r="AB5" s="1415"/>
      <c r="AC5" s="1416"/>
    </row>
    <row r="6" spans="1:30" ht="15" customHeight="1">
      <c r="A6" s="488"/>
      <c r="B6" s="489"/>
      <c r="C6" s="489"/>
      <c r="D6" s="489"/>
      <c r="E6" s="489"/>
      <c r="F6" s="489"/>
      <c r="G6" s="489"/>
      <c r="H6" s="489"/>
      <c r="I6" s="1397"/>
      <c r="J6" s="1408"/>
      <c r="K6" s="1409"/>
      <c r="L6" s="1409"/>
      <c r="M6" s="1409"/>
      <c r="N6" s="1409"/>
      <c r="O6" s="1409"/>
      <c r="P6" s="1409"/>
      <c r="Q6" s="1409"/>
      <c r="R6" s="1409"/>
      <c r="S6" s="1410"/>
      <c r="T6" s="1417"/>
      <c r="U6" s="1418"/>
      <c r="V6" s="1418"/>
      <c r="W6" s="1418"/>
      <c r="X6" s="1418"/>
      <c r="Y6" s="1418"/>
      <c r="Z6" s="1418"/>
      <c r="AA6" s="1418"/>
      <c r="AB6" s="1418"/>
      <c r="AC6" s="1419"/>
    </row>
    <row r="7" spans="1:30" ht="15" customHeight="1">
      <c r="A7" s="488"/>
      <c r="B7" s="489"/>
      <c r="C7" s="489"/>
      <c r="D7" s="489"/>
      <c r="E7" s="489"/>
      <c r="F7" s="489"/>
      <c r="G7" s="489"/>
      <c r="H7" s="489"/>
      <c r="I7" s="1397"/>
      <c r="J7" s="1408"/>
      <c r="K7" s="1409"/>
      <c r="L7" s="1409"/>
      <c r="M7" s="1409"/>
      <c r="N7" s="1409"/>
      <c r="O7" s="1409"/>
      <c r="P7" s="1409"/>
      <c r="Q7" s="1409"/>
      <c r="R7" s="1409"/>
      <c r="S7" s="1410"/>
      <c r="T7" s="1420" t="str">
        <f>IF('第一面 (計変)'!AS1&lt;&gt;"","第"&amp;'第一面 (計変)'!B43&amp;"号",IF(第一面!AS1&lt;&gt;"","第"&amp;第一面!B42&amp;"号",IF('第一面 (計変)'!T19&lt;&gt;"","第　"&amp;'第一面 (計変)'!B43&amp;"　　　　　　号","第　"&amp;第一面!B42&amp;"　　　　　　号")))</f>
        <v>第　TKC  　建確　　　　　　号</v>
      </c>
      <c r="U7" s="1421"/>
      <c r="V7" s="1421"/>
      <c r="W7" s="1421"/>
      <c r="X7" s="1421"/>
      <c r="Y7" s="1421"/>
      <c r="Z7" s="1421"/>
      <c r="AA7" s="1421"/>
      <c r="AB7" s="1421"/>
      <c r="AC7" s="1422"/>
    </row>
    <row r="8" spans="1:30" ht="15" customHeight="1">
      <c r="A8" s="488"/>
      <c r="B8" s="489"/>
      <c r="C8" s="489"/>
      <c r="D8" s="489"/>
      <c r="E8" s="489"/>
      <c r="F8" s="489"/>
      <c r="G8" s="489"/>
      <c r="H8" s="489"/>
      <c r="I8" s="1398"/>
      <c r="J8" s="1411"/>
      <c r="K8" s="1412"/>
      <c r="L8" s="1412"/>
      <c r="M8" s="1412"/>
      <c r="N8" s="1412"/>
      <c r="O8" s="1412"/>
      <c r="P8" s="1412"/>
      <c r="Q8" s="1412"/>
      <c r="R8" s="1412"/>
      <c r="S8" s="1413"/>
      <c r="T8" s="1423"/>
      <c r="U8" s="1424"/>
      <c r="V8" s="1424"/>
      <c r="W8" s="1424"/>
      <c r="X8" s="1424"/>
      <c r="Y8" s="1424"/>
      <c r="Z8" s="1424"/>
      <c r="AA8" s="1424"/>
      <c r="AB8" s="1424"/>
      <c r="AC8" s="1425"/>
    </row>
    <row r="9" spans="1:30" ht="15" customHeight="1">
      <c r="A9" s="490"/>
      <c r="B9" s="490"/>
      <c r="C9" s="483"/>
      <c r="D9" s="483"/>
      <c r="E9" s="483"/>
      <c r="F9" s="483"/>
      <c r="G9" s="483"/>
      <c r="H9" s="483"/>
      <c r="I9" s="483"/>
      <c r="J9" s="483"/>
      <c r="K9" s="483"/>
      <c r="L9" s="483"/>
      <c r="M9" s="483"/>
      <c r="N9" s="483"/>
      <c r="O9" s="483"/>
      <c r="P9" s="483"/>
      <c r="Q9" s="483"/>
      <c r="R9" s="483"/>
      <c r="S9" s="483"/>
      <c r="T9" s="483"/>
      <c r="U9" s="483"/>
      <c r="V9" s="483"/>
      <c r="W9" s="483"/>
      <c r="X9" s="483"/>
      <c r="Y9" s="483"/>
      <c r="Z9" s="483"/>
      <c r="AA9" s="483"/>
      <c r="AB9" s="483"/>
      <c r="AC9" s="483"/>
    </row>
    <row r="10" spans="1:30" ht="15" customHeight="1">
      <c r="A10" s="1426" t="s">
        <v>3251</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row>
    <row r="11" spans="1:30" ht="15" customHeight="1">
      <c r="A11" s="1427" t="s">
        <v>2739</v>
      </c>
      <c r="B11" s="1427"/>
      <c r="C11" s="1428"/>
      <c r="D11" s="1428"/>
      <c r="E11" s="1428"/>
      <c r="F11" s="1428"/>
      <c r="G11" s="1428"/>
      <c r="H11" s="1428"/>
      <c r="I11" s="1428"/>
      <c r="J11" s="1428"/>
      <c r="K11" s="1428"/>
      <c r="L11" s="1428"/>
      <c r="M11" s="1428"/>
      <c r="N11" s="1428"/>
      <c r="O11" s="1428"/>
      <c r="P11" s="1428"/>
      <c r="Q11" s="1428"/>
      <c r="R11" s="1428"/>
      <c r="S11" s="483"/>
      <c r="T11" s="483"/>
      <c r="U11" s="483"/>
      <c r="V11" s="483"/>
      <c r="W11" s="483"/>
      <c r="X11" s="483"/>
      <c r="Y11" s="483"/>
      <c r="Z11" s="483"/>
      <c r="AA11" s="483"/>
      <c r="AB11" s="483"/>
      <c r="AC11" s="483"/>
    </row>
    <row r="12" spans="1:30" ht="15" customHeight="1">
      <c r="A12" s="491" t="s">
        <v>2740</v>
      </c>
      <c r="B12" s="491"/>
      <c r="C12" s="491"/>
      <c r="D12" s="491"/>
      <c r="E12" s="491"/>
      <c r="F12" s="491"/>
      <c r="G12" s="491"/>
      <c r="H12" s="1429"/>
      <c r="I12" s="1429"/>
      <c r="J12" s="1429"/>
      <c r="K12" s="1429"/>
      <c r="L12" s="1429"/>
      <c r="M12" s="1429"/>
      <c r="N12" s="1429"/>
      <c r="O12" s="1429"/>
      <c r="P12" s="1429"/>
      <c r="Q12" s="1429"/>
      <c r="R12" s="1429"/>
      <c r="S12" s="1429"/>
      <c r="T12" s="1429"/>
      <c r="U12" s="1429"/>
      <c r="V12" s="1429"/>
      <c r="W12" s="1429"/>
      <c r="X12" s="1429"/>
      <c r="Y12" s="1429"/>
      <c r="Z12" s="1429"/>
      <c r="AA12" s="1429"/>
      <c r="AB12" s="1429"/>
      <c r="AC12" s="1429"/>
    </row>
    <row r="13" spans="1:30" ht="15" customHeight="1">
      <c r="A13" s="492"/>
      <c r="B13" s="492" t="s">
        <v>2741</v>
      </c>
      <c r="C13" s="492"/>
      <c r="D13" s="492"/>
      <c r="E13" s="492"/>
      <c r="F13" s="492"/>
      <c r="G13" s="492"/>
      <c r="H13" s="1430" t="str">
        <f>IF(第二面!K4="","",第二面!K4)</f>
        <v/>
      </c>
      <c r="I13" s="1430"/>
      <c r="J13" s="1430"/>
      <c r="K13" s="1430"/>
      <c r="L13" s="1430"/>
      <c r="M13" s="1430"/>
      <c r="N13" s="1430"/>
      <c r="O13" s="1430"/>
      <c r="P13" s="1430"/>
      <c r="Q13" s="1430"/>
      <c r="R13" s="1430"/>
      <c r="S13" s="1430"/>
      <c r="T13" s="1430"/>
      <c r="U13" s="1430"/>
      <c r="V13" s="1430"/>
      <c r="W13" s="1430"/>
      <c r="X13" s="1430"/>
      <c r="Y13" s="1430"/>
      <c r="Z13" s="1430"/>
      <c r="AA13" s="1430"/>
      <c r="AB13" s="1430"/>
      <c r="AC13" s="1430"/>
    </row>
    <row r="14" spans="1:30" ht="15" customHeight="1">
      <c r="A14" s="492"/>
      <c r="B14" s="492" t="s">
        <v>2742</v>
      </c>
      <c r="C14" s="492"/>
      <c r="D14" s="492"/>
      <c r="E14" s="492"/>
      <c r="F14" s="492"/>
      <c r="G14" s="492"/>
      <c r="H14" s="1430" t="str">
        <f>IF(第二面!K5="","",第二面!K5)</f>
        <v/>
      </c>
      <c r="I14" s="1430"/>
      <c r="J14" s="1430"/>
      <c r="K14" s="1430"/>
      <c r="L14" s="1430"/>
      <c r="M14" s="1430"/>
      <c r="N14" s="1430"/>
      <c r="O14" s="1430"/>
      <c r="P14" s="1430"/>
      <c r="Q14" s="1430"/>
      <c r="R14" s="1430"/>
      <c r="S14" s="1430"/>
      <c r="T14" s="1430"/>
      <c r="U14" s="1430"/>
      <c r="V14" s="1430"/>
      <c r="W14" s="1430"/>
      <c r="X14" s="1430"/>
      <c r="Y14" s="1430"/>
      <c r="Z14" s="1430"/>
      <c r="AA14" s="1430"/>
      <c r="AB14" s="1430"/>
      <c r="AC14" s="1430"/>
    </row>
    <row r="15" spans="1:30" ht="15" customHeight="1">
      <c r="A15" s="492"/>
      <c r="B15" s="492" t="s">
        <v>2743</v>
      </c>
      <c r="C15" s="492"/>
      <c r="D15" s="492"/>
      <c r="E15" s="492"/>
      <c r="F15" s="492"/>
      <c r="G15" s="492"/>
      <c r="H15" s="492"/>
      <c r="I15" s="1392" t="str">
        <f>IF(第二面!K6="","",第二面!K6)</f>
        <v/>
      </c>
      <c r="J15" s="1393"/>
      <c r="K15" s="1393"/>
      <c r="L15" s="493"/>
      <c r="M15" s="493"/>
      <c r="N15" s="493"/>
      <c r="O15" s="492"/>
      <c r="P15" s="492"/>
      <c r="Q15" s="492"/>
      <c r="R15" s="492"/>
      <c r="S15" s="492"/>
      <c r="T15" s="492"/>
      <c r="U15" s="492"/>
      <c r="V15" s="492"/>
      <c r="W15" s="492"/>
      <c r="X15" s="492"/>
      <c r="Y15" s="492"/>
      <c r="Z15" s="492"/>
      <c r="AA15" s="492"/>
      <c r="AB15" s="492"/>
      <c r="AC15" s="492"/>
    </row>
    <row r="16" spans="1:30" ht="15" customHeight="1">
      <c r="A16" s="492"/>
      <c r="B16" s="492" t="s">
        <v>2744</v>
      </c>
      <c r="C16" s="492"/>
      <c r="D16" s="492"/>
      <c r="E16" s="492"/>
      <c r="F16" s="492"/>
      <c r="G16" s="492"/>
      <c r="H16" s="1430" t="str">
        <f>IF(第二面!K7="","",第二面!K7)</f>
        <v/>
      </c>
      <c r="I16" s="1430"/>
      <c r="J16" s="1430"/>
      <c r="K16" s="1430"/>
      <c r="L16" s="1430"/>
      <c r="M16" s="1430"/>
      <c r="N16" s="1430"/>
      <c r="O16" s="1430"/>
      <c r="P16" s="1430"/>
      <c r="Q16" s="1430"/>
      <c r="R16" s="1430"/>
      <c r="S16" s="1430"/>
      <c r="T16" s="1430"/>
      <c r="U16" s="1430"/>
      <c r="V16" s="1430"/>
      <c r="W16" s="1430"/>
      <c r="X16" s="1430"/>
      <c r="Y16" s="1430"/>
      <c r="Z16" s="1430"/>
      <c r="AA16" s="1430"/>
      <c r="AB16" s="1430"/>
      <c r="AC16" s="1430"/>
    </row>
    <row r="17" spans="1:29" ht="15" customHeight="1">
      <c r="A17" s="492"/>
      <c r="B17" s="492"/>
      <c r="C17" s="492"/>
      <c r="D17" s="492"/>
      <c r="E17" s="492"/>
      <c r="F17" s="492"/>
      <c r="G17" s="492"/>
      <c r="H17" s="1431"/>
      <c r="I17" s="1431"/>
      <c r="J17" s="1431"/>
      <c r="K17" s="1431"/>
      <c r="L17" s="1431"/>
      <c r="M17" s="494"/>
      <c r="N17" s="494"/>
      <c r="O17" s="494"/>
      <c r="P17" s="494"/>
      <c r="Q17" s="494"/>
      <c r="R17" s="494"/>
      <c r="S17" s="495"/>
      <c r="T17" s="495"/>
      <c r="U17" s="495"/>
      <c r="V17" s="495"/>
      <c r="W17" s="495"/>
      <c r="X17" s="495"/>
      <c r="Y17" s="495"/>
      <c r="Z17" s="495"/>
      <c r="AA17" s="495"/>
      <c r="AB17" s="495"/>
      <c r="AC17" s="495"/>
    </row>
    <row r="18" spans="1:29" ht="15" customHeight="1">
      <c r="A18" s="491" t="s">
        <v>2746</v>
      </c>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row>
    <row r="19" spans="1:29" ht="15" customHeight="1">
      <c r="A19" s="492"/>
      <c r="B19" s="492" t="s">
        <v>2747</v>
      </c>
      <c r="C19" s="492"/>
      <c r="D19" s="492"/>
      <c r="E19" s="492"/>
      <c r="F19" s="496"/>
      <c r="G19" s="496"/>
      <c r="H19" s="492"/>
      <c r="I19" s="496" t="s">
        <v>2571</v>
      </c>
      <c r="J19" s="1432" t="str">
        <f>IF(第二面!L11="","",第二面!L11)</f>
        <v/>
      </c>
      <c r="K19" s="1432"/>
      <c r="L19" s="1432"/>
      <c r="M19" s="1433" t="s">
        <v>2572</v>
      </c>
      <c r="N19" s="1433"/>
      <c r="O19" s="1433"/>
      <c r="P19" s="1434" t="str">
        <f>IF(第二面!R11="","",第二面!R11)</f>
        <v/>
      </c>
      <c r="Q19" s="1434"/>
      <c r="R19" s="1434"/>
      <c r="S19" s="1434"/>
      <c r="T19" s="1433" t="s">
        <v>2573</v>
      </c>
      <c r="U19" s="1433"/>
      <c r="V19" s="1433"/>
      <c r="W19" s="1432" t="str">
        <f>IF(第二面!X11="","",第二面!X11)</f>
        <v/>
      </c>
      <c r="X19" s="1432"/>
      <c r="Y19" s="1432"/>
      <c r="Z19" s="1432"/>
      <c r="AA19" s="1432"/>
      <c r="AB19" s="1432"/>
      <c r="AC19" s="492" t="s">
        <v>17</v>
      </c>
    </row>
    <row r="20" spans="1:29" ht="15" customHeight="1">
      <c r="A20" s="492"/>
      <c r="B20" s="492" t="s">
        <v>2742</v>
      </c>
      <c r="C20" s="492"/>
      <c r="D20" s="492"/>
      <c r="E20" s="492"/>
      <c r="F20" s="499"/>
      <c r="G20" s="499"/>
      <c r="H20" s="1435" t="str">
        <f>IF(第二面!K12="","",第二面!K12)</f>
        <v/>
      </c>
      <c r="I20" s="1435"/>
      <c r="J20" s="1435"/>
      <c r="K20" s="1435"/>
      <c r="L20" s="1435"/>
      <c r="M20" s="1435"/>
      <c r="N20" s="1435"/>
      <c r="O20" s="1435"/>
      <c r="P20" s="1435"/>
      <c r="Q20" s="1435"/>
      <c r="R20" s="1435"/>
      <c r="S20" s="1435"/>
      <c r="T20" s="1435"/>
      <c r="U20" s="1435"/>
      <c r="V20" s="1435"/>
      <c r="W20" s="1435"/>
      <c r="X20" s="1435"/>
      <c r="Y20" s="1435"/>
      <c r="Z20" s="1435"/>
      <c r="AA20" s="1435"/>
      <c r="AB20" s="1435"/>
      <c r="AC20" s="1435"/>
    </row>
    <row r="21" spans="1:29" ht="15" customHeight="1">
      <c r="A21" s="492"/>
      <c r="B21" s="492" t="s">
        <v>3252</v>
      </c>
      <c r="C21" s="492"/>
      <c r="D21" s="492"/>
      <c r="E21" s="492"/>
      <c r="F21" s="492"/>
      <c r="G21" s="492"/>
      <c r="H21" s="492"/>
      <c r="I21" s="1432" t="str">
        <f>IF(第二面!L13="","",第二面!L13)</f>
        <v/>
      </c>
      <c r="J21" s="1432"/>
      <c r="K21" s="1432"/>
      <c r="L21" s="1433" t="s">
        <v>2576</v>
      </c>
      <c r="M21" s="1433"/>
      <c r="N21" s="1433"/>
      <c r="O21" s="1433"/>
      <c r="P21" s="1433"/>
      <c r="Q21" s="1432" t="str">
        <f>IF(第二面!S13="","",第二面!S13)</f>
        <v/>
      </c>
      <c r="R21" s="1432"/>
      <c r="S21" s="1432"/>
      <c r="T21" s="1434" t="s">
        <v>2577</v>
      </c>
      <c r="U21" s="1434"/>
      <c r="V21" s="1434"/>
      <c r="W21" s="1434"/>
      <c r="X21" s="1432" t="str">
        <f>IF(第二面!Y13="","",第二面!Y13)</f>
        <v/>
      </c>
      <c r="Y21" s="1432"/>
      <c r="Z21" s="1432"/>
      <c r="AA21" s="1432"/>
      <c r="AB21" s="1432"/>
      <c r="AC21" s="492" t="s">
        <v>17</v>
      </c>
    </row>
    <row r="22" spans="1:29" ht="15" customHeight="1">
      <c r="A22" s="492"/>
      <c r="B22" s="492"/>
      <c r="C22" s="492"/>
      <c r="D22" s="492"/>
      <c r="E22" s="492"/>
      <c r="F22" s="492"/>
      <c r="G22" s="492"/>
      <c r="H22" s="1436" t="str">
        <f>IF(第二面!K14="","",第二面!K14)</f>
        <v/>
      </c>
      <c r="I22" s="1436"/>
      <c r="J22" s="1436"/>
      <c r="K22" s="1436"/>
      <c r="L22" s="1436"/>
      <c r="M22" s="1436"/>
      <c r="N22" s="1436"/>
      <c r="O22" s="1436"/>
      <c r="P22" s="1436"/>
      <c r="Q22" s="1436"/>
      <c r="R22" s="1436"/>
      <c r="S22" s="1436"/>
      <c r="T22" s="1436"/>
      <c r="U22" s="1436"/>
      <c r="V22" s="1436"/>
      <c r="W22" s="1436"/>
      <c r="X22" s="1436"/>
      <c r="Y22" s="1436"/>
      <c r="Z22" s="1436"/>
      <c r="AA22" s="1436"/>
      <c r="AB22" s="1436"/>
      <c r="AC22" s="1436"/>
    </row>
    <row r="23" spans="1:29" ht="15" customHeight="1">
      <c r="A23" s="492"/>
      <c r="B23" s="492" t="s">
        <v>2749</v>
      </c>
      <c r="C23" s="492"/>
      <c r="D23" s="492"/>
      <c r="E23" s="492"/>
      <c r="F23" s="492"/>
      <c r="G23" s="492"/>
      <c r="H23" s="492"/>
      <c r="I23" s="1392" t="str">
        <f>IF(第二面!K15="","",第二面!K15)</f>
        <v/>
      </c>
      <c r="J23" s="1393"/>
      <c r="K23" s="1393"/>
      <c r="L23" s="493"/>
      <c r="M23" s="493"/>
      <c r="N23" s="493"/>
      <c r="O23" s="492"/>
      <c r="P23" s="492"/>
      <c r="Q23" s="492"/>
      <c r="R23" s="492"/>
      <c r="S23" s="492"/>
      <c r="T23" s="492"/>
      <c r="U23" s="492"/>
      <c r="V23" s="492"/>
      <c r="W23" s="492"/>
      <c r="X23" s="492"/>
      <c r="Y23" s="492"/>
      <c r="Z23" s="492"/>
      <c r="AA23" s="492"/>
      <c r="AB23" s="492"/>
      <c r="AC23" s="492"/>
    </row>
    <row r="24" spans="1:29" ht="15" customHeight="1">
      <c r="A24" s="492"/>
      <c r="B24" s="492" t="s">
        <v>2750</v>
      </c>
      <c r="C24" s="492"/>
      <c r="D24" s="492"/>
      <c r="E24" s="492"/>
      <c r="F24" s="492"/>
      <c r="G24" s="492"/>
      <c r="H24" s="1430" t="str">
        <f>IF(第二面!K16="","",第二面!K16)</f>
        <v/>
      </c>
      <c r="I24" s="1430"/>
      <c r="J24" s="1430"/>
      <c r="K24" s="1430"/>
      <c r="L24" s="1430"/>
      <c r="M24" s="1430"/>
      <c r="N24" s="1430"/>
      <c r="O24" s="1430"/>
      <c r="P24" s="1430"/>
      <c r="Q24" s="1430"/>
      <c r="R24" s="1430"/>
      <c r="S24" s="1430"/>
      <c r="T24" s="1430"/>
      <c r="U24" s="1430"/>
      <c r="V24" s="1430"/>
      <c r="W24" s="1430"/>
      <c r="X24" s="1430"/>
      <c r="Y24" s="1430"/>
      <c r="Z24" s="1430"/>
      <c r="AA24" s="1430"/>
      <c r="AB24" s="1430"/>
      <c r="AC24" s="1430"/>
    </row>
    <row r="25" spans="1:29" ht="15" customHeight="1">
      <c r="A25" s="492"/>
      <c r="B25" s="492" t="s">
        <v>2751</v>
      </c>
      <c r="C25" s="492"/>
      <c r="D25" s="492"/>
      <c r="E25" s="492"/>
      <c r="F25" s="492"/>
      <c r="G25" s="492"/>
      <c r="H25" s="1437" t="str">
        <f>IF(第二面!K17="","",第二面!K17)</f>
        <v/>
      </c>
      <c r="I25" s="1437"/>
      <c r="J25" s="1437"/>
      <c r="K25" s="1437"/>
      <c r="L25" s="1437"/>
      <c r="M25" s="494"/>
      <c r="N25" s="494"/>
      <c r="O25" s="494"/>
      <c r="P25" s="494"/>
      <c r="Q25" s="494"/>
      <c r="R25" s="494"/>
      <c r="S25" s="492"/>
      <c r="T25" s="492"/>
      <c r="U25" s="492"/>
      <c r="V25" s="492"/>
      <c r="W25" s="492"/>
      <c r="X25" s="492"/>
      <c r="Y25" s="492"/>
      <c r="Z25" s="492"/>
      <c r="AA25" s="492"/>
      <c r="AB25" s="492"/>
      <c r="AC25" s="492"/>
    </row>
    <row r="26" spans="1:29" ht="15" customHeight="1">
      <c r="A26" s="491" t="s">
        <v>3253</v>
      </c>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row>
    <row r="27" spans="1:29" ht="15" customHeight="1">
      <c r="A27" s="492"/>
      <c r="B27" s="492" t="s">
        <v>2753</v>
      </c>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row>
    <row r="28" spans="1:29" ht="15" customHeight="1">
      <c r="A28" s="492"/>
      <c r="B28" s="492" t="s">
        <v>2747</v>
      </c>
      <c r="C28" s="492"/>
      <c r="D28" s="492"/>
      <c r="E28" s="492"/>
      <c r="F28" s="496"/>
      <c r="G28" s="496"/>
      <c r="H28" s="492"/>
      <c r="I28" s="496" t="s">
        <v>2571</v>
      </c>
      <c r="J28" s="1432" t="str">
        <f>IF(第二面!L21="","",第二面!L21)</f>
        <v/>
      </c>
      <c r="K28" s="1432"/>
      <c r="L28" s="1432"/>
      <c r="M28" s="1433" t="s">
        <v>2572</v>
      </c>
      <c r="N28" s="1433"/>
      <c r="O28" s="1433"/>
      <c r="P28" s="1434" t="str">
        <f>IF(第二面!R21="","",第二面!R21)</f>
        <v/>
      </c>
      <c r="Q28" s="1434"/>
      <c r="R28" s="1434"/>
      <c r="S28" s="1434"/>
      <c r="T28" s="1433" t="s">
        <v>2573</v>
      </c>
      <c r="U28" s="1433"/>
      <c r="V28" s="1433"/>
      <c r="W28" s="1432" t="str">
        <f>IF(第二面!X21="","",第二面!X21)</f>
        <v/>
      </c>
      <c r="X28" s="1432"/>
      <c r="Y28" s="1432"/>
      <c r="Z28" s="1432"/>
      <c r="AA28" s="1432"/>
      <c r="AB28" s="1432"/>
      <c r="AC28" s="492" t="s">
        <v>17</v>
      </c>
    </row>
    <row r="29" spans="1:29" ht="15" customHeight="1">
      <c r="A29" s="492"/>
      <c r="B29" s="492" t="s">
        <v>2754</v>
      </c>
      <c r="C29" s="492"/>
      <c r="D29" s="492"/>
      <c r="E29" s="492"/>
      <c r="F29" s="499"/>
      <c r="G29" s="499"/>
      <c r="H29" s="1430" t="str">
        <f>IF(第二面!K22="","",第二面!K22)</f>
        <v/>
      </c>
      <c r="I29" s="1430"/>
      <c r="J29" s="1430"/>
      <c r="K29" s="1430"/>
      <c r="L29" s="1430"/>
      <c r="M29" s="1430"/>
      <c r="N29" s="1430"/>
      <c r="O29" s="1430"/>
      <c r="P29" s="1430"/>
      <c r="Q29" s="1430"/>
      <c r="R29" s="1430"/>
      <c r="S29" s="1430"/>
      <c r="T29" s="1430"/>
      <c r="U29" s="1430"/>
      <c r="V29" s="1430"/>
      <c r="W29" s="1430"/>
      <c r="X29" s="1430"/>
      <c r="Y29" s="1430"/>
      <c r="Z29" s="1430"/>
      <c r="AA29" s="1430"/>
      <c r="AB29" s="1430"/>
      <c r="AC29" s="1430"/>
    </row>
    <row r="30" spans="1:29" ht="15" customHeight="1">
      <c r="A30" s="492"/>
      <c r="B30" s="492" t="s">
        <v>3252</v>
      </c>
      <c r="C30" s="492"/>
      <c r="D30" s="492"/>
      <c r="E30" s="492"/>
      <c r="F30" s="492"/>
      <c r="G30" s="492"/>
      <c r="H30" s="492"/>
      <c r="I30" s="493"/>
      <c r="J30" s="1432" t="str">
        <f>IF(第二面!L23="","",第二面!L23)</f>
        <v/>
      </c>
      <c r="K30" s="1432"/>
      <c r="L30" s="1433" t="s">
        <v>2576</v>
      </c>
      <c r="M30" s="1433"/>
      <c r="N30" s="1433"/>
      <c r="O30" s="1433"/>
      <c r="P30" s="1433"/>
      <c r="Q30" s="1432" t="str">
        <f>IF(第二面!S23="","",第二面!S23)</f>
        <v/>
      </c>
      <c r="R30" s="1432"/>
      <c r="S30" s="1432"/>
      <c r="T30" s="1433" t="s">
        <v>2577</v>
      </c>
      <c r="U30" s="1433"/>
      <c r="V30" s="1433"/>
      <c r="W30" s="1433"/>
      <c r="X30" s="1432" t="str">
        <f>IF(第二面!Y23="","",第二面!Y23)</f>
        <v/>
      </c>
      <c r="Y30" s="1432"/>
      <c r="Z30" s="1432"/>
      <c r="AA30" s="1432"/>
      <c r="AB30" s="1432"/>
      <c r="AC30" s="492" t="s">
        <v>17</v>
      </c>
    </row>
    <row r="31" spans="1:29" ht="15" customHeight="1">
      <c r="A31" s="492"/>
      <c r="B31" s="492"/>
      <c r="C31" s="492"/>
      <c r="D31" s="492"/>
      <c r="E31" s="492"/>
      <c r="F31" s="492"/>
      <c r="G31" s="492"/>
      <c r="H31" s="1437" t="str">
        <f>IF(第二面!K24="","",第二面!K24)</f>
        <v/>
      </c>
      <c r="I31" s="1437"/>
      <c r="J31" s="1437"/>
      <c r="K31" s="1437"/>
      <c r="L31" s="1437"/>
      <c r="M31" s="1437"/>
      <c r="N31" s="1437"/>
      <c r="O31" s="1437"/>
      <c r="P31" s="1437"/>
      <c r="Q31" s="1437"/>
      <c r="R31" s="1437"/>
      <c r="S31" s="1437"/>
      <c r="T31" s="1437"/>
      <c r="U31" s="1437"/>
      <c r="V31" s="1437"/>
      <c r="W31" s="1437"/>
      <c r="X31" s="1437"/>
      <c r="Y31" s="1437"/>
      <c r="Z31" s="1437"/>
      <c r="AA31" s="1437"/>
      <c r="AB31" s="1437"/>
      <c r="AC31" s="1437"/>
    </row>
    <row r="32" spans="1:29" ht="15" customHeight="1">
      <c r="A32" s="492"/>
      <c r="B32" s="492" t="s">
        <v>2749</v>
      </c>
      <c r="C32" s="492"/>
      <c r="D32" s="492"/>
      <c r="E32" s="492"/>
      <c r="F32" s="492"/>
      <c r="G32" s="492"/>
      <c r="H32" s="492"/>
      <c r="I32" s="1392" t="str">
        <f>IF(第二面!K25="","",第二面!K25)</f>
        <v/>
      </c>
      <c r="J32" s="1392"/>
      <c r="K32" s="1392"/>
      <c r="L32" s="493"/>
      <c r="M32" s="493"/>
      <c r="N32" s="493"/>
      <c r="O32" s="492"/>
      <c r="P32" s="492"/>
      <c r="Q32" s="492"/>
      <c r="R32" s="492"/>
      <c r="S32" s="492"/>
      <c r="T32" s="492"/>
      <c r="U32" s="492"/>
      <c r="V32" s="492"/>
      <c r="W32" s="492"/>
      <c r="X32" s="492"/>
      <c r="Y32" s="492"/>
      <c r="Z32" s="492"/>
      <c r="AA32" s="492"/>
      <c r="AB32" s="492"/>
      <c r="AC32" s="492"/>
    </row>
    <row r="33" spans="1:29" ht="15" customHeight="1">
      <c r="A33" s="492"/>
      <c r="B33" s="492" t="s">
        <v>2750</v>
      </c>
      <c r="C33" s="492"/>
      <c r="D33" s="492"/>
      <c r="E33" s="492"/>
      <c r="F33" s="492"/>
      <c r="G33" s="492"/>
      <c r="H33" s="1430" t="str">
        <f>IF(第二面!K26="","",第二面!K26)</f>
        <v/>
      </c>
      <c r="I33" s="1430"/>
      <c r="J33" s="1430"/>
      <c r="K33" s="1430"/>
      <c r="L33" s="1430"/>
      <c r="M33" s="1430"/>
      <c r="N33" s="1430"/>
      <c r="O33" s="1430"/>
      <c r="P33" s="1430"/>
      <c r="Q33" s="1430"/>
      <c r="R33" s="1430"/>
      <c r="S33" s="1430"/>
      <c r="T33" s="1430"/>
      <c r="U33" s="1430"/>
      <c r="V33" s="1430"/>
      <c r="W33" s="1430"/>
      <c r="X33" s="1430"/>
      <c r="Y33" s="1430"/>
      <c r="Z33" s="1430"/>
      <c r="AA33" s="1430"/>
      <c r="AB33" s="1430"/>
      <c r="AC33" s="1430"/>
    </row>
    <row r="34" spans="1:29" ht="15" customHeight="1">
      <c r="A34" s="492"/>
      <c r="B34" s="492" t="s">
        <v>2751</v>
      </c>
      <c r="C34" s="492"/>
      <c r="D34" s="492"/>
      <c r="E34" s="492"/>
      <c r="F34" s="492"/>
      <c r="G34" s="492"/>
      <c r="H34" s="1437" t="str">
        <f>IF(第二面!K27="","",第二面!K27)</f>
        <v/>
      </c>
      <c r="I34" s="1437"/>
      <c r="J34" s="1437"/>
      <c r="K34" s="1437"/>
      <c r="L34" s="1437"/>
      <c r="M34" s="494"/>
      <c r="N34" s="494"/>
      <c r="O34" s="494"/>
      <c r="P34" s="494"/>
      <c r="Q34" s="494"/>
      <c r="R34" s="494"/>
      <c r="S34" s="495"/>
      <c r="T34" s="495"/>
      <c r="U34" s="495"/>
      <c r="V34" s="495"/>
      <c r="W34" s="495"/>
      <c r="X34" s="495"/>
      <c r="Y34" s="495"/>
      <c r="Z34" s="495"/>
      <c r="AA34" s="495"/>
      <c r="AB34" s="495"/>
      <c r="AC34" s="495"/>
    </row>
    <row r="35" spans="1:29" ht="15" customHeight="1">
      <c r="A35" s="502"/>
      <c r="B35" s="502" t="s">
        <v>2755</v>
      </c>
      <c r="C35" s="502"/>
      <c r="D35" s="502"/>
      <c r="E35" s="502"/>
      <c r="F35" s="502"/>
      <c r="G35" s="502"/>
      <c r="H35" s="503"/>
      <c r="I35" s="504"/>
      <c r="J35" s="504"/>
      <c r="K35" s="504"/>
      <c r="L35" s="1438" t="str">
        <f>IF(第二面!K28="","",第二面!K28)</f>
        <v/>
      </c>
      <c r="M35" s="1438"/>
      <c r="N35" s="1438"/>
      <c r="O35" s="1438"/>
      <c r="P35" s="1438"/>
      <c r="Q35" s="1438"/>
      <c r="R35" s="1438"/>
      <c r="S35" s="1438"/>
      <c r="T35" s="1438"/>
      <c r="U35" s="1438"/>
      <c r="V35" s="1438"/>
      <c r="W35" s="1438"/>
      <c r="X35" s="1438"/>
      <c r="Y35" s="1438"/>
      <c r="Z35" s="1438"/>
      <c r="AA35" s="1438"/>
      <c r="AB35" s="1438"/>
      <c r="AC35" s="1438"/>
    </row>
    <row r="36" spans="1:29" ht="15" customHeight="1">
      <c r="A36" s="492"/>
      <c r="B36" s="492" t="s">
        <v>2756</v>
      </c>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row>
    <row r="37" spans="1:29" ht="15" customHeight="1">
      <c r="A37" s="492"/>
      <c r="B37" s="492" t="s">
        <v>2747</v>
      </c>
      <c r="C37" s="492"/>
      <c r="D37" s="492"/>
      <c r="E37" s="492"/>
      <c r="F37" s="496"/>
      <c r="G37" s="496"/>
      <c r="H37" s="492"/>
      <c r="I37" s="496" t="s">
        <v>2571</v>
      </c>
      <c r="J37" s="1432" t="str">
        <f>IF(第二面!L31="","",第二面!L31)</f>
        <v/>
      </c>
      <c r="K37" s="1432"/>
      <c r="L37" s="1432"/>
      <c r="M37" s="1433" t="s">
        <v>2572</v>
      </c>
      <c r="N37" s="1433"/>
      <c r="O37" s="1433"/>
      <c r="P37" s="1434" t="str">
        <f>IF(第二面!R31="","",第二面!R31)</f>
        <v/>
      </c>
      <c r="Q37" s="1434"/>
      <c r="R37" s="1434"/>
      <c r="S37" s="1434"/>
      <c r="T37" s="1433" t="s">
        <v>2573</v>
      </c>
      <c r="U37" s="1433"/>
      <c r="V37" s="1433"/>
      <c r="W37" s="1432" t="str">
        <f>IF(第二面!X31="","",第二面!X31)</f>
        <v/>
      </c>
      <c r="X37" s="1432"/>
      <c r="Y37" s="1432"/>
      <c r="Z37" s="1432"/>
      <c r="AA37" s="1432"/>
      <c r="AB37" s="1432"/>
      <c r="AC37" s="492" t="s">
        <v>17</v>
      </c>
    </row>
    <row r="38" spans="1:29" ht="15" customHeight="1">
      <c r="A38" s="492"/>
      <c r="B38" s="492" t="s">
        <v>2754</v>
      </c>
      <c r="C38" s="492"/>
      <c r="D38" s="492"/>
      <c r="E38" s="492"/>
      <c r="F38" s="499"/>
      <c r="G38" s="499"/>
      <c r="H38" s="1430" t="str">
        <f>IF(第二面!K32="","",第二面!K32)</f>
        <v/>
      </c>
      <c r="I38" s="1430"/>
      <c r="J38" s="1430"/>
      <c r="K38" s="1430"/>
      <c r="L38" s="1430"/>
      <c r="M38" s="1430"/>
      <c r="N38" s="1430"/>
      <c r="O38" s="1430"/>
      <c r="P38" s="1430"/>
      <c r="Q38" s="1430"/>
      <c r="R38" s="1430"/>
      <c r="S38" s="1430"/>
      <c r="T38" s="1430"/>
      <c r="U38" s="1430"/>
      <c r="V38" s="1430"/>
      <c r="W38" s="1430"/>
      <c r="X38" s="1430"/>
      <c r="Y38" s="1430"/>
      <c r="Z38" s="1430"/>
      <c r="AA38" s="1430"/>
      <c r="AB38" s="1430"/>
      <c r="AC38" s="1430"/>
    </row>
    <row r="39" spans="1:29" ht="15" customHeight="1">
      <c r="A39" s="492"/>
      <c r="B39" s="492" t="s">
        <v>3252</v>
      </c>
      <c r="C39" s="492"/>
      <c r="D39" s="492"/>
      <c r="E39" s="492"/>
      <c r="F39" s="492"/>
      <c r="G39" s="492"/>
      <c r="H39" s="492"/>
      <c r="I39" s="493"/>
      <c r="J39" s="1432" t="str">
        <f>IF(第二面!L33="","",第二面!L33)</f>
        <v/>
      </c>
      <c r="K39" s="1432"/>
      <c r="L39" s="1433" t="s">
        <v>2576</v>
      </c>
      <c r="M39" s="1433"/>
      <c r="N39" s="1433"/>
      <c r="O39" s="1433"/>
      <c r="P39" s="1433"/>
      <c r="Q39" s="1432" t="str">
        <f>IF(第二面!S33="","",第二面!S33)</f>
        <v/>
      </c>
      <c r="R39" s="1432"/>
      <c r="S39" s="1432"/>
      <c r="T39" s="1433" t="s">
        <v>2577</v>
      </c>
      <c r="U39" s="1433"/>
      <c r="V39" s="1433"/>
      <c r="W39" s="1433"/>
      <c r="X39" s="1432" t="str">
        <f>IF(第二面!Y33="","",第二面!Y33)</f>
        <v/>
      </c>
      <c r="Y39" s="1432"/>
      <c r="Z39" s="1432"/>
      <c r="AA39" s="1432"/>
      <c r="AB39" s="1432"/>
      <c r="AC39" s="492" t="s">
        <v>17</v>
      </c>
    </row>
    <row r="40" spans="1:29" ht="15" customHeight="1">
      <c r="A40" s="492"/>
      <c r="B40" s="492"/>
      <c r="C40" s="492"/>
      <c r="D40" s="492"/>
      <c r="E40" s="492"/>
      <c r="F40" s="492"/>
      <c r="G40" s="492"/>
      <c r="H40" s="1437" t="str">
        <f>IF(第二面!K34="","",第二面!K34)</f>
        <v/>
      </c>
      <c r="I40" s="1437"/>
      <c r="J40" s="1437"/>
      <c r="K40" s="1437"/>
      <c r="L40" s="1437"/>
      <c r="M40" s="1437"/>
      <c r="N40" s="1437"/>
      <c r="O40" s="1437"/>
      <c r="P40" s="1437"/>
      <c r="Q40" s="1437"/>
      <c r="R40" s="1437"/>
      <c r="S40" s="1437"/>
      <c r="T40" s="1437"/>
      <c r="U40" s="1437"/>
      <c r="V40" s="1437"/>
      <c r="W40" s="1437"/>
      <c r="X40" s="1437"/>
      <c r="Y40" s="1437"/>
      <c r="Z40" s="1437"/>
      <c r="AA40" s="1437"/>
      <c r="AB40" s="1437"/>
      <c r="AC40" s="1437"/>
    </row>
    <row r="41" spans="1:29" ht="15" customHeight="1">
      <c r="A41" s="492"/>
      <c r="B41" s="492" t="s">
        <v>2749</v>
      </c>
      <c r="C41" s="492"/>
      <c r="D41" s="492"/>
      <c r="E41" s="492"/>
      <c r="F41" s="492"/>
      <c r="G41" s="492"/>
      <c r="H41" s="492"/>
      <c r="I41" s="1392" t="str">
        <f>IF(第二面!K35="","",第二面!K35)</f>
        <v/>
      </c>
      <c r="J41" s="1392"/>
      <c r="K41" s="1392"/>
      <c r="L41" s="493"/>
      <c r="M41" s="493"/>
      <c r="N41" s="493"/>
      <c r="O41" s="492"/>
      <c r="P41" s="492"/>
      <c r="Q41" s="492"/>
      <c r="R41" s="492"/>
      <c r="S41" s="492"/>
      <c r="T41" s="492"/>
      <c r="U41" s="492"/>
      <c r="V41" s="492"/>
      <c r="W41" s="492"/>
      <c r="X41" s="492"/>
      <c r="Y41" s="492"/>
      <c r="Z41" s="492"/>
      <c r="AA41" s="492"/>
      <c r="AB41" s="492"/>
      <c r="AC41" s="492"/>
    </row>
    <row r="42" spans="1:29" ht="15" customHeight="1">
      <c r="A42" s="492"/>
      <c r="B42" s="492" t="s">
        <v>2750</v>
      </c>
      <c r="C42" s="492"/>
      <c r="D42" s="492"/>
      <c r="E42" s="492"/>
      <c r="F42" s="492"/>
      <c r="G42" s="492"/>
      <c r="H42" s="1430" t="str">
        <f>IF(第二面!K36="","",第二面!K36)</f>
        <v/>
      </c>
      <c r="I42" s="1430"/>
      <c r="J42" s="1430"/>
      <c r="K42" s="1430"/>
      <c r="L42" s="1430"/>
      <c r="M42" s="1430"/>
      <c r="N42" s="1430"/>
      <c r="O42" s="1430"/>
      <c r="P42" s="1430"/>
      <c r="Q42" s="1430"/>
      <c r="R42" s="1430"/>
      <c r="S42" s="1430"/>
      <c r="T42" s="1430"/>
      <c r="U42" s="1430"/>
      <c r="V42" s="1430"/>
      <c r="W42" s="1430"/>
      <c r="X42" s="1430"/>
      <c r="Y42" s="1430"/>
      <c r="Z42" s="1430"/>
      <c r="AA42" s="1430"/>
      <c r="AB42" s="1430"/>
      <c r="AC42" s="1430"/>
    </row>
    <row r="43" spans="1:29" ht="15" customHeight="1">
      <c r="A43" s="492"/>
      <c r="B43" s="492" t="s">
        <v>2751</v>
      </c>
      <c r="C43" s="492"/>
      <c r="D43" s="492"/>
      <c r="E43" s="492"/>
      <c r="F43" s="492"/>
      <c r="G43" s="492"/>
      <c r="H43" s="1437" t="str">
        <f>IF(第二面!K37="","",第二面!K37)</f>
        <v/>
      </c>
      <c r="I43" s="1437"/>
      <c r="J43" s="1437"/>
      <c r="K43" s="1437"/>
      <c r="L43" s="1437"/>
      <c r="M43" s="494"/>
      <c r="N43" s="494"/>
      <c r="O43" s="494"/>
      <c r="P43" s="494"/>
      <c r="Q43" s="494"/>
      <c r="R43" s="494"/>
      <c r="S43" s="495"/>
      <c r="T43" s="495"/>
      <c r="U43" s="495"/>
      <c r="V43" s="495"/>
      <c r="W43" s="495"/>
      <c r="X43" s="495"/>
      <c r="Y43" s="495"/>
      <c r="Z43" s="495"/>
      <c r="AA43" s="495"/>
      <c r="AB43" s="495"/>
      <c r="AC43" s="495"/>
    </row>
    <row r="44" spans="1:29" ht="15" customHeight="1">
      <c r="A44" s="502"/>
      <c r="B44" s="502" t="s">
        <v>2755</v>
      </c>
      <c r="C44" s="502"/>
      <c r="D44" s="502"/>
      <c r="E44" s="502"/>
      <c r="F44" s="502"/>
      <c r="G44" s="502"/>
      <c r="H44" s="503"/>
      <c r="I44" s="504"/>
      <c r="J44" s="504"/>
      <c r="K44" s="504"/>
      <c r="L44" s="1438" t="str">
        <f>IF(第二面!K38="","",第二面!K38)</f>
        <v/>
      </c>
      <c r="M44" s="1438"/>
      <c r="N44" s="1438"/>
      <c r="O44" s="1438"/>
      <c r="P44" s="1438"/>
      <c r="Q44" s="1438"/>
      <c r="R44" s="1438"/>
      <c r="S44" s="1438"/>
      <c r="T44" s="1438"/>
      <c r="U44" s="1438"/>
      <c r="V44" s="1438"/>
      <c r="W44" s="1438"/>
      <c r="X44" s="1438"/>
      <c r="Y44" s="1438"/>
      <c r="Z44" s="1438"/>
      <c r="AA44" s="1438"/>
      <c r="AB44" s="1438"/>
      <c r="AC44" s="1438"/>
    </row>
    <row r="45" spans="1:29" ht="15" customHeight="1">
      <c r="A45" s="492"/>
      <c r="B45" s="492" t="s">
        <v>2747</v>
      </c>
      <c r="C45" s="492"/>
      <c r="D45" s="492"/>
      <c r="E45" s="492"/>
      <c r="F45" s="496"/>
      <c r="G45" s="496"/>
      <c r="H45" s="492"/>
      <c r="I45" s="496" t="s">
        <v>2571</v>
      </c>
      <c r="J45" s="1432" t="str">
        <f>IF(第二面!L40="","",第二面!L40)</f>
        <v/>
      </c>
      <c r="K45" s="1432"/>
      <c r="L45" s="1432"/>
      <c r="M45" s="1433" t="s">
        <v>2572</v>
      </c>
      <c r="N45" s="1433"/>
      <c r="O45" s="1433"/>
      <c r="P45" s="1434" t="str">
        <f>IF(第二面!R40="","",第二面!R40)</f>
        <v/>
      </c>
      <c r="Q45" s="1434"/>
      <c r="R45" s="1434"/>
      <c r="S45" s="1434"/>
      <c r="T45" s="1433" t="s">
        <v>2573</v>
      </c>
      <c r="U45" s="1433"/>
      <c r="V45" s="1433"/>
      <c r="W45" s="1432" t="str">
        <f>IF(第二面!X40="","",第二面!X40)</f>
        <v/>
      </c>
      <c r="X45" s="1432"/>
      <c r="Y45" s="1432"/>
      <c r="Z45" s="1432"/>
      <c r="AA45" s="1432"/>
      <c r="AB45" s="1432"/>
      <c r="AC45" s="492" t="s">
        <v>17</v>
      </c>
    </row>
    <row r="46" spans="1:29" ht="15" customHeight="1">
      <c r="A46" s="492"/>
      <c r="B46" s="492" t="s">
        <v>2754</v>
      </c>
      <c r="C46" s="492"/>
      <c r="D46" s="492"/>
      <c r="E46" s="492"/>
      <c r="F46" s="499"/>
      <c r="G46" s="499"/>
      <c r="H46" s="1435" t="str">
        <f>第二面!K41</f>
        <v/>
      </c>
      <c r="I46" s="1435"/>
      <c r="J46" s="1435"/>
      <c r="K46" s="1435"/>
      <c r="L46" s="1435"/>
      <c r="M46" s="1435"/>
      <c r="N46" s="1435"/>
      <c r="O46" s="1435"/>
      <c r="P46" s="1435"/>
      <c r="Q46" s="1435"/>
      <c r="R46" s="1435"/>
      <c r="S46" s="1435"/>
      <c r="T46" s="1435"/>
      <c r="U46" s="1435"/>
      <c r="V46" s="1435"/>
      <c r="W46" s="1435"/>
      <c r="X46" s="1435"/>
      <c r="Y46" s="1435"/>
      <c r="Z46" s="1435"/>
      <c r="AA46" s="1435"/>
      <c r="AB46" s="1435"/>
      <c r="AC46" s="1435"/>
    </row>
    <row r="47" spans="1:29" ht="15" customHeight="1">
      <c r="A47" s="492"/>
      <c r="B47" s="492" t="s">
        <v>3252</v>
      </c>
      <c r="C47" s="492"/>
      <c r="D47" s="492"/>
      <c r="E47" s="492"/>
      <c r="F47" s="492"/>
      <c r="G47" s="492"/>
      <c r="H47" s="492"/>
      <c r="I47" s="493"/>
      <c r="J47" s="1432" t="str">
        <f>IF(第二面!L42="","",第二面!L42)</f>
        <v/>
      </c>
      <c r="K47" s="1432"/>
      <c r="L47" s="1433" t="s">
        <v>2576</v>
      </c>
      <c r="M47" s="1433"/>
      <c r="N47" s="1433"/>
      <c r="O47" s="1433"/>
      <c r="P47" s="1433"/>
      <c r="Q47" s="1432" t="str">
        <f>IF(第二面!S42="","",第二面!S42)</f>
        <v/>
      </c>
      <c r="R47" s="1432"/>
      <c r="S47" s="1432"/>
      <c r="T47" s="1433" t="s">
        <v>2577</v>
      </c>
      <c r="U47" s="1433"/>
      <c r="V47" s="1433"/>
      <c r="W47" s="1433"/>
      <c r="X47" s="1432" t="str">
        <f>IF(第二面!Y42="","",第二面!Y42)</f>
        <v/>
      </c>
      <c r="Y47" s="1432"/>
      <c r="Z47" s="1432"/>
      <c r="AA47" s="1432"/>
      <c r="AB47" s="1432"/>
      <c r="AC47" s="492" t="s">
        <v>17</v>
      </c>
    </row>
    <row r="48" spans="1:29" ht="15" customHeight="1">
      <c r="A48" s="492"/>
      <c r="B48" s="492"/>
      <c r="C48" s="492"/>
      <c r="D48" s="492"/>
      <c r="E48" s="492"/>
      <c r="F48" s="492"/>
      <c r="G48" s="492"/>
      <c r="H48" s="1436" t="str">
        <f>第二面!K43</f>
        <v/>
      </c>
      <c r="I48" s="1436"/>
      <c r="J48" s="1436"/>
      <c r="K48" s="1436"/>
      <c r="L48" s="1436"/>
      <c r="M48" s="1436"/>
      <c r="N48" s="1436"/>
      <c r="O48" s="1436"/>
      <c r="P48" s="1436"/>
      <c r="Q48" s="1436"/>
      <c r="R48" s="1436"/>
      <c r="S48" s="1436"/>
      <c r="T48" s="1436"/>
      <c r="U48" s="1436"/>
      <c r="V48" s="1436"/>
      <c r="W48" s="1436"/>
      <c r="X48" s="1436"/>
      <c r="Y48" s="1436"/>
      <c r="Z48" s="1436"/>
      <c r="AA48" s="1436"/>
      <c r="AB48" s="1436"/>
      <c r="AC48" s="1436"/>
    </row>
    <row r="49" spans="1:29" ht="15" customHeight="1">
      <c r="A49" s="492"/>
      <c r="B49" s="492" t="s">
        <v>2749</v>
      </c>
      <c r="C49" s="492"/>
      <c r="D49" s="492"/>
      <c r="E49" s="492"/>
      <c r="F49" s="492"/>
      <c r="G49" s="492"/>
      <c r="H49" s="492"/>
      <c r="I49" s="1392" t="str">
        <f>IF(第二面!K44="","",第二面!K44)</f>
        <v/>
      </c>
      <c r="J49" s="1392"/>
      <c r="K49" s="1392"/>
      <c r="L49" s="493"/>
      <c r="M49" s="493"/>
      <c r="N49" s="493"/>
      <c r="O49" s="492"/>
      <c r="P49" s="492"/>
      <c r="Q49" s="492"/>
      <c r="R49" s="492"/>
      <c r="S49" s="492"/>
      <c r="T49" s="492"/>
      <c r="U49" s="492"/>
      <c r="V49" s="492"/>
      <c r="W49" s="492"/>
      <c r="X49" s="492"/>
      <c r="Y49" s="492"/>
      <c r="Z49" s="492"/>
      <c r="AA49" s="492"/>
      <c r="AB49" s="492"/>
      <c r="AC49" s="492"/>
    </row>
    <row r="50" spans="1:29" ht="15" customHeight="1">
      <c r="A50" s="492"/>
      <c r="B50" s="492" t="s">
        <v>2750</v>
      </c>
      <c r="C50" s="492"/>
      <c r="D50" s="492"/>
      <c r="E50" s="492"/>
      <c r="F50" s="492"/>
      <c r="G50" s="492"/>
      <c r="H50" s="1430" t="str">
        <f>IF(第二面!K45="","",第二面!K45)</f>
        <v/>
      </c>
      <c r="I50" s="1430"/>
      <c r="J50" s="1430"/>
      <c r="K50" s="1430"/>
      <c r="L50" s="1430"/>
      <c r="M50" s="1430"/>
      <c r="N50" s="1430"/>
      <c r="O50" s="1430"/>
      <c r="P50" s="1430"/>
      <c r="Q50" s="1430"/>
      <c r="R50" s="1430"/>
      <c r="S50" s="1430"/>
      <c r="T50" s="1430"/>
      <c r="U50" s="1430"/>
      <c r="V50" s="1430"/>
      <c r="W50" s="1430"/>
      <c r="X50" s="1430"/>
      <c r="Y50" s="1430"/>
      <c r="Z50" s="1430"/>
      <c r="AA50" s="1430"/>
      <c r="AB50" s="1430"/>
      <c r="AC50" s="1430"/>
    </row>
    <row r="51" spans="1:29" ht="15" customHeight="1">
      <c r="A51" s="492"/>
      <c r="B51" s="492" t="s">
        <v>2751</v>
      </c>
      <c r="C51" s="492"/>
      <c r="D51" s="492"/>
      <c r="E51" s="492"/>
      <c r="F51" s="492"/>
      <c r="G51" s="492"/>
      <c r="H51" s="1437" t="str">
        <f>IF(第二面!K46="","",第二面!K46)</f>
        <v/>
      </c>
      <c r="I51" s="1437"/>
      <c r="J51" s="1437"/>
      <c r="K51" s="1437"/>
      <c r="L51" s="1437"/>
      <c r="M51" s="494"/>
      <c r="N51" s="494"/>
      <c r="O51" s="494"/>
      <c r="P51" s="494"/>
      <c r="Q51" s="494"/>
      <c r="R51" s="494"/>
      <c r="S51" s="495"/>
      <c r="T51" s="495"/>
      <c r="U51" s="495"/>
      <c r="V51" s="495"/>
      <c r="W51" s="495"/>
      <c r="X51" s="495"/>
      <c r="Y51" s="495"/>
      <c r="Z51" s="495"/>
      <c r="AA51" s="495"/>
      <c r="AB51" s="495"/>
      <c r="AC51" s="495"/>
    </row>
    <row r="52" spans="1:29" ht="15" customHeight="1">
      <c r="A52" s="502"/>
      <c r="B52" s="502" t="s">
        <v>2755</v>
      </c>
      <c r="C52" s="502"/>
      <c r="D52" s="502"/>
      <c r="E52" s="502"/>
      <c r="F52" s="502"/>
      <c r="G52" s="502"/>
      <c r="H52" s="503"/>
      <c r="I52" s="504"/>
      <c r="J52" s="504"/>
      <c r="K52" s="504"/>
      <c r="L52" s="1438" t="str">
        <f>IF(第二面!K47="","",第二面!K47)</f>
        <v/>
      </c>
      <c r="M52" s="1438"/>
      <c r="N52" s="1438"/>
      <c r="O52" s="1438"/>
      <c r="P52" s="1438"/>
      <c r="Q52" s="1438"/>
      <c r="R52" s="1438"/>
      <c r="S52" s="1438"/>
      <c r="T52" s="1438"/>
      <c r="U52" s="1438"/>
      <c r="V52" s="1438"/>
      <c r="W52" s="1438"/>
      <c r="X52" s="1438"/>
      <c r="Y52" s="1438"/>
      <c r="Z52" s="1438"/>
      <c r="AA52" s="1438"/>
      <c r="AB52" s="1438"/>
      <c r="AC52" s="1438"/>
    </row>
    <row r="53" spans="1:29" ht="15" customHeight="1">
      <c r="A53" s="492"/>
      <c r="B53" s="492" t="s">
        <v>2747</v>
      </c>
      <c r="C53" s="492"/>
      <c r="D53" s="492"/>
      <c r="E53" s="492"/>
      <c r="F53" s="496"/>
      <c r="G53" s="496"/>
      <c r="H53" s="492"/>
      <c r="I53" s="496" t="s">
        <v>2571</v>
      </c>
      <c r="J53" s="1432" t="str">
        <f>IF(第二面!L49="","",第二面!L49)</f>
        <v/>
      </c>
      <c r="K53" s="1432"/>
      <c r="L53" s="1432"/>
      <c r="M53" s="1433" t="s">
        <v>2572</v>
      </c>
      <c r="N53" s="1433"/>
      <c r="O53" s="1433"/>
      <c r="P53" s="1434" t="str">
        <f>IF(第二面!R49="","",第二面!R49)</f>
        <v/>
      </c>
      <c r="Q53" s="1434"/>
      <c r="R53" s="1434"/>
      <c r="S53" s="1434"/>
      <c r="T53" s="1433" t="s">
        <v>2573</v>
      </c>
      <c r="U53" s="1433"/>
      <c r="V53" s="1433"/>
      <c r="W53" s="1432" t="str">
        <f>IF(第二面!X49="","",第二面!X49)</f>
        <v/>
      </c>
      <c r="X53" s="1432"/>
      <c r="Y53" s="1432"/>
      <c r="Z53" s="1432"/>
      <c r="AA53" s="1432"/>
      <c r="AB53" s="1432"/>
      <c r="AC53" s="492" t="s">
        <v>17</v>
      </c>
    </row>
    <row r="54" spans="1:29" ht="15" customHeight="1">
      <c r="A54" s="492"/>
      <c r="B54" s="492" t="s">
        <v>2754</v>
      </c>
      <c r="C54" s="492"/>
      <c r="D54" s="492"/>
      <c r="E54" s="492"/>
      <c r="F54" s="499"/>
      <c r="G54" s="499"/>
      <c r="H54" s="1430" t="str">
        <f>IF(第二面!K50="","",第二面!K50)</f>
        <v/>
      </c>
      <c r="I54" s="1430"/>
      <c r="J54" s="1430"/>
      <c r="K54" s="1430"/>
      <c r="L54" s="1430"/>
      <c r="M54" s="1430"/>
      <c r="N54" s="1430"/>
      <c r="O54" s="1430"/>
      <c r="P54" s="1430"/>
      <c r="Q54" s="1430"/>
      <c r="R54" s="1430"/>
      <c r="S54" s="1430"/>
      <c r="T54" s="1430"/>
      <c r="U54" s="1430"/>
      <c r="V54" s="1430"/>
      <c r="W54" s="1430"/>
      <c r="X54" s="1430"/>
      <c r="Y54" s="1430"/>
      <c r="Z54" s="1430"/>
      <c r="AA54" s="1430"/>
      <c r="AB54" s="1430"/>
      <c r="AC54" s="1430"/>
    </row>
    <row r="55" spans="1:29" ht="15" customHeight="1">
      <c r="A55" s="492"/>
      <c r="B55" s="492" t="s">
        <v>3252</v>
      </c>
      <c r="C55" s="492"/>
      <c r="D55" s="492"/>
      <c r="E55" s="492"/>
      <c r="F55" s="492"/>
      <c r="G55" s="492"/>
      <c r="H55" s="492"/>
      <c r="I55" s="493"/>
      <c r="J55" s="1432" t="str">
        <f>IF(第二面!L51="","",第二面!L51)</f>
        <v/>
      </c>
      <c r="K55" s="1432"/>
      <c r="L55" s="1433" t="s">
        <v>2576</v>
      </c>
      <c r="M55" s="1433"/>
      <c r="N55" s="1433"/>
      <c r="O55" s="1433"/>
      <c r="P55" s="1433"/>
      <c r="Q55" s="1432" t="str">
        <f>IF(第二面!S51="","",第二面!S51)</f>
        <v/>
      </c>
      <c r="R55" s="1432"/>
      <c r="S55" s="1432"/>
      <c r="T55" s="1433" t="s">
        <v>2577</v>
      </c>
      <c r="U55" s="1433"/>
      <c r="V55" s="1433"/>
      <c r="W55" s="1433"/>
      <c r="X55" s="1432" t="str">
        <f>IF(第二面!Y51="","",第二面!Y51)</f>
        <v/>
      </c>
      <c r="Y55" s="1432"/>
      <c r="Z55" s="1432"/>
      <c r="AA55" s="1432"/>
      <c r="AB55" s="1432"/>
      <c r="AC55" s="492" t="s">
        <v>17</v>
      </c>
    </row>
    <row r="56" spans="1:29" ht="15" customHeight="1">
      <c r="A56" s="492"/>
      <c r="B56" s="492"/>
      <c r="C56" s="492"/>
      <c r="D56" s="492"/>
      <c r="E56" s="492"/>
      <c r="F56" s="492"/>
      <c r="G56" s="492"/>
      <c r="H56" s="1437" t="str">
        <f>IF(第二面!K52="","",第二面!K52)</f>
        <v/>
      </c>
      <c r="I56" s="1437"/>
      <c r="J56" s="1437"/>
      <c r="K56" s="1437"/>
      <c r="L56" s="1437"/>
      <c r="M56" s="1437"/>
      <c r="N56" s="1437"/>
      <c r="O56" s="1437"/>
      <c r="P56" s="1437"/>
      <c r="Q56" s="1437"/>
      <c r="R56" s="1437"/>
      <c r="S56" s="1437"/>
      <c r="T56" s="1437"/>
      <c r="U56" s="1437"/>
      <c r="V56" s="1437"/>
      <c r="W56" s="1437"/>
      <c r="X56" s="1437"/>
      <c r="Y56" s="1437"/>
      <c r="Z56" s="1437"/>
      <c r="AA56" s="1437"/>
      <c r="AB56" s="1437"/>
      <c r="AC56" s="1437"/>
    </row>
    <row r="57" spans="1:29" ht="15" customHeight="1">
      <c r="A57" s="492"/>
      <c r="B57" s="492" t="s">
        <v>2749</v>
      </c>
      <c r="C57" s="492"/>
      <c r="D57" s="492"/>
      <c r="E57" s="492"/>
      <c r="F57" s="492"/>
      <c r="G57" s="492"/>
      <c r="H57" s="492"/>
      <c r="I57" s="1392" t="str">
        <f>IF(第二面!K53="","",第二面!K53)</f>
        <v/>
      </c>
      <c r="J57" s="1392"/>
      <c r="K57" s="1392"/>
      <c r="L57" s="493"/>
      <c r="M57" s="493"/>
      <c r="N57" s="493"/>
      <c r="O57" s="492"/>
      <c r="P57" s="492"/>
      <c r="Q57" s="492"/>
      <c r="R57" s="492"/>
      <c r="S57" s="492"/>
      <c r="T57" s="492"/>
      <c r="U57" s="492"/>
      <c r="V57" s="492"/>
      <c r="W57" s="492"/>
      <c r="X57" s="492"/>
      <c r="Y57" s="492"/>
      <c r="Z57" s="492"/>
      <c r="AA57" s="492"/>
      <c r="AB57" s="492"/>
      <c r="AC57" s="492"/>
    </row>
    <row r="58" spans="1:29" ht="15" customHeight="1">
      <c r="A58" s="492"/>
      <c r="B58" s="492" t="s">
        <v>2750</v>
      </c>
      <c r="C58" s="492"/>
      <c r="D58" s="492"/>
      <c r="E58" s="492"/>
      <c r="F58" s="492"/>
      <c r="G58" s="492"/>
      <c r="H58" s="1430" t="str">
        <f>IF(第二面!K54="","",第二面!K54)</f>
        <v/>
      </c>
      <c r="I58" s="1430"/>
      <c r="J58" s="1430"/>
      <c r="K58" s="1430"/>
      <c r="L58" s="1430"/>
      <c r="M58" s="1430"/>
      <c r="N58" s="1430"/>
      <c r="O58" s="1430"/>
      <c r="P58" s="1430"/>
      <c r="Q58" s="1430"/>
      <c r="R58" s="1430"/>
      <c r="S58" s="1430"/>
      <c r="T58" s="1430"/>
      <c r="U58" s="1430"/>
      <c r="V58" s="1430"/>
      <c r="W58" s="1430"/>
      <c r="X58" s="1430"/>
      <c r="Y58" s="1430"/>
      <c r="Z58" s="1430"/>
      <c r="AA58" s="1430"/>
      <c r="AB58" s="1430"/>
      <c r="AC58" s="1430"/>
    </row>
    <row r="59" spans="1:29" ht="15" customHeight="1">
      <c r="A59" s="492"/>
      <c r="B59" s="492" t="s">
        <v>2751</v>
      </c>
      <c r="C59" s="492"/>
      <c r="D59" s="492"/>
      <c r="E59" s="492"/>
      <c r="F59" s="492"/>
      <c r="G59" s="492"/>
      <c r="H59" s="1437" t="str">
        <f>IF(第二面!K55="","",第二面!K55)</f>
        <v/>
      </c>
      <c r="I59" s="1437"/>
      <c r="J59" s="1437"/>
      <c r="K59" s="1437"/>
      <c r="L59" s="1437"/>
      <c r="M59" s="494"/>
      <c r="N59" s="494"/>
      <c r="O59" s="494"/>
      <c r="P59" s="494"/>
      <c r="Q59" s="494"/>
      <c r="R59" s="494"/>
      <c r="S59" s="495"/>
      <c r="T59" s="495"/>
      <c r="U59" s="495"/>
      <c r="V59" s="495"/>
      <c r="W59" s="495"/>
      <c r="X59" s="495"/>
      <c r="Y59" s="495"/>
      <c r="Z59" s="495"/>
      <c r="AA59" s="495"/>
      <c r="AB59" s="495"/>
      <c r="AC59" s="495"/>
    </row>
    <row r="60" spans="1:29" ht="15" customHeight="1">
      <c r="A60" s="502"/>
      <c r="B60" s="502" t="s">
        <v>2755</v>
      </c>
      <c r="C60" s="502"/>
      <c r="D60" s="502"/>
      <c r="E60" s="502"/>
      <c r="F60" s="502"/>
      <c r="G60" s="502"/>
      <c r="H60" s="503"/>
      <c r="I60" s="504"/>
      <c r="J60" s="504"/>
      <c r="K60" s="504"/>
      <c r="L60" s="1438" t="str">
        <f>IF(第二面!K56="","",第二面!K56)</f>
        <v/>
      </c>
      <c r="M60" s="1438"/>
      <c r="N60" s="1438"/>
      <c r="O60" s="1438"/>
      <c r="P60" s="1438"/>
      <c r="Q60" s="1438"/>
      <c r="R60" s="1438"/>
      <c r="S60" s="1438"/>
      <c r="T60" s="1438"/>
      <c r="U60" s="1438"/>
      <c r="V60" s="1438"/>
      <c r="W60" s="1438"/>
      <c r="X60" s="1438"/>
      <c r="Y60" s="1438"/>
      <c r="Z60" s="1438"/>
      <c r="AA60" s="1438"/>
      <c r="AB60" s="1438"/>
      <c r="AC60" s="1438"/>
    </row>
    <row r="61" spans="1:29" ht="15" customHeight="1"/>
  </sheetData>
  <mergeCells count="94">
    <mergeCell ref="H56:AC56"/>
    <mergeCell ref="I57:K57"/>
    <mergeCell ref="H58:AC58"/>
    <mergeCell ref="H59:L59"/>
    <mergeCell ref="L60:AC60"/>
    <mergeCell ref="H54:AC54"/>
    <mergeCell ref="J55:K55"/>
    <mergeCell ref="L55:P55"/>
    <mergeCell ref="Q55:S55"/>
    <mergeCell ref="T55:W55"/>
    <mergeCell ref="X55:AB55"/>
    <mergeCell ref="H48:AC48"/>
    <mergeCell ref="I49:K49"/>
    <mergeCell ref="H50:AC50"/>
    <mergeCell ref="H51:L51"/>
    <mergeCell ref="L52:AC52"/>
    <mergeCell ref="J53:L53"/>
    <mergeCell ref="M53:O53"/>
    <mergeCell ref="P53:S53"/>
    <mergeCell ref="T53:V53"/>
    <mergeCell ref="W53:AB53"/>
    <mergeCell ref="H46:AC46"/>
    <mergeCell ref="J47:K47"/>
    <mergeCell ref="L47:P47"/>
    <mergeCell ref="Q47:S47"/>
    <mergeCell ref="T47:W47"/>
    <mergeCell ref="X47:AB47"/>
    <mergeCell ref="H40:AC40"/>
    <mergeCell ref="I41:K41"/>
    <mergeCell ref="H42:AC42"/>
    <mergeCell ref="H43:L43"/>
    <mergeCell ref="L44:AC44"/>
    <mergeCell ref="J45:L45"/>
    <mergeCell ref="M45:O45"/>
    <mergeCell ref="P45:S45"/>
    <mergeCell ref="T45:V45"/>
    <mergeCell ref="W45:AB45"/>
    <mergeCell ref="H38:AC38"/>
    <mergeCell ref="J39:K39"/>
    <mergeCell ref="L39:P39"/>
    <mergeCell ref="Q39:S39"/>
    <mergeCell ref="T39:W39"/>
    <mergeCell ref="X39:AB39"/>
    <mergeCell ref="H31:AC31"/>
    <mergeCell ref="I32:K32"/>
    <mergeCell ref="H33:AC33"/>
    <mergeCell ref="H34:L34"/>
    <mergeCell ref="L35:AC35"/>
    <mergeCell ref="J37:L37"/>
    <mergeCell ref="M37:O37"/>
    <mergeCell ref="P37:S37"/>
    <mergeCell ref="T37:V37"/>
    <mergeCell ref="W37:AB37"/>
    <mergeCell ref="H29:AC29"/>
    <mergeCell ref="J30:K30"/>
    <mergeCell ref="L30:P30"/>
    <mergeCell ref="Q30:S30"/>
    <mergeCell ref="T30:W30"/>
    <mergeCell ref="X30:AB30"/>
    <mergeCell ref="H22:AC22"/>
    <mergeCell ref="I23:K23"/>
    <mergeCell ref="H24:AC24"/>
    <mergeCell ref="H25:L25"/>
    <mergeCell ref="J28:L28"/>
    <mergeCell ref="M28:O28"/>
    <mergeCell ref="P28:S28"/>
    <mergeCell ref="T28:V28"/>
    <mergeCell ref="W28:AB28"/>
    <mergeCell ref="H20:AC20"/>
    <mergeCell ref="I21:K21"/>
    <mergeCell ref="L21:P21"/>
    <mergeCell ref="Q21:S21"/>
    <mergeCell ref="T21:W21"/>
    <mergeCell ref="X21:AB21"/>
    <mergeCell ref="H16:AC16"/>
    <mergeCell ref="H17:L17"/>
    <mergeCell ref="J19:L19"/>
    <mergeCell ref="M19:O19"/>
    <mergeCell ref="P19:S19"/>
    <mergeCell ref="T19:V19"/>
    <mergeCell ref="W19:AB19"/>
    <mergeCell ref="I15:K15"/>
    <mergeCell ref="A1:L1"/>
    <mergeCell ref="I4:I8"/>
    <mergeCell ref="J4:S4"/>
    <mergeCell ref="T4:AC4"/>
    <mergeCell ref="J5:S8"/>
    <mergeCell ref="T5:AC6"/>
    <mergeCell ref="T7:AC8"/>
    <mergeCell ref="A10:AC10"/>
    <mergeCell ref="A11:R11"/>
    <mergeCell ref="H12:AC12"/>
    <mergeCell ref="H13:AC13"/>
    <mergeCell ref="H14:AC1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7" customWidth="1"/>
    <col min="30" max="30" width="4.625" style="507" customWidth="1"/>
    <col min="31" max="256" width="9" style="507"/>
    <col min="257" max="285" width="3" style="507" customWidth="1"/>
    <col min="286" max="286" width="4.625" style="507" customWidth="1"/>
    <col min="287" max="512" width="9" style="507"/>
    <col min="513" max="541" width="3" style="507" customWidth="1"/>
    <col min="542" max="542" width="4.625" style="507" customWidth="1"/>
    <col min="543" max="768" width="9" style="507"/>
    <col min="769" max="797" width="3" style="507" customWidth="1"/>
    <col min="798" max="798" width="4.625" style="507" customWidth="1"/>
    <col min="799" max="1024" width="9" style="507"/>
    <col min="1025" max="1053" width="3" style="507" customWidth="1"/>
    <col min="1054" max="1054" width="4.625" style="507" customWidth="1"/>
    <col min="1055" max="1280" width="9" style="507"/>
    <col min="1281" max="1309" width="3" style="507" customWidth="1"/>
    <col min="1310" max="1310" width="4.625" style="507" customWidth="1"/>
    <col min="1311" max="1536" width="9" style="507"/>
    <col min="1537" max="1565" width="3" style="507" customWidth="1"/>
    <col min="1566" max="1566" width="4.625" style="507" customWidth="1"/>
    <col min="1567" max="1792" width="9" style="507"/>
    <col min="1793" max="1821" width="3" style="507" customWidth="1"/>
    <col min="1822" max="1822" width="4.625" style="507" customWidth="1"/>
    <col min="1823" max="2048" width="9" style="507"/>
    <col min="2049" max="2077" width="3" style="507" customWidth="1"/>
    <col min="2078" max="2078" width="4.625" style="507" customWidth="1"/>
    <col min="2079" max="2304" width="9" style="507"/>
    <col min="2305" max="2333" width="3" style="507" customWidth="1"/>
    <col min="2334" max="2334" width="4.625" style="507" customWidth="1"/>
    <col min="2335" max="2560" width="9" style="507"/>
    <col min="2561" max="2589" width="3" style="507" customWidth="1"/>
    <col min="2590" max="2590" width="4.625" style="507" customWidth="1"/>
    <col min="2591" max="2816" width="9" style="507"/>
    <col min="2817" max="2845" width="3" style="507" customWidth="1"/>
    <col min="2846" max="2846" width="4.625" style="507" customWidth="1"/>
    <col min="2847" max="3072" width="9" style="507"/>
    <col min="3073" max="3101" width="3" style="507" customWidth="1"/>
    <col min="3102" max="3102" width="4.625" style="507" customWidth="1"/>
    <col min="3103" max="3328" width="9" style="507"/>
    <col min="3329" max="3357" width="3" style="507" customWidth="1"/>
    <col min="3358" max="3358" width="4.625" style="507" customWidth="1"/>
    <col min="3359" max="3584" width="9" style="507"/>
    <col min="3585" max="3613" width="3" style="507" customWidth="1"/>
    <col min="3614" max="3614" width="4.625" style="507" customWidth="1"/>
    <col min="3615" max="3840" width="9" style="507"/>
    <col min="3841" max="3869" width="3" style="507" customWidth="1"/>
    <col min="3870" max="3870" width="4.625" style="507" customWidth="1"/>
    <col min="3871" max="4096" width="9" style="507"/>
    <col min="4097" max="4125" width="3" style="507" customWidth="1"/>
    <col min="4126" max="4126" width="4.625" style="507" customWidth="1"/>
    <col min="4127" max="4352" width="9" style="507"/>
    <col min="4353" max="4381" width="3" style="507" customWidth="1"/>
    <col min="4382" max="4382" width="4.625" style="507" customWidth="1"/>
    <col min="4383" max="4608" width="9" style="507"/>
    <col min="4609" max="4637" width="3" style="507" customWidth="1"/>
    <col min="4638" max="4638" width="4.625" style="507" customWidth="1"/>
    <col min="4639" max="4864" width="9" style="507"/>
    <col min="4865" max="4893" width="3" style="507" customWidth="1"/>
    <col min="4894" max="4894" width="4.625" style="507" customWidth="1"/>
    <col min="4895" max="5120" width="9" style="507"/>
    <col min="5121" max="5149" width="3" style="507" customWidth="1"/>
    <col min="5150" max="5150" width="4.625" style="507" customWidth="1"/>
    <col min="5151" max="5376" width="9" style="507"/>
    <col min="5377" max="5405" width="3" style="507" customWidth="1"/>
    <col min="5406" max="5406" width="4.625" style="507" customWidth="1"/>
    <col min="5407" max="5632" width="9" style="507"/>
    <col min="5633" max="5661" width="3" style="507" customWidth="1"/>
    <col min="5662" max="5662" width="4.625" style="507" customWidth="1"/>
    <col min="5663" max="5888" width="9" style="507"/>
    <col min="5889" max="5917" width="3" style="507" customWidth="1"/>
    <col min="5918" max="5918" width="4.625" style="507" customWidth="1"/>
    <col min="5919" max="6144" width="9" style="507"/>
    <col min="6145" max="6173" width="3" style="507" customWidth="1"/>
    <col min="6174" max="6174" width="4.625" style="507" customWidth="1"/>
    <col min="6175" max="6400" width="9" style="507"/>
    <col min="6401" max="6429" width="3" style="507" customWidth="1"/>
    <col min="6430" max="6430" width="4.625" style="507" customWidth="1"/>
    <col min="6431" max="6656" width="9" style="507"/>
    <col min="6657" max="6685" width="3" style="507" customWidth="1"/>
    <col min="6686" max="6686" width="4.625" style="507" customWidth="1"/>
    <col min="6687" max="6912" width="9" style="507"/>
    <col min="6913" max="6941" width="3" style="507" customWidth="1"/>
    <col min="6942" max="6942" width="4.625" style="507" customWidth="1"/>
    <col min="6943" max="7168" width="9" style="507"/>
    <col min="7169" max="7197" width="3" style="507" customWidth="1"/>
    <col min="7198" max="7198" width="4.625" style="507" customWidth="1"/>
    <col min="7199" max="7424" width="9" style="507"/>
    <col min="7425" max="7453" width="3" style="507" customWidth="1"/>
    <col min="7454" max="7454" width="4.625" style="507" customWidth="1"/>
    <col min="7455" max="7680" width="9" style="507"/>
    <col min="7681" max="7709" width="3" style="507" customWidth="1"/>
    <col min="7710" max="7710" width="4.625" style="507" customWidth="1"/>
    <col min="7711" max="7936" width="9" style="507"/>
    <col min="7937" max="7965" width="3" style="507" customWidth="1"/>
    <col min="7966" max="7966" width="4.625" style="507" customWidth="1"/>
    <col min="7967" max="8192" width="9" style="507"/>
    <col min="8193" max="8221" width="3" style="507" customWidth="1"/>
    <col min="8222" max="8222" width="4.625" style="507" customWidth="1"/>
    <col min="8223" max="8448" width="9" style="507"/>
    <col min="8449" max="8477" width="3" style="507" customWidth="1"/>
    <col min="8478" max="8478" width="4.625" style="507" customWidth="1"/>
    <col min="8479" max="8704" width="9" style="507"/>
    <col min="8705" max="8733" width="3" style="507" customWidth="1"/>
    <col min="8734" max="8734" width="4.625" style="507" customWidth="1"/>
    <col min="8735" max="8960" width="9" style="507"/>
    <col min="8961" max="8989" width="3" style="507" customWidth="1"/>
    <col min="8990" max="8990" width="4.625" style="507" customWidth="1"/>
    <col min="8991" max="9216" width="9" style="507"/>
    <col min="9217" max="9245" width="3" style="507" customWidth="1"/>
    <col min="9246" max="9246" width="4.625" style="507" customWidth="1"/>
    <col min="9247" max="9472" width="9" style="507"/>
    <col min="9473" max="9501" width="3" style="507" customWidth="1"/>
    <col min="9502" max="9502" width="4.625" style="507" customWidth="1"/>
    <col min="9503" max="9728" width="9" style="507"/>
    <col min="9729" max="9757" width="3" style="507" customWidth="1"/>
    <col min="9758" max="9758" width="4.625" style="507" customWidth="1"/>
    <col min="9759" max="9984" width="9" style="507"/>
    <col min="9985" max="10013" width="3" style="507" customWidth="1"/>
    <col min="10014" max="10014" width="4.625" style="507" customWidth="1"/>
    <col min="10015" max="10240" width="9" style="507"/>
    <col min="10241" max="10269" width="3" style="507" customWidth="1"/>
    <col min="10270" max="10270" width="4.625" style="507" customWidth="1"/>
    <col min="10271" max="10496" width="9" style="507"/>
    <col min="10497" max="10525" width="3" style="507" customWidth="1"/>
    <col min="10526" max="10526" width="4.625" style="507" customWidth="1"/>
    <col min="10527" max="10752" width="9" style="507"/>
    <col min="10753" max="10781" width="3" style="507" customWidth="1"/>
    <col min="10782" max="10782" width="4.625" style="507" customWidth="1"/>
    <col min="10783" max="11008" width="9" style="507"/>
    <col min="11009" max="11037" width="3" style="507" customWidth="1"/>
    <col min="11038" max="11038" width="4.625" style="507" customWidth="1"/>
    <col min="11039" max="11264" width="9" style="507"/>
    <col min="11265" max="11293" width="3" style="507" customWidth="1"/>
    <col min="11294" max="11294" width="4.625" style="507" customWidth="1"/>
    <col min="11295" max="11520" width="9" style="507"/>
    <col min="11521" max="11549" width="3" style="507" customWidth="1"/>
    <col min="11550" max="11550" width="4.625" style="507" customWidth="1"/>
    <col min="11551" max="11776" width="9" style="507"/>
    <col min="11777" max="11805" width="3" style="507" customWidth="1"/>
    <col min="11806" max="11806" width="4.625" style="507" customWidth="1"/>
    <col min="11807" max="12032" width="9" style="507"/>
    <col min="12033" max="12061" width="3" style="507" customWidth="1"/>
    <col min="12062" max="12062" width="4.625" style="507" customWidth="1"/>
    <col min="12063" max="12288" width="9" style="507"/>
    <col min="12289" max="12317" width="3" style="507" customWidth="1"/>
    <col min="12318" max="12318" width="4.625" style="507" customWidth="1"/>
    <col min="12319" max="12544" width="9" style="507"/>
    <col min="12545" max="12573" width="3" style="507" customWidth="1"/>
    <col min="12574" max="12574" width="4.625" style="507" customWidth="1"/>
    <col min="12575" max="12800" width="9" style="507"/>
    <col min="12801" max="12829" width="3" style="507" customWidth="1"/>
    <col min="12830" max="12830" width="4.625" style="507" customWidth="1"/>
    <col min="12831" max="13056" width="9" style="507"/>
    <col min="13057" max="13085" width="3" style="507" customWidth="1"/>
    <col min="13086" max="13086" width="4.625" style="507" customWidth="1"/>
    <col min="13087" max="13312" width="9" style="507"/>
    <col min="13313" max="13341" width="3" style="507" customWidth="1"/>
    <col min="13342" max="13342" width="4.625" style="507" customWidth="1"/>
    <col min="13343" max="13568" width="9" style="507"/>
    <col min="13569" max="13597" width="3" style="507" customWidth="1"/>
    <col min="13598" max="13598" width="4.625" style="507" customWidth="1"/>
    <col min="13599" max="13824" width="9" style="507"/>
    <col min="13825" max="13853" width="3" style="507" customWidth="1"/>
    <col min="13854" max="13854" width="4.625" style="507" customWidth="1"/>
    <col min="13855" max="14080" width="9" style="507"/>
    <col min="14081" max="14109" width="3" style="507" customWidth="1"/>
    <col min="14110" max="14110" width="4.625" style="507" customWidth="1"/>
    <col min="14111" max="14336" width="9" style="507"/>
    <col min="14337" max="14365" width="3" style="507" customWidth="1"/>
    <col min="14366" max="14366" width="4.625" style="507" customWidth="1"/>
    <col min="14367" max="14592" width="9" style="507"/>
    <col min="14593" max="14621" width="3" style="507" customWidth="1"/>
    <col min="14622" max="14622" width="4.625" style="507" customWidth="1"/>
    <col min="14623" max="14848" width="9" style="507"/>
    <col min="14849" max="14877" width="3" style="507" customWidth="1"/>
    <col min="14878" max="14878" width="4.625" style="507" customWidth="1"/>
    <col min="14879" max="15104" width="9" style="507"/>
    <col min="15105" max="15133" width="3" style="507" customWidth="1"/>
    <col min="15134" max="15134" width="4.625" style="507" customWidth="1"/>
    <col min="15135" max="15360" width="9" style="507"/>
    <col min="15361" max="15389" width="3" style="507" customWidth="1"/>
    <col min="15390" max="15390" width="4.625" style="507" customWidth="1"/>
    <col min="15391" max="15616" width="9" style="507"/>
    <col min="15617" max="15645" width="3" style="507" customWidth="1"/>
    <col min="15646" max="15646" width="4.625" style="507" customWidth="1"/>
    <col min="15647" max="15872" width="9" style="507"/>
    <col min="15873" max="15901" width="3" style="507" customWidth="1"/>
    <col min="15902" max="15902" width="4.625" style="507" customWidth="1"/>
    <col min="15903" max="16128" width="9" style="507"/>
    <col min="16129" max="16157" width="3" style="507" customWidth="1"/>
    <col min="16158" max="16158" width="4.625" style="507" customWidth="1"/>
    <col min="16159" max="16384" width="9" style="507"/>
  </cols>
  <sheetData>
    <row r="1" spans="1:31" ht="15" customHeight="1">
      <c r="A1" s="491" t="s">
        <v>2783</v>
      </c>
      <c r="B1" s="491"/>
      <c r="C1" s="491"/>
      <c r="D1" s="491"/>
      <c r="E1" s="491"/>
      <c r="F1" s="491"/>
      <c r="G1" s="491"/>
      <c r="H1" s="491"/>
      <c r="I1" s="491"/>
      <c r="J1" s="506"/>
      <c r="K1" s="506"/>
      <c r="L1" s="506"/>
      <c r="M1" s="506"/>
      <c r="N1" s="506"/>
      <c r="O1" s="506"/>
      <c r="P1" s="506"/>
      <c r="Q1" s="506"/>
      <c r="R1" s="506"/>
      <c r="S1" s="506"/>
      <c r="T1" s="506"/>
      <c r="U1" s="506"/>
      <c r="V1" s="506"/>
      <c r="W1" s="506"/>
      <c r="X1" s="506"/>
      <c r="Y1" s="506"/>
      <c r="Z1" s="506"/>
      <c r="AA1" s="506"/>
      <c r="AB1" s="506"/>
      <c r="AC1" s="506"/>
    </row>
    <row r="2" spans="1:31" ht="15" customHeight="1">
      <c r="A2" s="492" t="s">
        <v>2784</v>
      </c>
      <c r="B2" s="492"/>
      <c r="C2" s="492"/>
      <c r="D2" s="492"/>
      <c r="E2" s="492"/>
      <c r="F2" s="492"/>
      <c r="G2" s="492"/>
      <c r="H2" s="492"/>
      <c r="I2" s="492"/>
      <c r="J2" s="494"/>
      <c r="K2" s="494"/>
      <c r="L2" s="494"/>
      <c r="M2" s="494"/>
      <c r="N2" s="494"/>
      <c r="O2" s="494"/>
      <c r="P2" s="494"/>
      <c r="Q2" s="494"/>
      <c r="R2" s="494"/>
      <c r="S2" s="494"/>
      <c r="T2" s="494"/>
      <c r="U2" s="495"/>
      <c r="V2" s="495"/>
      <c r="W2" s="495"/>
      <c r="X2" s="495"/>
      <c r="Y2" s="495"/>
      <c r="Z2" s="495"/>
      <c r="AA2" s="495"/>
      <c r="AB2" s="495"/>
      <c r="AC2" s="495"/>
    </row>
    <row r="3" spans="1:31" ht="15" customHeight="1">
      <c r="A3" s="492"/>
      <c r="B3" s="498" t="str">
        <f>'第二面-2'!A3</f>
        <v>□</v>
      </c>
      <c r="C3" s="492" t="s">
        <v>2785</v>
      </c>
      <c r="D3" s="492"/>
      <c r="E3" s="492"/>
      <c r="F3" s="492"/>
      <c r="G3" s="492"/>
      <c r="H3" s="492"/>
      <c r="I3" s="492"/>
      <c r="J3" s="494"/>
      <c r="K3" s="494"/>
      <c r="L3" s="494"/>
      <c r="M3" s="494"/>
      <c r="N3" s="494"/>
      <c r="O3" s="494"/>
      <c r="P3" s="494"/>
      <c r="Q3" s="494"/>
      <c r="R3" s="494"/>
      <c r="S3" s="494"/>
      <c r="T3" s="494"/>
      <c r="U3" s="495"/>
      <c r="V3" s="495"/>
      <c r="W3" s="495"/>
      <c r="X3" s="495"/>
      <c r="Y3" s="495"/>
      <c r="Z3" s="495"/>
      <c r="AA3" s="495"/>
      <c r="AB3" s="495"/>
      <c r="AC3" s="495"/>
    </row>
    <row r="4" spans="1:31" ht="15" customHeight="1">
      <c r="A4" s="492"/>
      <c r="B4" s="492" t="s">
        <v>2786</v>
      </c>
      <c r="C4" s="492"/>
      <c r="D4" s="492"/>
      <c r="E4" s="492"/>
      <c r="F4" s="499"/>
      <c r="G4" s="499"/>
      <c r="H4" s="499"/>
      <c r="I4" s="499"/>
      <c r="J4" s="499"/>
      <c r="K4" s="499"/>
      <c r="L4" s="499"/>
      <c r="M4" s="1430" t="str">
        <f>IF('第二面-2'!M4="","",'第二面-2'!M4)</f>
        <v/>
      </c>
      <c r="N4" s="1430"/>
      <c r="O4" s="1430"/>
      <c r="P4" s="1430"/>
      <c r="Q4" s="1430"/>
      <c r="R4" s="1430"/>
      <c r="S4" s="1430"/>
      <c r="T4" s="1430"/>
      <c r="U4" s="1430"/>
      <c r="V4" s="1430"/>
      <c r="W4" s="1430"/>
      <c r="X4" s="1430"/>
      <c r="Y4" s="1430"/>
      <c r="Z4" s="1430"/>
      <c r="AA4" s="1430"/>
      <c r="AB4" s="1430"/>
      <c r="AC4" s="1430"/>
    </row>
    <row r="5" spans="1:31" ht="15" customHeight="1">
      <c r="A5" s="492"/>
      <c r="B5" s="492" t="s">
        <v>2787</v>
      </c>
      <c r="C5" s="492"/>
      <c r="D5" s="492"/>
      <c r="E5" s="492"/>
      <c r="F5" s="496"/>
      <c r="G5" s="496"/>
      <c r="H5" s="496"/>
      <c r="I5" s="496"/>
      <c r="J5" s="493"/>
      <c r="K5" s="493"/>
      <c r="L5" s="493"/>
      <c r="M5" s="492"/>
      <c r="N5" s="493" t="s">
        <v>2788</v>
      </c>
      <c r="O5" s="1432" t="str">
        <f>IF('第二面-2'!N5="","",'第二面-2'!N5)</f>
        <v/>
      </c>
      <c r="P5" s="1432"/>
      <c r="Q5" s="1432"/>
      <c r="R5" s="1432"/>
      <c r="S5" s="1432"/>
      <c r="T5" s="1432"/>
      <c r="U5" s="492" t="s">
        <v>17</v>
      </c>
      <c r="V5" s="493"/>
      <c r="W5" s="493"/>
      <c r="X5" s="493"/>
      <c r="Y5" s="493"/>
      <c r="Z5" s="493"/>
      <c r="AA5" s="493"/>
      <c r="AB5" s="493"/>
      <c r="AC5" s="493"/>
    </row>
    <row r="6" spans="1:31" ht="15" customHeight="1">
      <c r="A6" s="492"/>
      <c r="B6" s="498" t="str">
        <f>'第二面-2'!A6</f>
        <v>□</v>
      </c>
      <c r="C6" s="492" t="s">
        <v>2789</v>
      </c>
      <c r="D6" s="492"/>
      <c r="E6" s="492"/>
      <c r="F6" s="492"/>
      <c r="G6" s="492"/>
      <c r="H6" s="492"/>
      <c r="I6" s="492"/>
      <c r="J6" s="494"/>
      <c r="K6" s="494"/>
      <c r="L6" s="494"/>
      <c r="M6" s="494"/>
      <c r="N6" s="494"/>
      <c r="O6" s="494"/>
      <c r="P6" s="494"/>
      <c r="Q6" s="494"/>
      <c r="R6" s="494"/>
      <c r="S6" s="494"/>
      <c r="T6" s="494"/>
      <c r="U6" s="495"/>
      <c r="V6" s="495"/>
      <c r="W6" s="495"/>
      <c r="X6" s="495"/>
      <c r="Y6" s="495"/>
      <c r="Z6" s="495"/>
      <c r="AA6" s="495"/>
      <c r="AB6" s="495"/>
      <c r="AC6" s="495"/>
    </row>
    <row r="7" spans="1:31" ht="15" customHeight="1">
      <c r="A7" s="492"/>
      <c r="B7" s="492" t="s">
        <v>2786</v>
      </c>
      <c r="C7" s="492"/>
      <c r="D7" s="492"/>
      <c r="E7" s="492"/>
      <c r="F7" s="499"/>
      <c r="G7" s="499"/>
      <c r="H7" s="499"/>
      <c r="I7" s="499"/>
      <c r="J7" s="499"/>
      <c r="K7" s="499"/>
      <c r="L7" s="499"/>
      <c r="M7" s="1430" t="str">
        <f>IF('第二面-2'!M7="","",'第二面-2'!M7)</f>
        <v/>
      </c>
      <c r="N7" s="1430"/>
      <c r="O7" s="1430"/>
      <c r="P7" s="1430"/>
      <c r="Q7" s="1430"/>
      <c r="R7" s="1430"/>
      <c r="S7" s="1430"/>
      <c r="T7" s="1430"/>
      <c r="U7" s="1430"/>
      <c r="V7" s="1430"/>
      <c r="W7" s="1430"/>
      <c r="X7" s="1430"/>
      <c r="Y7" s="1430"/>
      <c r="Z7" s="1430"/>
      <c r="AA7" s="1430"/>
      <c r="AB7" s="1430"/>
      <c r="AC7" s="1430"/>
    </row>
    <row r="8" spans="1:31" ht="15" customHeight="1">
      <c r="A8" s="492"/>
      <c r="B8" s="492" t="s">
        <v>2787</v>
      </c>
      <c r="C8" s="492"/>
      <c r="D8" s="492"/>
      <c r="E8" s="492"/>
      <c r="F8" s="496"/>
      <c r="G8" s="496"/>
      <c r="H8" s="496"/>
      <c r="I8" s="496"/>
      <c r="J8" s="493"/>
      <c r="K8" s="493"/>
      <c r="L8" s="493"/>
      <c r="M8" s="492"/>
      <c r="N8" s="493" t="s">
        <v>2788</v>
      </c>
      <c r="O8" s="1432" t="str">
        <f>IF('第二面-2'!N8="","",'第二面-2'!N8)</f>
        <v/>
      </c>
      <c r="P8" s="1432"/>
      <c r="Q8" s="1432"/>
      <c r="R8" s="1432"/>
      <c r="S8" s="1432"/>
      <c r="T8" s="1432"/>
      <c r="U8" s="492" t="s">
        <v>17</v>
      </c>
      <c r="V8" s="493"/>
      <c r="W8" s="493"/>
      <c r="X8" s="493"/>
      <c r="Y8" s="493"/>
      <c r="Z8" s="493"/>
      <c r="AA8" s="493"/>
      <c r="AB8" s="493"/>
      <c r="AC8" s="493"/>
    </row>
    <row r="9" spans="1:31" ht="15" customHeight="1">
      <c r="A9" s="492"/>
      <c r="B9" s="498" t="str">
        <f>'第二面-2'!A9</f>
        <v>□</v>
      </c>
      <c r="C9" s="492" t="s">
        <v>2790</v>
      </c>
      <c r="D9" s="492"/>
      <c r="E9" s="492"/>
      <c r="F9" s="492"/>
      <c r="G9" s="492"/>
      <c r="H9" s="492"/>
      <c r="I9" s="492"/>
      <c r="J9" s="494"/>
      <c r="K9" s="494"/>
      <c r="L9" s="494"/>
      <c r="M9" s="494"/>
      <c r="N9" s="494"/>
      <c r="O9" s="492"/>
      <c r="P9" s="492"/>
      <c r="Q9" s="492"/>
      <c r="R9" s="492"/>
      <c r="S9" s="492"/>
      <c r="T9" s="492"/>
      <c r="U9" s="495"/>
      <c r="V9" s="495"/>
      <c r="W9" s="495"/>
      <c r="X9" s="495"/>
      <c r="Y9" s="495"/>
      <c r="Z9" s="495"/>
      <c r="AA9" s="495"/>
      <c r="AB9" s="495"/>
      <c r="AC9" s="495"/>
    </row>
    <row r="10" spans="1:31" s="509" customFormat="1" ht="15" customHeight="1">
      <c r="A10" s="492"/>
      <c r="B10" s="492" t="s">
        <v>2786</v>
      </c>
      <c r="C10" s="492"/>
      <c r="D10" s="492"/>
      <c r="E10" s="492"/>
      <c r="F10" s="499"/>
      <c r="G10" s="499"/>
      <c r="H10" s="499"/>
      <c r="I10" s="499"/>
      <c r="J10" s="499"/>
      <c r="K10" s="499"/>
      <c r="L10" s="499"/>
      <c r="M10" s="1430" t="str">
        <f>IF('第二面-2'!M10="","",'第二面-2'!M10)</f>
        <v/>
      </c>
      <c r="N10" s="1430"/>
      <c r="O10" s="1430"/>
      <c r="P10" s="1430"/>
      <c r="Q10" s="1430"/>
      <c r="R10" s="1430"/>
      <c r="S10" s="1430"/>
      <c r="T10" s="1430"/>
      <c r="U10" s="1430"/>
      <c r="V10" s="1430"/>
      <c r="W10" s="1430"/>
      <c r="X10" s="1430"/>
      <c r="Y10" s="1430"/>
      <c r="Z10" s="1430"/>
      <c r="AA10" s="1430"/>
      <c r="AB10" s="1430"/>
      <c r="AC10" s="1430"/>
      <c r="AD10" s="508"/>
      <c r="AE10" s="508"/>
    </row>
    <row r="11" spans="1:31" s="509" customFormat="1" ht="15" customHeight="1">
      <c r="A11" s="492"/>
      <c r="B11" s="492" t="s">
        <v>2791</v>
      </c>
      <c r="C11" s="492"/>
      <c r="D11" s="492"/>
      <c r="E11" s="492"/>
      <c r="F11" s="496"/>
      <c r="G11" s="496"/>
      <c r="H11" s="496"/>
      <c r="I11" s="496"/>
      <c r="J11" s="493"/>
      <c r="K11" s="493"/>
      <c r="L11" s="493"/>
      <c r="M11" s="492"/>
      <c r="N11" s="493" t="s">
        <v>2788</v>
      </c>
      <c r="O11" s="1432" t="str">
        <f>IF('第二面-2'!N11="","",'第二面-2'!N11)</f>
        <v/>
      </c>
      <c r="P11" s="1432"/>
      <c r="Q11" s="1432"/>
      <c r="R11" s="1432"/>
      <c r="S11" s="1432"/>
      <c r="T11" s="1432"/>
      <c r="U11" s="492" t="s">
        <v>17</v>
      </c>
      <c r="V11" s="493"/>
      <c r="W11" s="493"/>
      <c r="X11" s="493"/>
      <c r="Y11" s="493"/>
      <c r="Z11" s="493"/>
      <c r="AA11" s="493"/>
      <c r="AB11" s="493"/>
      <c r="AC11" s="493"/>
      <c r="AD11" s="510"/>
      <c r="AE11" s="510"/>
    </row>
    <row r="12" spans="1:31" s="509" customFormat="1" ht="15" customHeight="1">
      <c r="A12" s="492"/>
      <c r="B12" s="492" t="s">
        <v>2786</v>
      </c>
      <c r="C12" s="492"/>
      <c r="D12" s="492"/>
      <c r="E12" s="492"/>
      <c r="F12" s="499"/>
      <c r="G12" s="499"/>
      <c r="H12" s="499"/>
      <c r="I12" s="499"/>
      <c r="J12" s="499"/>
      <c r="K12" s="499"/>
      <c r="L12" s="499"/>
      <c r="M12" s="1430" t="str">
        <f>IF('第二面-2'!M12="","",'第二面-2'!M12)</f>
        <v/>
      </c>
      <c r="N12" s="1430"/>
      <c r="O12" s="1430"/>
      <c r="P12" s="1430"/>
      <c r="Q12" s="1430"/>
      <c r="R12" s="1430"/>
      <c r="S12" s="1430"/>
      <c r="T12" s="1430"/>
      <c r="U12" s="1430"/>
      <c r="V12" s="1430"/>
      <c r="W12" s="1430"/>
      <c r="X12" s="1430"/>
      <c r="Y12" s="1430"/>
      <c r="Z12" s="1430"/>
      <c r="AA12" s="1430"/>
      <c r="AB12" s="1430"/>
      <c r="AC12" s="1430"/>
      <c r="AD12" s="510"/>
      <c r="AE12" s="510"/>
    </row>
    <row r="13" spans="1:31" s="509" customFormat="1" ht="15" customHeight="1">
      <c r="A13" s="492"/>
      <c r="B13" s="492" t="s">
        <v>2791</v>
      </c>
      <c r="C13" s="492"/>
      <c r="D13" s="492"/>
      <c r="E13" s="492"/>
      <c r="F13" s="496"/>
      <c r="G13" s="496"/>
      <c r="H13" s="496"/>
      <c r="I13" s="496"/>
      <c r="J13" s="493"/>
      <c r="K13" s="493"/>
      <c r="L13" s="493"/>
      <c r="M13" s="492"/>
      <c r="N13" s="493" t="s">
        <v>2788</v>
      </c>
      <c r="O13" s="1432" t="str">
        <f>IF('第二面-2'!N13="","",'第二面-2'!N13)</f>
        <v/>
      </c>
      <c r="P13" s="1432"/>
      <c r="Q13" s="1432"/>
      <c r="R13" s="1432"/>
      <c r="S13" s="1432"/>
      <c r="T13" s="1432"/>
      <c r="U13" s="492" t="s">
        <v>17</v>
      </c>
      <c r="V13" s="493"/>
      <c r="W13" s="493"/>
      <c r="X13" s="493"/>
      <c r="Y13" s="493"/>
      <c r="Z13" s="493"/>
      <c r="AA13" s="493"/>
      <c r="AB13" s="493"/>
      <c r="AC13" s="493"/>
      <c r="AD13" s="511"/>
      <c r="AE13" s="511"/>
    </row>
    <row r="14" spans="1:31" s="509" customFormat="1" ht="15" customHeight="1">
      <c r="A14" s="492"/>
      <c r="B14" s="492" t="s">
        <v>2786</v>
      </c>
      <c r="C14" s="492"/>
      <c r="D14" s="492"/>
      <c r="E14" s="492"/>
      <c r="F14" s="499"/>
      <c r="G14" s="499"/>
      <c r="H14" s="499"/>
      <c r="I14" s="499"/>
      <c r="J14" s="499"/>
      <c r="K14" s="499"/>
      <c r="L14" s="499"/>
      <c r="M14" s="1430" t="str">
        <f>IF('第二面-2'!M14="","",'第二面-2'!M14)</f>
        <v/>
      </c>
      <c r="N14" s="1430"/>
      <c r="O14" s="1430"/>
      <c r="P14" s="1430"/>
      <c r="Q14" s="1430"/>
      <c r="R14" s="1430"/>
      <c r="S14" s="1430"/>
      <c r="T14" s="1430"/>
      <c r="U14" s="1430"/>
      <c r="V14" s="1430"/>
      <c r="W14" s="1430"/>
      <c r="X14" s="1430"/>
      <c r="Y14" s="1430"/>
      <c r="Z14" s="1430"/>
      <c r="AA14" s="1430"/>
      <c r="AB14" s="1430"/>
      <c r="AC14" s="1430"/>
      <c r="AD14" s="512"/>
      <c r="AE14" s="513"/>
    </row>
    <row r="15" spans="1:31" s="509" customFormat="1" ht="15" customHeight="1">
      <c r="A15" s="492"/>
      <c r="B15" s="492" t="s">
        <v>2791</v>
      </c>
      <c r="C15" s="492"/>
      <c r="D15" s="492"/>
      <c r="E15" s="492"/>
      <c r="F15" s="496"/>
      <c r="G15" s="496"/>
      <c r="H15" s="496"/>
      <c r="I15" s="496"/>
      <c r="J15" s="493"/>
      <c r="K15" s="493"/>
      <c r="L15" s="493"/>
      <c r="M15" s="492"/>
      <c r="N15" s="493" t="s">
        <v>2788</v>
      </c>
      <c r="O15" s="1432" t="str">
        <f>IF('第二面-2'!N15="","",'第二面-2'!N15)</f>
        <v/>
      </c>
      <c r="P15" s="1432"/>
      <c r="Q15" s="1432"/>
      <c r="R15" s="1432"/>
      <c r="S15" s="1432"/>
      <c r="T15" s="1432"/>
      <c r="U15" s="492" t="s">
        <v>17</v>
      </c>
      <c r="V15" s="493"/>
      <c r="W15" s="493"/>
      <c r="X15" s="493"/>
      <c r="Y15" s="493"/>
      <c r="Z15" s="493"/>
      <c r="AA15" s="493"/>
      <c r="AB15" s="493"/>
      <c r="AC15" s="493"/>
      <c r="AD15" s="510"/>
      <c r="AE15" s="510"/>
    </row>
    <row r="16" spans="1:31" s="509" customFormat="1" ht="15" customHeight="1">
      <c r="A16" s="492"/>
      <c r="B16" s="498" t="str">
        <f>'第二面-2'!A16</f>
        <v>□</v>
      </c>
      <c r="C16" s="492" t="s">
        <v>2792</v>
      </c>
      <c r="D16" s="492"/>
      <c r="E16" s="492"/>
      <c r="F16" s="492"/>
      <c r="G16" s="492"/>
      <c r="H16" s="492"/>
      <c r="I16" s="492"/>
      <c r="J16" s="494"/>
      <c r="K16" s="494"/>
      <c r="L16" s="494"/>
      <c r="M16" s="494"/>
      <c r="N16" s="494"/>
      <c r="O16" s="494"/>
      <c r="P16" s="494"/>
      <c r="Q16" s="494"/>
      <c r="R16" s="494"/>
      <c r="S16" s="494"/>
      <c r="T16" s="494"/>
      <c r="U16" s="495"/>
      <c r="V16" s="495"/>
      <c r="W16" s="495"/>
      <c r="X16" s="495"/>
      <c r="Y16" s="495"/>
      <c r="Z16" s="495"/>
      <c r="AA16" s="495"/>
      <c r="AB16" s="495"/>
      <c r="AC16" s="495"/>
      <c r="AD16" s="511"/>
      <c r="AE16" s="511"/>
    </row>
    <row r="17" spans="1:31" s="509" customFormat="1" ht="15" customHeight="1">
      <c r="A17" s="492"/>
      <c r="B17" s="492" t="s">
        <v>2786</v>
      </c>
      <c r="C17" s="492"/>
      <c r="D17" s="492"/>
      <c r="E17" s="492"/>
      <c r="F17" s="499"/>
      <c r="G17" s="499"/>
      <c r="H17" s="499"/>
      <c r="I17" s="499"/>
      <c r="J17" s="499"/>
      <c r="K17" s="499"/>
      <c r="L17" s="499"/>
      <c r="M17" s="1430" t="str">
        <f>IF('第二面-2'!M17="","",'第二面-2'!M17)</f>
        <v/>
      </c>
      <c r="N17" s="1430"/>
      <c r="O17" s="1430"/>
      <c r="P17" s="1430"/>
      <c r="Q17" s="1430"/>
      <c r="R17" s="1430"/>
      <c r="S17" s="1430"/>
      <c r="T17" s="1430"/>
      <c r="U17" s="1430"/>
      <c r="V17" s="1430"/>
      <c r="W17" s="1430"/>
      <c r="X17" s="1430"/>
      <c r="Y17" s="1430"/>
      <c r="Z17" s="1430"/>
      <c r="AA17" s="1430"/>
      <c r="AB17" s="1430"/>
      <c r="AC17" s="1430"/>
      <c r="AD17" s="512"/>
      <c r="AE17" s="513"/>
    </row>
    <row r="18" spans="1:31" s="509" customFormat="1" ht="15" customHeight="1">
      <c r="A18" s="492"/>
      <c r="B18" s="492" t="s">
        <v>2791</v>
      </c>
      <c r="C18" s="492"/>
      <c r="D18" s="492"/>
      <c r="E18" s="492"/>
      <c r="F18" s="496"/>
      <c r="G18" s="496"/>
      <c r="H18" s="496"/>
      <c r="I18" s="496"/>
      <c r="J18" s="493"/>
      <c r="K18" s="493"/>
      <c r="L18" s="493"/>
      <c r="M18" s="492"/>
      <c r="N18" s="493" t="s">
        <v>2788</v>
      </c>
      <c r="O18" s="1432" t="str">
        <f>IF('第二面-2'!N18="","",'第二面-2'!N18)</f>
        <v/>
      </c>
      <c r="P18" s="1432"/>
      <c r="Q18" s="1432"/>
      <c r="R18" s="1432"/>
      <c r="S18" s="1432"/>
      <c r="T18" s="1432"/>
      <c r="U18" s="492" t="s">
        <v>17</v>
      </c>
      <c r="V18" s="493"/>
      <c r="W18" s="493"/>
      <c r="X18" s="493"/>
      <c r="Y18" s="493"/>
      <c r="Z18" s="493"/>
      <c r="AA18" s="493"/>
      <c r="AB18" s="493"/>
      <c r="AC18" s="493"/>
      <c r="AD18" s="510"/>
      <c r="AE18" s="510"/>
    </row>
    <row r="19" spans="1:31" s="509" customFormat="1" ht="15" customHeight="1">
      <c r="A19" s="492"/>
      <c r="B19" s="492" t="s">
        <v>2786</v>
      </c>
      <c r="C19" s="492"/>
      <c r="D19" s="492"/>
      <c r="E19" s="492"/>
      <c r="F19" s="499"/>
      <c r="G19" s="499"/>
      <c r="H19" s="499"/>
      <c r="I19" s="499"/>
      <c r="J19" s="499"/>
      <c r="K19" s="499"/>
      <c r="L19" s="499"/>
      <c r="M19" s="1430" t="str">
        <f>IF('第二面-2'!M19="","",'第二面-2'!M19)</f>
        <v/>
      </c>
      <c r="N19" s="1430"/>
      <c r="O19" s="1430"/>
      <c r="P19" s="1430"/>
      <c r="Q19" s="1430"/>
      <c r="R19" s="1430"/>
      <c r="S19" s="1430"/>
      <c r="T19" s="1430"/>
      <c r="U19" s="1430"/>
      <c r="V19" s="1430"/>
      <c r="W19" s="1430"/>
      <c r="X19" s="1430"/>
      <c r="Y19" s="1430"/>
      <c r="Z19" s="1430"/>
      <c r="AA19" s="1430"/>
      <c r="AB19" s="1430"/>
      <c r="AC19" s="1430"/>
      <c r="AD19" s="511"/>
      <c r="AE19" s="511"/>
    </row>
    <row r="20" spans="1:31" s="509" customFormat="1" ht="15" customHeight="1">
      <c r="A20" s="492"/>
      <c r="B20" s="492" t="s">
        <v>2791</v>
      </c>
      <c r="C20" s="492"/>
      <c r="D20" s="492"/>
      <c r="E20" s="492"/>
      <c r="F20" s="496"/>
      <c r="G20" s="496"/>
      <c r="H20" s="496"/>
      <c r="I20" s="496"/>
      <c r="J20" s="493"/>
      <c r="K20" s="493"/>
      <c r="L20" s="493"/>
      <c r="M20" s="492"/>
      <c r="N20" s="493" t="s">
        <v>2788</v>
      </c>
      <c r="O20" s="1432" t="str">
        <f>IF('第二面-2'!N20="","",'第二面-2'!N20)</f>
        <v/>
      </c>
      <c r="P20" s="1432"/>
      <c r="Q20" s="1432"/>
      <c r="R20" s="1432"/>
      <c r="S20" s="1432"/>
      <c r="T20" s="1432"/>
      <c r="U20" s="492" t="s">
        <v>17</v>
      </c>
      <c r="V20" s="493"/>
      <c r="W20" s="493"/>
      <c r="X20" s="493"/>
      <c r="Y20" s="493"/>
      <c r="Z20" s="493"/>
      <c r="AA20" s="493"/>
      <c r="AB20" s="493"/>
      <c r="AC20" s="493"/>
      <c r="AD20" s="512"/>
      <c r="AE20" s="513"/>
    </row>
    <row r="21" spans="1:31" s="509" customFormat="1" ht="15" customHeight="1">
      <c r="A21" s="492"/>
      <c r="B21" s="492" t="s">
        <v>2786</v>
      </c>
      <c r="C21" s="492"/>
      <c r="D21" s="492"/>
      <c r="E21" s="492"/>
      <c r="F21" s="499"/>
      <c r="G21" s="499"/>
      <c r="H21" s="499"/>
      <c r="I21" s="499"/>
      <c r="J21" s="499"/>
      <c r="K21" s="499"/>
      <c r="L21" s="499"/>
      <c r="M21" s="1430" t="str">
        <f>IF('第二面-2'!M21="","",'第二面-2'!M21)</f>
        <v/>
      </c>
      <c r="N21" s="1430"/>
      <c r="O21" s="1430"/>
      <c r="P21" s="1430"/>
      <c r="Q21" s="1430"/>
      <c r="R21" s="1430"/>
      <c r="S21" s="1430"/>
      <c r="T21" s="1430"/>
      <c r="U21" s="1430"/>
      <c r="V21" s="1430"/>
      <c r="W21" s="1430"/>
      <c r="X21" s="1430"/>
      <c r="Y21" s="1430"/>
      <c r="Z21" s="1430"/>
      <c r="AA21" s="1430"/>
      <c r="AB21" s="1430"/>
      <c r="AC21" s="1430"/>
      <c r="AD21" s="511"/>
      <c r="AE21" s="511"/>
    </row>
    <row r="22" spans="1:31" s="509" customFormat="1" ht="15" customHeight="1">
      <c r="A22" s="492"/>
      <c r="B22" s="492" t="s">
        <v>2791</v>
      </c>
      <c r="C22" s="492"/>
      <c r="D22" s="492"/>
      <c r="E22" s="492"/>
      <c r="F22" s="496"/>
      <c r="G22" s="496"/>
      <c r="H22" s="496"/>
      <c r="I22" s="496"/>
      <c r="J22" s="493"/>
      <c r="K22" s="493"/>
      <c r="L22" s="493"/>
      <c r="M22" s="492"/>
      <c r="N22" s="493" t="s">
        <v>2788</v>
      </c>
      <c r="O22" s="1432" t="str">
        <f>IF('第二面-2'!N22="","",'第二面-2'!N22)</f>
        <v/>
      </c>
      <c r="P22" s="1432"/>
      <c r="Q22" s="1432"/>
      <c r="R22" s="1432"/>
      <c r="S22" s="1432"/>
      <c r="T22" s="1432"/>
      <c r="U22" s="492" t="s">
        <v>17</v>
      </c>
      <c r="V22" s="493"/>
      <c r="W22" s="493"/>
      <c r="X22" s="493"/>
      <c r="Y22" s="493"/>
      <c r="Z22" s="493"/>
      <c r="AA22" s="493"/>
      <c r="AB22" s="493"/>
      <c r="AC22" s="493"/>
      <c r="AD22" s="512"/>
      <c r="AE22" s="513"/>
    </row>
    <row r="23" spans="1:31" s="509" customFormat="1" ht="15" customHeight="1">
      <c r="A23" s="514" t="s">
        <v>2793</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2"/>
      <c r="AE23" s="513"/>
    </row>
    <row r="24" spans="1:31" s="509" customFormat="1" ht="15" customHeight="1">
      <c r="A24" s="515"/>
      <c r="B24" s="515" t="s">
        <v>2794</v>
      </c>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0"/>
      <c r="AE24" s="510"/>
    </row>
    <row r="25" spans="1:31" s="509" customFormat="1" ht="15" customHeight="1">
      <c r="A25" s="515"/>
      <c r="B25" s="515" t="s">
        <v>2795</v>
      </c>
      <c r="C25" s="515"/>
      <c r="D25" s="515"/>
      <c r="E25" s="515"/>
      <c r="F25" s="515"/>
      <c r="G25" s="515"/>
      <c r="H25" s="1439" t="str">
        <f>IF('第二面-2'!K25="","",'第二面-2'!K25)</f>
        <v/>
      </c>
      <c r="I25" s="1439"/>
      <c r="J25" s="1439"/>
      <c r="K25" s="1439"/>
      <c r="L25" s="1439"/>
      <c r="M25" s="1439"/>
      <c r="N25" s="1439"/>
      <c r="O25" s="1439"/>
      <c r="P25" s="1439"/>
      <c r="Q25" s="1439"/>
      <c r="R25" s="1439"/>
      <c r="S25" s="1439"/>
      <c r="T25" s="1439"/>
      <c r="U25" s="1439"/>
      <c r="V25" s="1439"/>
      <c r="W25" s="1439"/>
      <c r="X25" s="1439"/>
      <c r="Y25" s="1439"/>
      <c r="Z25" s="1439"/>
      <c r="AA25" s="1439"/>
      <c r="AB25" s="1439"/>
      <c r="AC25" s="1439"/>
      <c r="AD25" s="511"/>
      <c r="AE25" s="511"/>
    </row>
    <row r="26" spans="1:31" s="509" customFormat="1" ht="15" customHeight="1">
      <c r="A26" s="515"/>
      <c r="B26" s="515" t="s">
        <v>2796</v>
      </c>
      <c r="C26" s="515"/>
      <c r="D26" s="515"/>
      <c r="E26" s="515"/>
      <c r="F26" s="515"/>
      <c r="G26" s="515"/>
      <c r="H26" s="1439" t="str">
        <f>IF('第二面-2'!K26="","",'第二面-2'!K26)</f>
        <v/>
      </c>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512"/>
      <c r="AE26" s="513"/>
    </row>
    <row r="27" spans="1:31" s="509" customFormat="1" ht="15" customHeight="1">
      <c r="A27" s="515"/>
      <c r="B27" s="515" t="s">
        <v>2743</v>
      </c>
      <c r="C27" s="515"/>
      <c r="D27" s="515"/>
      <c r="E27" s="515"/>
      <c r="F27" s="515"/>
      <c r="G27" s="515"/>
      <c r="H27" s="515"/>
      <c r="I27" s="1440" t="str">
        <f>IF('第二面-2'!K27="","",'第二面-2'!K27)</f>
        <v/>
      </c>
      <c r="J27" s="1441"/>
      <c r="K27" s="1441"/>
      <c r="L27" s="517"/>
      <c r="M27" s="517"/>
      <c r="N27" s="517"/>
      <c r="O27" s="515"/>
      <c r="P27" s="515"/>
      <c r="Q27" s="515"/>
      <c r="R27" s="515"/>
      <c r="S27" s="515"/>
      <c r="T27" s="515"/>
      <c r="U27" s="515"/>
      <c r="V27" s="515"/>
      <c r="W27" s="515"/>
      <c r="X27" s="515"/>
      <c r="Y27" s="515"/>
      <c r="Z27" s="515"/>
      <c r="AA27" s="515"/>
      <c r="AB27" s="515"/>
      <c r="AC27" s="515"/>
      <c r="AD27" s="511"/>
      <c r="AE27" s="511"/>
    </row>
    <row r="28" spans="1:31" s="509" customFormat="1" ht="15" customHeight="1">
      <c r="A28" s="515"/>
      <c r="B28" s="515" t="s">
        <v>2797</v>
      </c>
      <c r="C28" s="515"/>
      <c r="D28" s="515"/>
      <c r="E28" s="515"/>
      <c r="F28" s="515"/>
      <c r="G28" s="515"/>
      <c r="H28" s="1439" t="str">
        <f>IF('第二面-2'!K28="","",'第二面-2'!K28)</f>
        <v/>
      </c>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512"/>
      <c r="AE28" s="513"/>
    </row>
    <row r="29" spans="1:31" s="509" customFormat="1" ht="15" customHeight="1">
      <c r="A29" s="515"/>
      <c r="B29" s="515" t="s">
        <v>2745</v>
      </c>
      <c r="C29" s="515"/>
      <c r="D29" s="515"/>
      <c r="E29" s="515"/>
      <c r="F29" s="515"/>
      <c r="G29" s="515"/>
      <c r="H29" s="1442" t="str">
        <f>IF('第二面-2'!K29="","",'第二面-2'!K29)</f>
        <v/>
      </c>
      <c r="I29" s="1442"/>
      <c r="J29" s="1442"/>
      <c r="K29" s="1442"/>
      <c r="L29" s="1442"/>
      <c r="M29" s="518"/>
      <c r="N29" s="518"/>
      <c r="O29" s="518"/>
      <c r="P29" s="518"/>
      <c r="Q29" s="518"/>
      <c r="R29" s="518"/>
      <c r="S29" s="519"/>
      <c r="T29" s="519"/>
      <c r="U29" s="519"/>
      <c r="V29" s="519"/>
      <c r="W29" s="519"/>
      <c r="X29" s="519"/>
      <c r="Y29" s="519"/>
      <c r="Z29" s="519"/>
      <c r="AA29" s="519"/>
      <c r="AB29" s="519"/>
      <c r="AC29" s="519"/>
      <c r="AD29" s="511"/>
      <c r="AE29" s="511"/>
    </row>
    <row r="30" spans="1:31" s="509" customFormat="1" ht="15" customHeight="1">
      <c r="A30" s="515"/>
      <c r="B30" s="515" t="s">
        <v>2798</v>
      </c>
      <c r="C30" s="515"/>
      <c r="D30" s="515"/>
      <c r="E30" s="515"/>
      <c r="F30" s="515"/>
      <c r="G30" s="515"/>
      <c r="H30" s="1442" t="str">
        <f>IF('第二面-2'!K30="","",'第二面-2'!K30)</f>
        <v/>
      </c>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512"/>
      <c r="AE30" s="513"/>
    </row>
    <row r="31" spans="1:31" s="509" customFormat="1" ht="15" customHeight="1">
      <c r="A31" s="520"/>
      <c r="B31" s="520" t="s">
        <v>2799</v>
      </c>
      <c r="C31" s="520"/>
      <c r="D31" s="520"/>
      <c r="E31" s="520"/>
      <c r="F31" s="520"/>
      <c r="G31" s="520"/>
      <c r="H31" s="521"/>
      <c r="I31" s="521"/>
      <c r="J31" s="520"/>
      <c r="K31" s="1443" t="str">
        <f>IF('第二面-2'!K31="","",'第二面-2'!K31)</f>
        <v/>
      </c>
      <c r="L31" s="1443"/>
      <c r="M31" s="1443"/>
      <c r="N31" s="1443"/>
      <c r="O31" s="1443"/>
      <c r="P31" s="1443"/>
      <c r="Q31" s="1443"/>
      <c r="R31" s="1443"/>
      <c r="S31" s="1443"/>
      <c r="T31" s="1443"/>
      <c r="U31" s="1443"/>
      <c r="V31" s="1443"/>
      <c r="W31" s="1443"/>
      <c r="X31" s="1443"/>
      <c r="Y31" s="1443"/>
      <c r="Z31" s="1443"/>
      <c r="AA31" s="1443"/>
      <c r="AB31" s="1443"/>
      <c r="AC31" s="1443"/>
      <c r="AD31" s="522"/>
      <c r="AE31" s="522"/>
    </row>
    <row r="32" spans="1:31" s="523" customFormat="1" ht="15" customHeight="1">
      <c r="A32" s="515"/>
      <c r="B32" s="515" t="s">
        <v>2800</v>
      </c>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row>
    <row r="33" spans="1:29" s="523" customFormat="1" ht="15" customHeight="1">
      <c r="A33" s="515"/>
      <c r="B33" s="515" t="s">
        <v>2795</v>
      </c>
      <c r="C33" s="515"/>
      <c r="D33" s="515"/>
      <c r="E33" s="515"/>
      <c r="F33" s="515"/>
      <c r="G33" s="515"/>
      <c r="H33" s="1439" t="str">
        <f>IF('第二面-2'!K33="","",'第二面-2'!K33)</f>
        <v/>
      </c>
      <c r="I33" s="1439"/>
      <c r="J33" s="1439"/>
      <c r="K33" s="1439"/>
      <c r="L33" s="1439"/>
      <c r="M33" s="1439"/>
      <c r="N33" s="1439"/>
      <c r="O33" s="1439"/>
      <c r="P33" s="1439"/>
      <c r="Q33" s="1439"/>
      <c r="R33" s="1439"/>
      <c r="S33" s="1439"/>
      <c r="T33" s="1439"/>
      <c r="U33" s="1439"/>
      <c r="V33" s="1439"/>
      <c r="W33" s="1439"/>
      <c r="X33" s="1439"/>
      <c r="Y33" s="1439"/>
      <c r="Z33" s="1439"/>
      <c r="AA33" s="1439"/>
      <c r="AB33" s="1439"/>
      <c r="AC33" s="1439"/>
    </row>
    <row r="34" spans="1:29" s="523" customFormat="1" ht="15" customHeight="1">
      <c r="A34" s="515"/>
      <c r="B34" s="515" t="s">
        <v>2796</v>
      </c>
      <c r="C34" s="515"/>
      <c r="D34" s="515"/>
      <c r="E34" s="515"/>
      <c r="F34" s="515"/>
      <c r="G34" s="515"/>
      <c r="H34" s="1439" t="str">
        <f>IF('第二面-2'!K34="","",'第二面-2'!K34)</f>
        <v/>
      </c>
      <c r="I34" s="1439"/>
      <c r="J34" s="1439"/>
      <c r="K34" s="1439"/>
      <c r="L34" s="1439"/>
      <c r="M34" s="1439"/>
      <c r="N34" s="1439"/>
      <c r="O34" s="1439"/>
      <c r="P34" s="1439"/>
      <c r="Q34" s="1439"/>
      <c r="R34" s="1439"/>
      <c r="S34" s="1439"/>
      <c r="T34" s="1439"/>
      <c r="U34" s="1439"/>
      <c r="V34" s="1439"/>
      <c r="W34" s="1439"/>
      <c r="X34" s="1439"/>
      <c r="Y34" s="1439"/>
      <c r="Z34" s="1439"/>
      <c r="AA34" s="1439"/>
      <c r="AB34" s="1439"/>
      <c r="AC34" s="1439"/>
    </row>
    <row r="35" spans="1:29" s="523" customFormat="1" ht="15" customHeight="1">
      <c r="A35" s="515"/>
      <c r="B35" s="515" t="s">
        <v>2743</v>
      </c>
      <c r="C35" s="515"/>
      <c r="D35" s="515"/>
      <c r="E35" s="515"/>
      <c r="F35" s="515"/>
      <c r="G35" s="515"/>
      <c r="H35" s="515"/>
      <c r="I35" s="1440" t="str">
        <f>IF('第二面-2'!K35="","",'第二面-2'!K35)</f>
        <v/>
      </c>
      <c r="J35" s="1441"/>
      <c r="K35" s="1441"/>
      <c r="L35" s="517"/>
      <c r="M35" s="517"/>
      <c r="N35" s="517"/>
      <c r="O35" s="515"/>
      <c r="P35" s="515"/>
      <c r="Q35" s="515"/>
      <c r="R35" s="515"/>
      <c r="S35" s="515"/>
      <c r="T35" s="515"/>
      <c r="U35" s="515"/>
      <c r="V35" s="515"/>
      <c r="W35" s="515"/>
      <c r="X35" s="515"/>
      <c r="Y35" s="515"/>
      <c r="Z35" s="515"/>
      <c r="AA35" s="515"/>
      <c r="AB35" s="515"/>
      <c r="AC35" s="515"/>
    </row>
    <row r="36" spans="1:29" s="523" customFormat="1" ht="15" customHeight="1">
      <c r="A36" s="515"/>
      <c r="B36" s="515" t="s">
        <v>2797</v>
      </c>
      <c r="C36" s="515"/>
      <c r="D36" s="515"/>
      <c r="E36" s="515"/>
      <c r="F36" s="515"/>
      <c r="G36" s="515"/>
      <c r="H36" s="1439" t="str">
        <f>IF('第二面-2'!K36="","",'第二面-2'!K36)</f>
        <v/>
      </c>
      <c r="I36" s="1439"/>
      <c r="J36" s="1439"/>
      <c r="K36" s="1439"/>
      <c r="L36" s="1439"/>
      <c r="M36" s="1439"/>
      <c r="N36" s="1439"/>
      <c r="O36" s="1439"/>
      <c r="P36" s="1439"/>
      <c r="Q36" s="1439"/>
      <c r="R36" s="1439"/>
      <c r="S36" s="1439"/>
      <c r="T36" s="1439"/>
      <c r="U36" s="1439"/>
      <c r="V36" s="1439"/>
      <c r="W36" s="1439"/>
      <c r="X36" s="1439"/>
      <c r="Y36" s="1439"/>
      <c r="Z36" s="1439"/>
      <c r="AA36" s="1439"/>
      <c r="AB36" s="1439"/>
      <c r="AC36" s="1439"/>
    </row>
    <row r="37" spans="1:29" s="523" customFormat="1" ht="15" customHeight="1">
      <c r="A37" s="515"/>
      <c r="B37" s="515" t="s">
        <v>2745</v>
      </c>
      <c r="C37" s="515"/>
      <c r="D37" s="515"/>
      <c r="E37" s="515"/>
      <c r="F37" s="515"/>
      <c r="G37" s="515"/>
      <c r="H37" s="1442" t="str">
        <f>IF('第二面-2'!K37="","",'第二面-2'!K37)</f>
        <v/>
      </c>
      <c r="I37" s="1442"/>
      <c r="J37" s="1442"/>
      <c r="K37" s="1442"/>
      <c r="L37" s="1442"/>
      <c r="M37" s="518"/>
      <c r="N37" s="518"/>
      <c r="O37" s="518"/>
      <c r="P37" s="518"/>
      <c r="Q37" s="518"/>
      <c r="R37" s="518"/>
      <c r="S37" s="519"/>
      <c r="T37" s="519"/>
      <c r="U37" s="519"/>
      <c r="V37" s="519"/>
      <c r="W37" s="519"/>
      <c r="X37" s="519"/>
      <c r="Y37" s="519"/>
      <c r="Z37" s="519"/>
      <c r="AA37" s="519"/>
      <c r="AB37" s="519"/>
      <c r="AC37" s="519"/>
    </row>
    <row r="38" spans="1:29" s="523" customFormat="1" ht="15" customHeight="1">
      <c r="A38" s="515"/>
      <c r="B38" s="515" t="s">
        <v>2798</v>
      </c>
      <c r="C38" s="515"/>
      <c r="D38" s="515"/>
      <c r="E38" s="515"/>
      <c r="F38" s="515"/>
      <c r="G38" s="515"/>
      <c r="H38" s="1439" t="str">
        <f>IF('第二面-2'!K38="","",'第二面-2'!K38)</f>
        <v/>
      </c>
      <c r="I38" s="1439"/>
      <c r="J38" s="1439"/>
      <c r="K38" s="1439"/>
      <c r="L38" s="1439"/>
      <c r="M38" s="1439"/>
      <c r="N38" s="1439"/>
      <c r="O38" s="1439"/>
      <c r="P38" s="1439"/>
      <c r="Q38" s="1439"/>
      <c r="R38" s="1439"/>
      <c r="S38" s="1439"/>
      <c r="T38" s="1439"/>
      <c r="U38" s="1439"/>
      <c r="V38" s="1439"/>
      <c r="W38" s="1439"/>
      <c r="X38" s="1439"/>
      <c r="Y38" s="1439"/>
      <c r="Z38" s="1439"/>
      <c r="AA38" s="1439"/>
      <c r="AB38" s="1439"/>
      <c r="AC38" s="1439"/>
    </row>
    <row r="39" spans="1:29" s="523" customFormat="1" ht="15" customHeight="1">
      <c r="A39" s="520"/>
      <c r="B39" s="520" t="s">
        <v>2799</v>
      </c>
      <c r="C39" s="520"/>
      <c r="D39" s="520"/>
      <c r="E39" s="520"/>
      <c r="F39" s="520"/>
      <c r="G39" s="520"/>
      <c r="H39" s="521"/>
      <c r="I39" s="521"/>
      <c r="J39" s="520"/>
      <c r="K39" s="1443" t="str">
        <f>IF('第二面-2'!K39="","",'第二面-2'!K39)</f>
        <v/>
      </c>
      <c r="L39" s="1443"/>
      <c r="M39" s="1443"/>
      <c r="N39" s="1443"/>
      <c r="O39" s="1443"/>
      <c r="P39" s="1443"/>
      <c r="Q39" s="1443"/>
      <c r="R39" s="1443"/>
      <c r="S39" s="1443"/>
      <c r="T39" s="1443"/>
      <c r="U39" s="1443"/>
      <c r="V39" s="1443"/>
      <c r="W39" s="1443"/>
      <c r="X39" s="1443"/>
      <c r="Y39" s="1443"/>
      <c r="Z39" s="1443"/>
      <c r="AA39" s="1443"/>
      <c r="AB39" s="1443"/>
      <c r="AC39" s="1443"/>
    </row>
    <row r="40" spans="1:29" s="523" customFormat="1" ht="15" customHeight="1">
      <c r="A40" s="515"/>
      <c r="B40" s="515" t="s">
        <v>2795</v>
      </c>
      <c r="C40" s="515"/>
      <c r="D40" s="515"/>
      <c r="E40" s="515"/>
      <c r="F40" s="515"/>
      <c r="G40" s="515"/>
      <c r="H40" s="1439" t="str">
        <f>IF('第二面-2'!K40="","",'第二面-2'!K40)</f>
        <v/>
      </c>
      <c r="I40" s="1439"/>
      <c r="J40" s="1439"/>
      <c r="K40" s="1439"/>
      <c r="L40" s="1439"/>
      <c r="M40" s="1439"/>
      <c r="N40" s="1439"/>
      <c r="O40" s="1439"/>
      <c r="P40" s="1439"/>
      <c r="Q40" s="1439"/>
      <c r="R40" s="1439"/>
      <c r="S40" s="1439"/>
      <c r="T40" s="1439"/>
      <c r="U40" s="1439"/>
      <c r="V40" s="1439"/>
      <c r="W40" s="1439"/>
      <c r="X40" s="1439"/>
      <c r="Y40" s="1439"/>
      <c r="Z40" s="1439"/>
      <c r="AA40" s="1439"/>
      <c r="AB40" s="1439"/>
      <c r="AC40" s="1439"/>
    </row>
    <row r="41" spans="1:29" s="523" customFormat="1" ht="15" customHeight="1">
      <c r="A41" s="515"/>
      <c r="B41" s="515" t="s">
        <v>2796</v>
      </c>
      <c r="C41" s="515"/>
      <c r="D41" s="515"/>
      <c r="E41" s="515"/>
      <c r="F41" s="515"/>
      <c r="G41" s="515"/>
      <c r="H41" s="1439" t="str">
        <f>IF('第二面-2'!K41="","",'第二面-2'!K41)</f>
        <v/>
      </c>
      <c r="I41" s="1439"/>
      <c r="J41" s="1439"/>
      <c r="K41" s="1439"/>
      <c r="L41" s="1439"/>
      <c r="M41" s="1439"/>
      <c r="N41" s="1439"/>
      <c r="O41" s="1439"/>
      <c r="P41" s="1439"/>
      <c r="Q41" s="1439"/>
      <c r="R41" s="1439"/>
      <c r="S41" s="1439"/>
      <c r="T41" s="1439"/>
      <c r="U41" s="1439"/>
      <c r="V41" s="1439"/>
      <c r="W41" s="1439"/>
      <c r="X41" s="1439"/>
      <c r="Y41" s="1439"/>
      <c r="Z41" s="1439"/>
      <c r="AA41" s="1439"/>
      <c r="AB41" s="1439"/>
      <c r="AC41" s="1439"/>
    </row>
    <row r="42" spans="1:29" s="523" customFormat="1" ht="15" customHeight="1">
      <c r="A42" s="515"/>
      <c r="B42" s="515" t="s">
        <v>2743</v>
      </c>
      <c r="C42" s="515"/>
      <c r="D42" s="515"/>
      <c r="E42" s="515"/>
      <c r="F42" s="515"/>
      <c r="G42" s="515"/>
      <c r="H42" s="515"/>
      <c r="I42" s="1440" t="str">
        <f>IF('第二面-2'!K42="","",'第二面-2'!K42)</f>
        <v/>
      </c>
      <c r="J42" s="1441"/>
      <c r="K42" s="1441"/>
      <c r="L42" s="517"/>
      <c r="M42" s="517"/>
      <c r="N42" s="517"/>
      <c r="O42" s="515"/>
      <c r="P42" s="515"/>
      <c r="Q42" s="515"/>
      <c r="R42" s="515"/>
      <c r="S42" s="515"/>
      <c r="T42" s="515"/>
      <c r="U42" s="515"/>
      <c r="V42" s="515"/>
      <c r="W42" s="515"/>
      <c r="X42" s="515"/>
      <c r="Y42" s="515"/>
      <c r="Z42" s="515"/>
      <c r="AA42" s="515"/>
      <c r="AB42" s="515"/>
      <c r="AC42" s="515"/>
    </row>
    <row r="43" spans="1:29" s="523" customFormat="1" ht="15" customHeight="1">
      <c r="A43" s="515"/>
      <c r="B43" s="515" t="s">
        <v>2797</v>
      </c>
      <c r="C43" s="515"/>
      <c r="D43" s="515"/>
      <c r="E43" s="515"/>
      <c r="F43" s="515"/>
      <c r="G43" s="515"/>
      <c r="H43" s="1439" t="str">
        <f>IF('第二面-2'!K43="","",'第二面-2'!K43)</f>
        <v/>
      </c>
      <c r="I43" s="1439"/>
      <c r="J43" s="1439"/>
      <c r="K43" s="1439"/>
      <c r="L43" s="1439"/>
      <c r="M43" s="1439"/>
      <c r="N43" s="1439"/>
      <c r="O43" s="1439"/>
      <c r="P43" s="1439"/>
      <c r="Q43" s="1439"/>
      <c r="R43" s="1439"/>
      <c r="S43" s="1439"/>
      <c r="T43" s="1439"/>
      <c r="U43" s="1439"/>
      <c r="V43" s="1439"/>
      <c r="W43" s="1439"/>
      <c r="X43" s="1439"/>
      <c r="Y43" s="1439"/>
      <c r="Z43" s="1439"/>
      <c r="AA43" s="1439"/>
      <c r="AB43" s="1439"/>
      <c r="AC43" s="1439"/>
    </row>
    <row r="44" spans="1:29" s="523" customFormat="1" ht="15" customHeight="1">
      <c r="A44" s="515"/>
      <c r="B44" s="515" t="s">
        <v>2745</v>
      </c>
      <c r="C44" s="515"/>
      <c r="D44" s="515"/>
      <c r="E44" s="515"/>
      <c r="F44" s="515"/>
      <c r="G44" s="515"/>
      <c r="H44" s="1442" t="str">
        <f>IF('第二面-2'!K44="","",'第二面-2'!K44)</f>
        <v/>
      </c>
      <c r="I44" s="1442"/>
      <c r="J44" s="1442"/>
      <c r="K44" s="1442"/>
      <c r="L44" s="1442"/>
      <c r="M44" s="518"/>
      <c r="N44" s="518"/>
      <c r="O44" s="518"/>
      <c r="P44" s="518"/>
      <c r="Q44" s="518"/>
      <c r="R44" s="518"/>
      <c r="S44" s="519"/>
      <c r="T44" s="519"/>
      <c r="U44" s="519"/>
      <c r="V44" s="519"/>
      <c r="W44" s="519"/>
      <c r="X44" s="519"/>
      <c r="Y44" s="519"/>
      <c r="Z44" s="519"/>
      <c r="AA44" s="519"/>
      <c r="AB44" s="519"/>
      <c r="AC44" s="519"/>
    </row>
    <row r="45" spans="1:29" s="523" customFormat="1" ht="15" customHeight="1">
      <c r="A45" s="515"/>
      <c r="B45" s="515" t="s">
        <v>2798</v>
      </c>
      <c r="C45" s="515"/>
      <c r="D45" s="515"/>
      <c r="E45" s="515"/>
      <c r="F45" s="515"/>
      <c r="G45" s="515"/>
      <c r="H45" s="1439" t="str">
        <f>IF('第二面-2'!K45="","",'第二面-2'!K45)</f>
        <v/>
      </c>
      <c r="I45" s="1439"/>
      <c r="J45" s="1439"/>
      <c r="K45" s="1439"/>
      <c r="L45" s="1439"/>
      <c r="M45" s="1439"/>
      <c r="N45" s="1439"/>
      <c r="O45" s="1439"/>
      <c r="P45" s="1439"/>
      <c r="Q45" s="1439"/>
      <c r="R45" s="1439"/>
      <c r="S45" s="1439"/>
      <c r="T45" s="1439"/>
      <c r="U45" s="1439"/>
      <c r="V45" s="1439"/>
      <c r="W45" s="1439"/>
      <c r="X45" s="1439"/>
      <c r="Y45" s="1439"/>
      <c r="Z45" s="1439"/>
      <c r="AA45" s="1439"/>
      <c r="AB45" s="1439"/>
      <c r="AC45" s="1439"/>
    </row>
    <row r="46" spans="1:29" s="523" customFormat="1" ht="15" customHeight="1">
      <c r="A46" s="520"/>
      <c r="B46" s="520" t="s">
        <v>2799</v>
      </c>
      <c r="C46" s="520"/>
      <c r="D46" s="520"/>
      <c r="E46" s="520"/>
      <c r="F46" s="520"/>
      <c r="G46" s="520"/>
      <c r="H46" s="521"/>
      <c r="I46" s="521"/>
      <c r="J46" s="520"/>
      <c r="K46" s="1443" t="str">
        <f>IF('第二面-2'!K46="","",'第二面-2'!K46)</f>
        <v/>
      </c>
      <c r="L46" s="1443"/>
      <c r="M46" s="1443"/>
      <c r="N46" s="1443"/>
      <c r="O46" s="1443"/>
      <c r="P46" s="1443"/>
      <c r="Q46" s="1443"/>
      <c r="R46" s="1443"/>
      <c r="S46" s="1443"/>
      <c r="T46" s="1443"/>
      <c r="U46" s="1443"/>
      <c r="V46" s="1443"/>
      <c r="W46" s="1443"/>
      <c r="X46" s="1443"/>
      <c r="Y46" s="1443"/>
      <c r="Z46" s="1443"/>
      <c r="AA46" s="1443"/>
      <c r="AB46" s="1443"/>
      <c r="AC46" s="1443"/>
    </row>
    <row r="47" spans="1:29" s="523" customFormat="1" ht="15" customHeight="1">
      <c r="A47" s="515"/>
      <c r="B47" s="515" t="s">
        <v>2795</v>
      </c>
      <c r="C47" s="515"/>
      <c r="D47" s="515"/>
      <c r="E47" s="515"/>
      <c r="F47" s="515"/>
      <c r="G47" s="515"/>
      <c r="H47" s="1439" t="str">
        <f>IF('第二面-2'!K47="","",'第二面-2'!K47)</f>
        <v/>
      </c>
      <c r="I47" s="1439"/>
      <c r="J47" s="1439"/>
      <c r="K47" s="1439"/>
      <c r="L47" s="1439"/>
      <c r="M47" s="1439"/>
      <c r="N47" s="1439"/>
      <c r="O47" s="1439"/>
      <c r="P47" s="1439"/>
      <c r="Q47" s="1439"/>
      <c r="R47" s="1439"/>
      <c r="S47" s="1439"/>
      <c r="T47" s="1439"/>
      <c r="U47" s="1439"/>
      <c r="V47" s="1439"/>
      <c r="W47" s="1439"/>
      <c r="X47" s="1439"/>
      <c r="Y47" s="1439"/>
      <c r="Z47" s="1439"/>
      <c r="AA47" s="1439"/>
      <c r="AB47" s="1439"/>
      <c r="AC47" s="1439"/>
    </row>
    <row r="48" spans="1:29" s="523" customFormat="1" ht="15" customHeight="1">
      <c r="A48" s="515"/>
      <c r="B48" s="515" t="s">
        <v>2796</v>
      </c>
      <c r="C48" s="515"/>
      <c r="D48" s="515"/>
      <c r="E48" s="515"/>
      <c r="F48" s="515"/>
      <c r="G48" s="515"/>
      <c r="H48" s="1439" t="str">
        <f>IF('第二面-2'!K48="","",'第二面-2'!K48)</f>
        <v/>
      </c>
      <c r="I48" s="1439"/>
      <c r="J48" s="1439"/>
      <c r="K48" s="1439"/>
      <c r="L48" s="1439"/>
      <c r="M48" s="1439"/>
      <c r="N48" s="1439"/>
      <c r="O48" s="1439"/>
      <c r="P48" s="1439"/>
      <c r="Q48" s="1439"/>
      <c r="R48" s="1439"/>
      <c r="S48" s="1439"/>
      <c r="T48" s="1439"/>
      <c r="U48" s="1439"/>
      <c r="V48" s="1439"/>
      <c r="W48" s="1439"/>
      <c r="X48" s="1439"/>
      <c r="Y48" s="1439"/>
      <c r="Z48" s="1439"/>
      <c r="AA48" s="1439"/>
      <c r="AB48" s="1439"/>
      <c r="AC48" s="1439"/>
    </row>
    <row r="49" spans="1:29" s="523" customFormat="1" ht="15" customHeight="1">
      <c r="A49" s="515"/>
      <c r="B49" s="515" t="s">
        <v>2743</v>
      </c>
      <c r="C49" s="515"/>
      <c r="D49" s="515"/>
      <c r="E49" s="515"/>
      <c r="F49" s="515"/>
      <c r="G49" s="515"/>
      <c r="H49" s="515"/>
      <c r="I49" s="1440" t="str">
        <f>IF('第二面-2'!K49="","",'第二面-2'!K49)</f>
        <v/>
      </c>
      <c r="J49" s="1441"/>
      <c r="K49" s="1441"/>
      <c r="L49" s="517"/>
      <c r="M49" s="517"/>
      <c r="N49" s="517"/>
      <c r="O49" s="515"/>
      <c r="P49" s="515"/>
      <c r="Q49" s="515"/>
      <c r="R49" s="515"/>
      <c r="S49" s="515"/>
      <c r="T49" s="515"/>
      <c r="U49" s="515"/>
      <c r="V49" s="515"/>
      <c r="W49" s="515"/>
      <c r="X49" s="515"/>
      <c r="Y49" s="515"/>
      <c r="Z49" s="515"/>
      <c r="AA49" s="515"/>
      <c r="AB49" s="515"/>
      <c r="AC49" s="515"/>
    </row>
    <row r="50" spans="1:29" s="523" customFormat="1" ht="15" customHeight="1">
      <c r="A50" s="515"/>
      <c r="B50" s="515" t="s">
        <v>2797</v>
      </c>
      <c r="C50" s="515"/>
      <c r="D50" s="515"/>
      <c r="E50" s="515"/>
      <c r="F50" s="515"/>
      <c r="G50" s="515"/>
      <c r="H50" s="1439" t="str">
        <f>IF('第二面-2'!K50="","",'第二面-2'!K50)</f>
        <v/>
      </c>
      <c r="I50" s="1439"/>
      <c r="J50" s="1439"/>
      <c r="K50" s="1439"/>
      <c r="L50" s="1439"/>
      <c r="M50" s="1439"/>
      <c r="N50" s="1439"/>
      <c r="O50" s="1439"/>
      <c r="P50" s="1439"/>
      <c r="Q50" s="1439"/>
      <c r="R50" s="1439"/>
      <c r="S50" s="1439"/>
      <c r="T50" s="1439"/>
      <c r="U50" s="1439"/>
      <c r="V50" s="1439"/>
      <c r="W50" s="1439"/>
      <c r="X50" s="1439"/>
      <c r="Y50" s="1439"/>
      <c r="Z50" s="1439"/>
      <c r="AA50" s="1439"/>
      <c r="AB50" s="1439"/>
      <c r="AC50" s="1439"/>
    </row>
    <row r="51" spans="1:29" s="523" customFormat="1" ht="15" customHeight="1">
      <c r="A51" s="515"/>
      <c r="B51" s="515" t="s">
        <v>2745</v>
      </c>
      <c r="C51" s="515"/>
      <c r="D51" s="515"/>
      <c r="E51" s="515"/>
      <c r="F51" s="515"/>
      <c r="G51" s="515"/>
      <c r="H51" s="1442" t="str">
        <f>IF('第二面-2'!K51="","",'第二面-2'!K51)</f>
        <v/>
      </c>
      <c r="I51" s="1442"/>
      <c r="J51" s="1442"/>
      <c r="K51" s="1442"/>
      <c r="L51" s="1442"/>
      <c r="M51" s="518"/>
      <c r="N51" s="518"/>
      <c r="O51" s="518"/>
      <c r="P51" s="518"/>
      <c r="Q51" s="518"/>
      <c r="R51" s="518"/>
      <c r="S51" s="519"/>
      <c r="T51" s="519"/>
      <c r="U51" s="519"/>
      <c r="V51" s="519"/>
      <c r="W51" s="519"/>
      <c r="X51" s="519"/>
      <c r="Y51" s="519"/>
      <c r="Z51" s="519"/>
      <c r="AA51" s="519"/>
      <c r="AB51" s="519"/>
      <c r="AC51" s="519"/>
    </row>
    <row r="52" spans="1:29" s="523" customFormat="1" ht="15" customHeight="1">
      <c r="A52" s="515"/>
      <c r="B52" s="515" t="s">
        <v>2798</v>
      </c>
      <c r="C52" s="515"/>
      <c r="D52" s="515"/>
      <c r="E52" s="515"/>
      <c r="F52" s="515"/>
      <c r="G52" s="515"/>
      <c r="H52" s="1439" t="str">
        <f>IF('第二面-2'!K52="","",'第二面-2'!K52)</f>
        <v/>
      </c>
      <c r="I52" s="1439"/>
      <c r="J52" s="1439"/>
      <c r="K52" s="1439"/>
      <c r="L52" s="1439"/>
      <c r="M52" s="1439"/>
      <c r="N52" s="1439"/>
      <c r="O52" s="1439"/>
      <c r="P52" s="1439"/>
      <c r="Q52" s="1439"/>
      <c r="R52" s="1439"/>
      <c r="S52" s="1439"/>
      <c r="T52" s="1439"/>
      <c r="U52" s="1439"/>
      <c r="V52" s="1439"/>
      <c r="W52" s="1439"/>
      <c r="X52" s="1439"/>
      <c r="Y52" s="1439"/>
      <c r="Z52" s="1439"/>
      <c r="AA52" s="1439"/>
      <c r="AB52" s="1439"/>
      <c r="AC52" s="1439"/>
    </row>
    <row r="53" spans="1:29" s="523" customFormat="1" ht="15" customHeight="1">
      <c r="A53" s="520"/>
      <c r="B53" s="520" t="s">
        <v>2799</v>
      </c>
      <c r="C53" s="520"/>
      <c r="D53" s="520"/>
      <c r="E53" s="520"/>
      <c r="F53" s="520"/>
      <c r="G53" s="520"/>
      <c r="H53" s="521"/>
      <c r="I53" s="521"/>
      <c r="J53" s="520"/>
      <c r="K53" s="1443" t="str">
        <f>IF('第二面-2'!K53="","",'第二面-2'!K53)</f>
        <v/>
      </c>
      <c r="L53" s="1443"/>
      <c r="M53" s="1443"/>
      <c r="N53" s="1443"/>
      <c r="O53" s="1443"/>
      <c r="P53" s="1443"/>
      <c r="Q53" s="1443"/>
      <c r="R53" s="1443"/>
      <c r="S53" s="1443"/>
      <c r="T53" s="1443"/>
      <c r="U53" s="1443"/>
      <c r="V53" s="1443"/>
      <c r="W53" s="1443"/>
      <c r="X53" s="1443"/>
      <c r="Y53" s="1443"/>
      <c r="Z53" s="1443"/>
      <c r="AA53" s="1443"/>
      <c r="AB53" s="1443"/>
      <c r="AC53" s="1443"/>
    </row>
    <row r="54" spans="1:29" s="523" customFormat="1" ht="17.100000000000001" customHeight="1">
      <c r="A54" s="515"/>
      <c r="B54" s="515"/>
      <c r="C54" s="1444"/>
      <c r="D54" s="1444"/>
      <c r="E54" s="1444"/>
      <c r="F54" s="1444"/>
      <c r="G54" s="1444"/>
      <c r="H54" s="1444"/>
      <c r="I54" s="1444"/>
      <c r="J54" s="1444"/>
      <c r="K54" s="1444"/>
      <c r="L54" s="1444"/>
      <c r="M54" s="1444"/>
      <c r="N54" s="1444"/>
      <c r="O54" s="1444"/>
      <c r="P54" s="1444"/>
      <c r="Q54" s="1444"/>
      <c r="R54" s="1444"/>
      <c r="S54" s="1444"/>
      <c r="T54" s="1444"/>
      <c r="U54" s="1444"/>
      <c r="V54" s="1444"/>
      <c r="W54" s="1444"/>
      <c r="X54" s="1444"/>
      <c r="Y54" s="1444"/>
      <c r="Z54" s="1444"/>
      <c r="AA54" s="1444"/>
      <c r="AB54" s="1444"/>
      <c r="AC54" s="1444"/>
    </row>
    <row r="55" spans="1:29" s="523" customFormat="1" ht="17.100000000000001" customHeight="1">
      <c r="A55" s="507"/>
      <c r="B55" s="507"/>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row>
    <row r="56" spans="1:29" ht="15.95" customHeight="1"/>
    <row r="57" spans="1:29" ht="15" customHeight="1"/>
    <row r="58" spans="1:29" ht="15" customHeight="1"/>
  </sheetData>
  <mergeCells count="45">
    <mergeCell ref="H52:AC52"/>
    <mergeCell ref="K53:AC53"/>
    <mergeCell ref="C54:AC54"/>
    <mergeCell ref="K46:AC46"/>
    <mergeCell ref="H47:AC47"/>
    <mergeCell ref="H48:AC48"/>
    <mergeCell ref="I49:K49"/>
    <mergeCell ref="H50:AC50"/>
    <mergeCell ref="H51:L51"/>
    <mergeCell ref="H45:AC45"/>
    <mergeCell ref="H34:AC34"/>
    <mergeCell ref="I35:K35"/>
    <mergeCell ref="H36:AC36"/>
    <mergeCell ref="H37:L37"/>
    <mergeCell ref="H38:AC38"/>
    <mergeCell ref="K39:AC39"/>
    <mergeCell ref="H40:AC40"/>
    <mergeCell ref="H41:AC41"/>
    <mergeCell ref="I42:K42"/>
    <mergeCell ref="H43:AC43"/>
    <mergeCell ref="H44:L44"/>
    <mergeCell ref="H33:AC33"/>
    <mergeCell ref="M19:AC19"/>
    <mergeCell ref="O20:T20"/>
    <mergeCell ref="M21:AC21"/>
    <mergeCell ref="O22:T22"/>
    <mergeCell ref="H25:AC25"/>
    <mergeCell ref="H26:AC26"/>
    <mergeCell ref="I27:K27"/>
    <mergeCell ref="H28:AC28"/>
    <mergeCell ref="H29:L29"/>
    <mergeCell ref="H30:AC30"/>
    <mergeCell ref="K31:AC31"/>
    <mergeCell ref="O18:T18"/>
    <mergeCell ref="M4:AC4"/>
    <mergeCell ref="O5:T5"/>
    <mergeCell ref="M7:AC7"/>
    <mergeCell ref="O8:T8"/>
    <mergeCell ref="M10:AC10"/>
    <mergeCell ref="O11:T11"/>
    <mergeCell ref="M12:AC12"/>
    <mergeCell ref="O13:T13"/>
    <mergeCell ref="M14:AC14"/>
    <mergeCell ref="O15:T15"/>
    <mergeCell ref="M17:AC17"/>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7" customWidth="1"/>
    <col min="30" max="30" width="4.625" style="507" customWidth="1"/>
    <col min="31" max="256" width="9" style="507"/>
    <col min="257" max="285" width="3" style="507" customWidth="1"/>
    <col min="286" max="286" width="4.625" style="507" customWidth="1"/>
    <col min="287" max="512" width="9" style="507"/>
    <col min="513" max="541" width="3" style="507" customWidth="1"/>
    <col min="542" max="542" width="4.625" style="507" customWidth="1"/>
    <col min="543" max="768" width="9" style="507"/>
    <col min="769" max="797" width="3" style="507" customWidth="1"/>
    <col min="798" max="798" width="4.625" style="507" customWidth="1"/>
    <col min="799" max="1024" width="9" style="507"/>
    <col min="1025" max="1053" width="3" style="507" customWidth="1"/>
    <col min="1054" max="1054" width="4.625" style="507" customWidth="1"/>
    <col min="1055" max="1280" width="9" style="507"/>
    <col min="1281" max="1309" width="3" style="507" customWidth="1"/>
    <col min="1310" max="1310" width="4.625" style="507" customWidth="1"/>
    <col min="1311" max="1536" width="9" style="507"/>
    <col min="1537" max="1565" width="3" style="507" customWidth="1"/>
    <col min="1566" max="1566" width="4.625" style="507" customWidth="1"/>
    <col min="1567" max="1792" width="9" style="507"/>
    <col min="1793" max="1821" width="3" style="507" customWidth="1"/>
    <col min="1822" max="1822" width="4.625" style="507" customWidth="1"/>
    <col min="1823" max="2048" width="9" style="507"/>
    <col min="2049" max="2077" width="3" style="507" customWidth="1"/>
    <col min="2078" max="2078" width="4.625" style="507" customWidth="1"/>
    <col min="2079" max="2304" width="9" style="507"/>
    <col min="2305" max="2333" width="3" style="507" customWidth="1"/>
    <col min="2334" max="2334" width="4.625" style="507" customWidth="1"/>
    <col min="2335" max="2560" width="9" style="507"/>
    <col min="2561" max="2589" width="3" style="507" customWidth="1"/>
    <col min="2590" max="2590" width="4.625" style="507" customWidth="1"/>
    <col min="2591" max="2816" width="9" style="507"/>
    <col min="2817" max="2845" width="3" style="507" customWidth="1"/>
    <col min="2846" max="2846" width="4.625" style="507" customWidth="1"/>
    <col min="2847" max="3072" width="9" style="507"/>
    <col min="3073" max="3101" width="3" style="507" customWidth="1"/>
    <col min="3102" max="3102" width="4.625" style="507" customWidth="1"/>
    <col min="3103" max="3328" width="9" style="507"/>
    <col min="3329" max="3357" width="3" style="507" customWidth="1"/>
    <col min="3358" max="3358" width="4.625" style="507" customWidth="1"/>
    <col min="3359" max="3584" width="9" style="507"/>
    <col min="3585" max="3613" width="3" style="507" customWidth="1"/>
    <col min="3614" max="3614" width="4.625" style="507" customWidth="1"/>
    <col min="3615" max="3840" width="9" style="507"/>
    <col min="3841" max="3869" width="3" style="507" customWidth="1"/>
    <col min="3870" max="3870" width="4.625" style="507" customWidth="1"/>
    <col min="3871" max="4096" width="9" style="507"/>
    <col min="4097" max="4125" width="3" style="507" customWidth="1"/>
    <col min="4126" max="4126" width="4.625" style="507" customWidth="1"/>
    <col min="4127" max="4352" width="9" style="507"/>
    <col min="4353" max="4381" width="3" style="507" customWidth="1"/>
    <col min="4382" max="4382" width="4.625" style="507" customWidth="1"/>
    <col min="4383" max="4608" width="9" style="507"/>
    <col min="4609" max="4637" width="3" style="507" customWidth="1"/>
    <col min="4638" max="4638" width="4.625" style="507" customWidth="1"/>
    <col min="4639" max="4864" width="9" style="507"/>
    <col min="4865" max="4893" width="3" style="507" customWidth="1"/>
    <col min="4894" max="4894" width="4.625" style="507" customWidth="1"/>
    <col min="4895" max="5120" width="9" style="507"/>
    <col min="5121" max="5149" width="3" style="507" customWidth="1"/>
    <col min="5150" max="5150" width="4.625" style="507" customWidth="1"/>
    <col min="5151" max="5376" width="9" style="507"/>
    <col min="5377" max="5405" width="3" style="507" customWidth="1"/>
    <col min="5406" max="5406" width="4.625" style="507" customWidth="1"/>
    <col min="5407" max="5632" width="9" style="507"/>
    <col min="5633" max="5661" width="3" style="507" customWidth="1"/>
    <col min="5662" max="5662" width="4.625" style="507" customWidth="1"/>
    <col min="5663" max="5888" width="9" style="507"/>
    <col min="5889" max="5917" width="3" style="507" customWidth="1"/>
    <col min="5918" max="5918" width="4.625" style="507" customWidth="1"/>
    <col min="5919" max="6144" width="9" style="507"/>
    <col min="6145" max="6173" width="3" style="507" customWidth="1"/>
    <col min="6174" max="6174" width="4.625" style="507" customWidth="1"/>
    <col min="6175" max="6400" width="9" style="507"/>
    <col min="6401" max="6429" width="3" style="507" customWidth="1"/>
    <col min="6430" max="6430" width="4.625" style="507" customWidth="1"/>
    <col min="6431" max="6656" width="9" style="507"/>
    <col min="6657" max="6685" width="3" style="507" customWidth="1"/>
    <col min="6686" max="6686" width="4.625" style="507" customWidth="1"/>
    <col min="6687" max="6912" width="9" style="507"/>
    <col min="6913" max="6941" width="3" style="507" customWidth="1"/>
    <col min="6942" max="6942" width="4.625" style="507" customWidth="1"/>
    <col min="6943" max="7168" width="9" style="507"/>
    <col min="7169" max="7197" width="3" style="507" customWidth="1"/>
    <col min="7198" max="7198" width="4.625" style="507" customWidth="1"/>
    <col min="7199" max="7424" width="9" style="507"/>
    <col min="7425" max="7453" width="3" style="507" customWidth="1"/>
    <col min="7454" max="7454" width="4.625" style="507" customWidth="1"/>
    <col min="7455" max="7680" width="9" style="507"/>
    <col min="7681" max="7709" width="3" style="507" customWidth="1"/>
    <col min="7710" max="7710" width="4.625" style="507" customWidth="1"/>
    <col min="7711" max="7936" width="9" style="507"/>
    <col min="7937" max="7965" width="3" style="507" customWidth="1"/>
    <col min="7966" max="7966" width="4.625" style="507" customWidth="1"/>
    <col min="7967" max="8192" width="9" style="507"/>
    <col min="8193" max="8221" width="3" style="507" customWidth="1"/>
    <col min="8222" max="8222" width="4.625" style="507" customWidth="1"/>
    <col min="8223" max="8448" width="9" style="507"/>
    <col min="8449" max="8477" width="3" style="507" customWidth="1"/>
    <col min="8478" max="8478" width="4.625" style="507" customWidth="1"/>
    <col min="8479" max="8704" width="9" style="507"/>
    <col min="8705" max="8733" width="3" style="507" customWidth="1"/>
    <col min="8734" max="8734" width="4.625" style="507" customWidth="1"/>
    <col min="8735" max="8960" width="9" style="507"/>
    <col min="8961" max="8989" width="3" style="507" customWidth="1"/>
    <col min="8990" max="8990" width="4.625" style="507" customWidth="1"/>
    <col min="8991" max="9216" width="9" style="507"/>
    <col min="9217" max="9245" width="3" style="507" customWidth="1"/>
    <col min="9246" max="9246" width="4.625" style="507" customWidth="1"/>
    <col min="9247" max="9472" width="9" style="507"/>
    <col min="9473" max="9501" width="3" style="507" customWidth="1"/>
    <col min="9502" max="9502" width="4.625" style="507" customWidth="1"/>
    <col min="9503" max="9728" width="9" style="507"/>
    <col min="9729" max="9757" width="3" style="507" customWidth="1"/>
    <col min="9758" max="9758" width="4.625" style="507" customWidth="1"/>
    <col min="9759" max="9984" width="9" style="507"/>
    <col min="9985" max="10013" width="3" style="507" customWidth="1"/>
    <col min="10014" max="10014" width="4.625" style="507" customWidth="1"/>
    <col min="10015" max="10240" width="9" style="507"/>
    <col min="10241" max="10269" width="3" style="507" customWidth="1"/>
    <col min="10270" max="10270" width="4.625" style="507" customWidth="1"/>
    <col min="10271" max="10496" width="9" style="507"/>
    <col min="10497" max="10525" width="3" style="507" customWidth="1"/>
    <col min="10526" max="10526" width="4.625" style="507" customWidth="1"/>
    <col min="10527" max="10752" width="9" style="507"/>
    <col min="10753" max="10781" width="3" style="507" customWidth="1"/>
    <col min="10782" max="10782" width="4.625" style="507" customWidth="1"/>
    <col min="10783" max="11008" width="9" style="507"/>
    <col min="11009" max="11037" width="3" style="507" customWidth="1"/>
    <col min="11038" max="11038" width="4.625" style="507" customWidth="1"/>
    <col min="11039" max="11264" width="9" style="507"/>
    <col min="11265" max="11293" width="3" style="507" customWidth="1"/>
    <col min="11294" max="11294" width="4.625" style="507" customWidth="1"/>
    <col min="11295" max="11520" width="9" style="507"/>
    <col min="11521" max="11549" width="3" style="507" customWidth="1"/>
    <col min="11550" max="11550" width="4.625" style="507" customWidth="1"/>
    <col min="11551" max="11776" width="9" style="507"/>
    <col min="11777" max="11805" width="3" style="507" customWidth="1"/>
    <col min="11806" max="11806" width="4.625" style="507" customWidth="1"/>
    <col min="11807" max="12032" width="9" style="507"/>
    <col min="12033" max="12061" width="3" style="507" customWidth="1"/>
    <col min="12062" max="12062" width="4.625" style="507" customWidth="1"/>
    <col min="12063" max="12288" width="9" style="507"/>
    <col min="12289" max="12317" width="3" style="507" customWidth="1"/>
    <col min="12318" max="12318" width="4.625" style="507" customWidth="1"/>
    <col min="12319" max="12544" width="9" style="507"/>
    <col min="12545" max="12573" width="3" style="507" customWidth="1"/>
    <col min="12574" max="12574" width="4.625" style="507" customWidth="1"/>
    <col min="12575" max="12800" width="9" style="507"/>
    <col min="12801" max="12829" width="3" style="507" customWidth="1"/>
    <col min="12830" max="12830" width="4.625" style="507" customWidth="1"/>
    <col min="12831" max="13056" width="9" style="507"/>
    <col min="13057" max="13085" width="3" style="507" customWidth="1"/>
    <col min="13086" max="13086" width="4.625" style="507" customWidth="1"/>
    <col min="13087" max="13312" width="9" style="507"/>
    <col min="13313" max="13341" width="3" style="507" customWidth="1"/>
    <col min="13342" max="13342" width="4.625" style="507" customWidth="1"/>
    <col min="13343" max="13568" width="9" style="507"/>
    <col min="13569" max="13597" width="3" style="507" customWidth="1"/>
    <col min="13598" max="13598" width="4.625" style="507" customWidth="1"/>
    <col min="13599" max="13824" width="9" style="507"/>
    <col min="13825" max="13853" width="3" style="507" customWidth="1"/>
    <col min="13854" max="13854" width="4.625" style="507" customWidth="1"/>
    <col min="13855" max="14080" width="9" style="507"/>
    <col min="14081" max="14109" width="3" style="507" customWidth="1"/>
    <col min="14110" max="14110" width="4.625" style="507" customWidth="1"/>
    <col min="14111" max="14336" width="9" style="507"/>
    <col min="14337" max="14365" width="3" style="507" customWidth="1"/>
    <col min="14366" max="14366" width="4.625" style="507" customWidth="1"/>
    <col min="14367" max="14592" width="9" style="507"/>
    <col min="14593" max="14621" width="3" style="507" customWidth="1"/>
    <col min="14622" max="14622" width="4.625" style="507" customWidth="1"/>
    <col min="14623" max="14848" width="9" style="507"/>
    <col min="14849" max="14877" width="3" style="507" customWidth="1"/>
    <col min="14878" max="14878" width="4.625" style="507" customWidth="1"/>
    <col min="14879" max="15104" width="9" style="507"/>
    <col min="15105" max="15133" width="3" style="507" customWidth="1"/>
    <col min="15134" max="15134" width="4.625" style="507" customWidth="1"/>
    <col min="15135" max="15360" width="9" style="507"/>
    <col min="15361" max="15389" width="3" style="507" customWidth="1"/>
    <col min="15390" max="15390" width="4.625" style="507" customWidth="1"/>
    <col min="15391" max="15616" width="9" style="507"/>
    <col min="15617" max="15645" width="3" style="507" customWidth="1"/>
    <col min="15646" max="15646" width="4.625" style="507" customWidth="1"/>
    <col min="15647" max="15872" width="9" style="507"/>
    <col min="15873" max="15901" width="3" style="507" customWidth="1"/>
    <col min="15902" max="15902" width="4.625" style="507" customWidth="1"/>
    <col min="15903" max="16128" width="9" style="507"/>
    <col min="16129" max="16157" width="3" style="507" customWidth="1"/>
    <col min="16158" max="16158" width="4.625" style="507" customWidth="1"/>
    <col min="16159" max="16384" width="9" style="507"/>
  </cols>
  <sheetData>
    <row r="1" spans="1:29" ht="15" customHeight="1">
      <c r="A1" s="514" t="s">
        <v>2801</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row>
    <row r="2" spans="1:29" ht="15" customHeight="1">
      <c r="A2" s="515"/>
      <c r="B2" s="515" t="s">
        <v>2802</v>
      </c>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row>
    <row r="3" spans="1:29" ht="15" customHeight="1">
      <c r="A3" s="515"/>
      <c r="B3" s="515" t="s">
        <v>2747</v>
      </c>
      <c r="C3" s="515"/>
      <c r="D3" s="515"/>
      <c r="E3" s="515"/>
      <c r="F3" s="524"/>
      <c r="G3" s="524"/>
      <c r="H3" s="515"/>
      <c r="I3" s="524" t="s">
        <v>2571</v>
      </c>
      <c r="J3" s="1445" t="str">
        <f>IF('第二面-3'!L3="","",'第二面-3'!L3)</f>
        <v/>
      </c>
      <c r="K3" s="1445"/>
      <c r="L3" s="1445"/>
      <c r="M3" s="1446" t="s">
        <v>2572</v>
      </c>
      <c r="N3" s="1446"/>
      <c r="O3" s="1446"/>
      <c r="P3" s="1447" t="str">
        <f>IF('第二面-3'!R3="","",'第二面-3'!R3)</f>
        <v/>
      </c>
      <c r="Q3" s="1447"/>
      <c r="R3" s="1447"/>
      <c r="S3" s="1447"/>
      <c r="T3" s="1446" t="s">
        <v>2573</v>
      </c>
      <c r="U3" s="1446"/>
      <c r="V3" s="1446"/>
      <c r="W3" s="1445" t="str">
        <f>IF('第二面-3'!X3="","",'第二面-3'!X3)</f>
        <v/>
      </c>
      <c r="X3" s="1445"/>
      <c r="Y3" s="1445"/>
      <c r="Z3" s="1445"/>
      <c r="AA3" s="1445"/>
      <c r="AB3" s="1445"/>
      <c r="AC3" s="515" t="s">
        <v>17</v>
      </c>
    </row>
    <row r="4" spans="1:29" ht="15" customHeight="1">
      <c r="A4" s="515"/>
      <c r="B4" s="515" t="s">
        <v>2742</v>
      </c>
      <c r="C4" s="515"/>
      <c r="D4" s="515"/>
      <c r="E4" s="515"/>
      <c r="F4" s="516"/>
      <c r="G4" s="516"/>
      <c r="H4" s="1439" t="str">
        <f>IF('第二面-3'!K4="","",'第二面-3'!K4)</f>
        <v/>
      </c>
      <c r="I4" s="1439"/>
      <c r="J4" s="1439"/>
      <c r="K4" s="1439"/>
      <c r="L4" s="1439"/>
      <c r="M4" s="1439"/>
      <c r="N4" s="1439"/>
      <c r="O4" s="1439"/>
      <c r="P4" s="1439"/>
      <c r="Q4" s="1439"/>
      <c r="R4" s="1439"/>
      <c r="S4" s="1439"/>
      <c r="T4" s="1439"/>
      <c r="U4" s="1439"/>
      <c r="V4" s="1439"/>
      <c r="W4" s="1439"/>
      <c r="X4" s="1439"/>
      <c r="Y4" s="1439"/>
      <c r="Z4" s="1439"/>
      <c r="AA4" s="1439"/>
      <c r="AB4" s="1439"/>
      <c r="AC4" s="1439"/>
    </row>
    <row r="5" spans="1:29" ht="15" customHeight="1">
      <c r="A5" s="515"/>
      <c r="B5" s="515" t="s">
        <v>3252</v>
      </c>
      <c r="C5" s="515"/>
      <c r="D5" s="515"/>
      <c r="E5" s="515"/>
      <c r="F5" s="515"/>
      <c r="G5" s="515"/>
      <c r="H5" s="515"/>
      <c r="I5" s="525"/>
      <c r="J5" s="1445" t="str">
        <f>IF('第二面-3'!L5="","",'第二面-3'!L5)</f>
        <v/>
      </c>
      <c r="K5" s="1445"/>
      <c r="L5" s="1446" t="s">
        <v>2576</v>
      </c>
      <c r="M5" s="1446"/>
      <c r="N5" s="1446"/>
      <c r="O5" s="1446"/>
      <c r="P5" s="1446"/>
      <c r="Q5" s="1445" t="str">
        <f>IF('第二面-3'!S5="","",'第二面-3'!S5)</f>
        <v/>
      </c>
      <c r="R5" s="1445"/>
      <c r="S5" s="1445"/>
      <c r="T5" s="1446" t="s">
        <v>2577</v>
      </c>
      <c r="U5" s="1446"/>
      <c r="V5" s="1446"/>
      <c r="W5" s="1446"/>
      <c r="X5" s="1445" t="str">
        <f>IF('第二面-3'!Y5="","",'第二面-3'!Y5)</f>
        <v/>
      </c>
      <c r="Y5" s="1445"/>
      <c r="Z5" s="1445"/>
      <c r="AA5" s="1445"/>
      <c r="AB5" s="1445"/>
      <c r="AC5" s="515" t="s">
        <v>17</v>
      </c>
    </row>
    <row r="6" spans="1:29" ht="15" customHeight="1">
      <c r="A6" s="515"/>
      <c r="B6" s="515"/>
      <c r="C6" s="515"/>
      <c r="D6" s="515"/>
      <c r="E6" s="515"/>
      <c r="F6" s="515"/>
      <c r="G6" s="515"/>
      <c r="H6" s="1442" t="str">
        <f>IF('第二面-3'!K6="","",'第二面-3'!K6)</f>
        <v/>
      </c>
      <c r="I6" s="1442"/>
      <c r="J6" s="1442"/>
      <c r="K6" s="1442"/>
      <c r="L6" s="1442"/>
      <c r="M6" s="1442"/>
      <c r="N6" s="1442"/>
      <c r="O6" s="1442"/>
      <c r="P6" s="1442"/>
      <c r="Q6" s="1442"/>
      <c r="R6" s="1442"/>
      <c r="S6" s="1442"/>
      <c r="T6" s="1442"/>
      <c r="U6" s="1442"/>
      <c r="V6" s="1442"/>
      <c r="W6" s="1442"/>
      <c r="X6" s="1442"/>
      <c r="Y6" s="1442"/>
      <c r="Z6" s="1442"/>
      <c r="AA6" s="1442"/>
      <c r="AB6" s="1442"/>
      <c r="AC6" s="1442"/>
    </row>
    <row r="7" spans="1:29" ht="15" customHeight="1">
      <c r="A7" s="515"/>
      <c r="B7" s="515" t="s">
        <v>2749</v>
      </c>
      <c r="C7" s="515"/>
      <c r="D7" s="515"/>
      <c r="E7" s="515"/>
      <c r="F7" s="515"/>
      <c r="G7" s="515"/>
      <c r="H7" s="515"/>
      <c r="I7" s="1440" t="str">
        <f>IF('第二面-3'!K7="","",'第二面-3'!K7)</f>
        <v/>
      </c>
      <c r="J7" s="1448"/>
      <c r="K7" s="1448"/>
      <c r="L7" s="517"/>
      <c r="M7" s="517"/>
      <c r="N7" s="517"/>
      <c r="O7" s="515"/>
      <c r="P7" s="515"/>
      <c r="Q7" s="515"/>
      <c r="R7" s="515"/>
      <c r="S7" s="515"/>
      <c r="T7" s="515"/>
      <c r="U7" s="515"/>
      <c r="V7" s="515"/>
      <c r="W7" s="515"/>
      <c r="X7" s="515"/>
      <c r="Y7" s="515"/>
      <c r="Z7" s="515"/>
      <c r="AA7" s="515"/>
      <c r="AB7" s="515"/>
      <c r="AC7" s="515"/>
    </row>
    <row r="8" spans="1:29" ht="15" customHeight="1">
      <c r="A8" s="515"/>
      <c r="B8" s="515" t="s">
        <v>2750</v>
      </c>
      <c r="C8" s="515"/>
      <c r="D8" s="515"/>
      <c r="E8" s="515"/>
      <c r="F8" s="515"/>
      <c r="G8" s="515"/>
      <c r="H8" s="1439" t="str">
        <f>IF('第二面-3'!K8="","",'第二面-3'!K8)</f>
        <v/>
      </c>
      <c r="I8" s="1439"/>
      <c r="J8" s="1439"/>
      <c r="K8" s="1439"/>
      <c r="L8" s="1439"/>
      <c r="M8" s="1439"/>
      <c r="N8" s="1439"/>
      <c r="O8" s="1439"/>
      <c r="P8" s="1439"/>
      <c r="Q8" s="1439"/>
      <c r="R8" s="1439"/>
      <c r="S8" s="1439"/>
      <c r="T8" s="1439"/>
      <c r="U8" s="1439"/>
      <c r="V8" s="1439"/>
      <c r="W8" s="1439"/>
      <c r="X8" s="1439"/>
      <c r="Y8" s="1439"/>
      <c r="Z8" s="1439"/>
      <c r="AA8" s="1439"/>
      <c r="AB8" s="1439"/>
      <c r="AC8" s="1439"/>
    </row>
    <row r="9" spans="1:29" s="523" customFormat="1" ht="15" customHeight="1">
      <c r="A9" s="515"/>
      <c r="B9" s="515" t="s">
        <v>2751</v>
      </c>
      <c r="C9" s="515"/>
      <c r="D9" s="515"/>
      <c r="E9" s="515"/>
      <c r="F9" s="515"/>
      <c r="G9" s="515"/>
      <c r="H9" s="1442" t="str">
        <f>IF('第二面-3'!K9="","",'第二面-3'!K9)</f>
        <v/>
      </c>
      <c r="I9" s="1442"/>
      <c r="J9" s="1442"/>
      <c r="K9" s="1442"/>
      <c r="L9" s="1442"/>
      <c r="M9" s="518"/>
      <c r="N9" s="518"/>
      <c r="O9" s="518"/>
      <c r="P9" s="518"/>
      <c r="Q9" s="518"/>
      <c r="R9" s="518"/>
      <c r="S9" s="515"/>
      <c r="T9" s="515"/>
      <c r="U9" s="515"/>
      <c r="V9" s="515"/>
      <c r="W9" s="515"/>
      <c r="X9" s="515"/>
      <c r="Y9" s="515"/>
      <c r="Z9" s="515"/>
      <c r="AA9" s="515"/>
      <c r="AB9" s="515"/>
      <c r="AC9" s="515"/>
    </row>
    <row r="10" spans="1:29" s="523" customFormat="1" ht="15" customHeight="1">
      <c r="A10" s="515"/>
      <c r="B10" s="515" t="s">
        <v>3254</v>
      </c>
      <c r="C10" s="515"/>
      <c r="D10" s="515"/>
      <c r="E10" s="515"/>
      <c r="F10" s="515"/>
      <c r="G10" s="515"/>
      <c r="H10" s="526"/>
      <c r="I10" s="526"/>
      <c r="J10" s="526"/>
      <c r="K10" s="526"/>
      <c r="L10" s="1442" t="str">
        <f>IF('第二面-3'!K10="","",'第二面-3'!K10)</f>
        <v/>
      </c>
      <c r="M10" s="1442"/>
      <c r="N10" s="1442"/>
      <c r="O10" s="1442"/>
      <c r="P10" s="1442"/>
      <c r="Q10" s="1442"/>
      <c r="R10" s="1442"/>
      <c r="S10" s="1442"/>
      <c r="T10" s="1442"/>
      <c r="U10" s="1442"/>
      <c r="V10" s="1442"/>
      <c r="W10" s="1442"/>
      <c r="X10" s="1442"/>
      <c r="Y10" s="1442"/>
      <c r="Z10" s="1442"/>
      <c r="AA10" s="1442"/>
      <c r="AB10" s="1442"/>
      <c r="AC10" s="1442"/>
    </row>
    <row r="11" spans="1:29" s="523" customFormat="1" ht="15" customHeight="1">
      <c r="A11" s="515"/>
      <c r="B11" s="515"/>
      <c r="C11" s="1442"/>
      <c r="D11" s="1442"/>
      <c r="E11" s="1442"/>
      <c r="F11" s="1442"/>
      <c r="G11" s="1442"/>
      <c r="H11" s="1442"/>
      <c r="I11" s="1442"/>
      <c r="J11" s="1442"/>
      <c r="K11" s="1442"/>
      <c r="L11" s="1442"/>
      <c r="M11" s="1442"/>
      <c r="N11" s="1442"/>
      <c r="O11" s="1442"/>
      <c r="P11" s="1442"/>
      <c r="Q11" s="1442"/>
      <c r="R11" s="1442"/>
      <c r="S11" s="1442"/>
      <c r="T11" s="1442"/>
      <c r="U11" s="1442"/>
      <c r="V11" s="1442"/>
      <c r="W11" s="1442"/>
      <c r="X11" s="1442"/>
      <c r="Y11" s="1442"/>
      <c r="Z11" s="1442"/>
      <c r="AA11" s="1442"/>
      <c r="AB11" s="1442"/>
      <c r="AC11" s="1442"/>
    </row>
    <row r="12" spans="1:29" s="523" customFormat="1" ht="15" customHeight="1">
      <c r="A12" s="515"/>
      <c r="B12" s="515" t="s">
        <v>2805</v>
      </c>
      <c r="C12" s="515"/>
      <c r="D12" s="515"/>
      <c r="E12" s="515"/>
      <c r="F12" s="515"/>
      <c r="G12" s="515"/>
      <c r="H12" s="515"/>
      <c r="I12" s="515"/>
      <c r="J12" s="515"/>
      <c r="K12" s="515"/>
      <c r="L12" s="515"/>
      <c r="M12" s="515"/>
      <c r="N12" s="515"/>
      <c r="O12" s="515"/>
      <c r="P12" s="515"/>
      <c r="Q12" s="515"/>
      <c r="R12" s="515"/>
      <c r="S12" s="515"/>
      <c r="T12" s="515"/>
      <c r="U12" s="515"/>
      <c r="V12" s="515"/>
      <c r="W12" s="515"/>
      <c r="X12" s="515"/>
      <c r="Y12" s="515"/>
      <c r="Z12" s="515"/>
      <c r="AA12" s="515"/>
      <c r="AB12" s="515"/>
      <c r="AC12" s="515"/>
    </row>
    <row r="13" spans="1:29" s="523" customFormat="1" ht="15" customHeight="1">
      <c r="A13" s="515"/>
      <c r="B13" s="515" t="s">
        <v>2747</v>
      </c>
      <c r="C13" s="515"/>
      <c r="D13" s="515"/>
      <c r="E13" s="515"/>
      <c r="F13" s="524"/>
      <c r="G13" s="524"/>
      <c r="H13" s="515"/>
      <c r="I13" s="524" t="s">
        <v>2571</v>
      </c>
      <c r="J13" s="1445" t="str">
        <f>IF('第二面-3'!L12="","",'第二面-3'!L12)</f>
        <v/>
      </c>
      <c r="K13" s="1445"/>
      <c r="L13" s="1445"/>
      <c r="M13" s="1446" t="s">
        <v>2572</v>
      </c>
      <c r="N13" s="1446"/>
      <c r="O13" s="1446"/>
      <c r="P13" s="1447" t="str">
        <f>IF('第二面-3'!R12="","",'第二面-3'!R12)</f>
        <v/>
      </c>
      <c r="Q13" s="1447"/>
      <c r="R13" s="1447"/>
      <c r="S13" s="1447"/>
      <c r="T13" s="1446" t="s">
        <v>2573</v>
      </c>
      <c r="U13" s="1446"/>
      <c r="V13" s="1446"/>
      <c r="W13" s="1445" t="str">
        <f>IF('第二面-3'!X12="","",'第二面-3'!X12)</f>
        <v/>
      </c>
      <c r="X13" s="1445"/>
      <c r="Y13" s="1445"/>
      <c r="Z13" s="1445"/>
      <c r="AA13" s="1445"/>
      <c r="AB13" s="1445"/>
      <c r="AC13" s="515" t="s">
        <v>17</v>
      </c>
    </row>
    <row r="14" spans="1:29" s="523" customFormat="1" ht="15" customHeight="1">
      <c r="A14" s="515"/>
      <c r="B14" s="515" t="s">
        <v>2742</v>
      </c>
      <c r="C14" s="515"/>
      <c r="D14" s="515"/>
      <c r="E14" s="515"/>
      <c r="F14" s="516"/>
      <c r="G14" s="516"/>
      <c r="H14" s="1439" t="str">
        <f>IF('第二面-3'!K13="","",'第二面-3'!K13)</f>
        <v/>
      </c>
      <c r="I14" s="1439"/>
      <c r="J14" s="1439"/>
      <c r="K14" s="1439"/>
      <c r="L14" s="1439"/>
      <c r="M14" s="1439"/>
      <c r="N14" s="1439"/>
      <c r="O14" s="1439"/>
      <c r="P14" s="1439"/>
      <c r="Q14" s="1439"/>
      <c r="R14" s="1439"/>
      <c r="S14" s="1439"/>
      <c r="T14" s="1439"/>
      <c r="U14" s="1439"/>
      <c r="V14" s="1439"/>
      <c r="W14" s="1439"/>
      <c r="X14" s="1439"/>
      <c r="Y14" s="1439"/>
      <c r="Z14" s="1439"/>
      <c r="AA14" s="1439"/>
      <c r="AB14" s="1439"/>
      <c r="AC14" s="1439"/>
    </row>
    <row r="15" spans="1:29" s="523" customFormat="1" ht="15" customHeight="1">
      <c r="A15" s="515"/>
      <c r="B15" s="515" t="s">
        <v>3252</v>
      </c>
      <c r="C15" s="515"/>
      <c r="D15" s="515"/>
      <c r="E15" s="515"/>
      <c r="F15" s="515"/>
      <c r="G15" s="515"/>
      <c r="H15" s="515"/>
      <c r="I15" s="525"/>
      <c r="J15" s="1445" t="str">
        <f>IF('第二面-3'!L14="","",'第二面-3'!L14)</f>
        <v/>
      </c>
      <c r="K15" s="1445"/>
      <c r="L15" s="1446" t="s">
        <v>2576</v>
      </c>
      <c r="M15" s="1446"/>
      <c r="N15" s="1446"/>
      <c r="O15" s="1446"/>
      <c r="P15" s="1446"/>
      <c r="Q15" s="1445" t="str">
        <f>IF('第二面-3'!S14="","",'第二面-3'!S14)</f>
        <v/>
      </c>
      <c r="R15" s="1445"/>
      <c r="S15" s="1445"/>
      <c r="T15" s="1446" t="s">
        <v>2577</v>
      </c>
      <c r="U15" s="1446"/>
      <c r="V15" s="1446"/>
      <c r="W15" s="1446"/>
      <c r="X15" s="1445" t="str">
        <f>IF('第二面-3'!Y14="","",'第二面-3'!Y14)</f>
        <v/>
      </c>
      <c r="Y15" s="1445"/>
      <c r="Z15" s="1445"/>
      <c r="AA15" s="1445"/>
      <c r="AB15" s="1445"/>
      <c r="AC15" s="515" t="s">
        <v>17</v>
      </c>
    </row>
    <row r="16" spans="1:29" s="523" customFormat="1" ht="15" customHeight="1">
      <c r="A16" s="515"/>
      <c r="B16" s="515"/>
      <c r="C16" s="515"/>
      <c r="D16" s="515"/>
      <c r="E16" s="515"/>
      <c r="F16" s="515"/>
      <c r="G16" s="515"/>
      <c r="H16" s="1442" t="str">
        <f>IF('第二面-3'!K15="","",'第二面-3'!K15)</f>
        <v/>
      </c>
      <c r="I16" s="1442"/>
      <c r="J16" s="1442"/>
      <c r="K16" s="1442"/>
      <c r="L16" s="1442"/>
      <c r="M16" s="1442"/>
      <c r="N16" s="1442"/>
      <c r="O16" s="1442"/>
      <c r="P16" s="1442"/>
      <c r="Q16" s="1442"/>
      <c r="R16" s="1442"/>
      <c r="S16" s="1442"/>
      <c r="T16" s="1442"/>
      <c r="U16" s="1442"/>
      <c r="V16" s="1442"/>
      <c r="W16" s="1442"/>
      <c r="X16" s="1442"/>
      <c r="Y16" s="1442"/>
      <c r="Z16" s="1442"/>
      <c r="AA16" s="1442"/>
      <c r="AB16" s="1442"/>
      <c r="AC16" s="1442"/>
    </row>
    <row r="17" spans="1:29" s="523" customFormat="1" ht="15" customHeight="1">
      <c r="A17" s="515"/>
      <c r="B17" s="515" t="s">
        <v>2749</v>
      </c>
      <c r="C17" s="515"/>
      <c r="D17" s="515"/>
      <c r="E17" s="515"/>
      <c r="F17" s="515"/>
      <c r="G17" s="515"/>
      <c r="H17" s="515"/>
      <c r="I17" s="1440" t="str">
        <f>IF('第二面-3'!K16="","",'第二面-3'!K16)</f>
        <v/>
      </c>
      <c r="J17" s="1448"/>
      <c r="K17" s="1448"/>
      <c r="L17" s="517"/>
      <c r="M17" s="517"/>
      <c r="N17" s="517"/>
      <c r="O17" s="515"/>
      <c r="P17" s="515"/>
      <c r="Q17" s="515"/>
      <c r="R17" s="515"/>
      <c r="S17" s="515"/>
      <c r="T17" s="515"/>
      <c r="U17" s="515"/>
      <c r="V17" s="515"/>
      <c r="W17" s="515"/>
      <c r="X17" s="515"/>
      <c r="Y17" s="515"/>
      <c r="Z17" s="515"/>
      <c r="AA17" s="515"/>
      <c r="AB17" s="515"/>
      <c r="AC17" s="515"/>
    </row>
    <row r="18" spans="1:29" s="523" customFormat="1" ht="15" customHeight="1">
      <c r="A18" s="515"/>
      <c r="B18" s="515" t="s">
        <v>2750</v>
      </c>
      <c r="C18" s="515"/>
      <c r="D18" s="515"/>
      <c r="E18" s="515"/>
      <c r="F18" s="515"/>
      <c r="G18" s="515"/>
      <c r="H18" s="1439" t="str">
        <f>IF('第二面-3'!K17="","",'第二面-3'!K17)</f>
        <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row>
    <row r="19" spans="1:29" s="523" customFormat="1" ht="15" customHeight="1">
      <c r="A19" s="515"/>
      <c r="B19" s="515" t="s">
        <v>2751</v>
      </c>
      <c r="C19" s="515"/>
      <c r="D19" s="515"/>
      <c r="E19" s="515"/>
      <c r="F19" s="515"/>
      <c r="G19" s="515"/>
      <c r="H19" s="1442" t="str">
        <f>IF('第二面-3'!K18="","",'第二面-3'!K18)</f>
        <v/>
      </c>
      <c r="I19" s="1442"/>
      <c r="J19" s="1442"/>
      <c r="K19" s="1442"/>
      <c r="L19" s="1442"/>
      <c r="M19" s="518"/>
      <c r="N19" s="518"/>
      <c r="O19" s="518"/>
      <c r="P19" s="518"/>
      <c r="Q19" s="518"/>
      <c r="R19" s="518"/>
      <c r="S19" s="515"/>
      <c r="T19" s="515"/>
      <c r="U19" s="515"/>
      <c r="V19" s="515"/>
      <c r="W19" s="515"/>
      <c r="X19" s="515"/>
      <c r="Y19" s="515"/>
      <c r="Z19" s="515"/>
      <c r="AA19" s="515"/>
      <c r="AB19" s="515"/>
      <c r="AC19" s="515"/>
    </row>
    <row r="20" spans="1:29" s="523" customFormat="1" ht="15" customHeight="1">
      <c r="A20" s="515"/>
      <c r="B20" s="515" t="s">
        <v>3254</v>
      </c>
      <c r="C20" s="515"/>
      <c r="D20" s="515"/>
      <c r="E20" s="515"/>
      <c r="F20" s="515"/>
      <c r="G20" s="515"/>
      <c r="H20" s="526"/>
      <c r="I20" s="526"/>
      <c r="J20" s="526"/>
      <c r="K20" s="526"/>
      <c r="L20" s="1442" t="str">
        <f>IF('第二面-3'!K19="","",'第二面-3'!K19)</f>
        <v/>
      </c>
      <c r="M20" s="1442"/>
      <c r="N20" s="1442"/>
      <c r="O20" s="1442"/>
      <c r="P20" s="1442"/>
      <c r="Q20" s="1442"/>
      <c r="R20" s="1442"/>
      <c r="S20" s="1442"/>
      <c r="T20" s="1442"/>
      <c r="U20" s="1442"/>
      <c r="V20" s="1442"/>
      <c r="W20" s="1442"/>
      <c r="X20" s="1442"/>
      <c r="Y20" s="1442"/>
      <c r="Z20" s="1442"/>
      <c r="AA20" s="1442"/>
      <c r="AB20" s="1442"/>
      <c r="AC20" s="1442"/>
    </row>
    <row r="21" spans="1:29" s="523" customFormat="1" ht="15" customHeight="1">
      <c r="A21" s="515"/>
      <c r="B21" s="515"/>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row>
    <row r="22" spans="1:29" s="523" customFormat="1" ht="15" customHeight="1">
      <c r="A22" s="515"/>
      <c r="B22" s="515" t="s">
        <v>2747</v>
      </c>
      <c r="C22" s="515"/>
      <c r="D22" s="515"/>
      <c r="E22" s="515"/>
      <c r="F22" s="524"/>
      <c r="G22" s="524"/>
      <c r="H22" s="515"/>
      <c r="I22" s="524" t="s">
        <v>2571</v>
      </c>
      <c r="J22" s="1445" t="str">
        <f>IF('第二面-3'!L20="","",'第二面-3'!L20)</f>
        <v/>
      </c>
      <c r="K22" s="1445"/>
      <c r="L22" s="1445"/>
      <c r="M22" s="1446" t="s">
        <v>2572</v>
      </c>
      <c r="N22" s="1446"/>
      <c r="O22" s="1446"/>
      <c r="P22" s="1447" t="str">
        <f>IF('第二面-3'!R20="","",'第二面-3'!R20)</f>
        <v/>
      </c>
      <c r="Q22" s="1447"/>
      <c r="R22" s="1447"/>
      <c r="S22" s="1447"/>
      <c r="T22" s="1446" t="s">
        <v>2573</v>
      </c>
      <c r="U22" s="1446"/>
      <c r="V22" s="1446"/>
      <c r="W22" s="1445" t="str">
        <f>IF('第二面-3'!X20="","",'第二面-3'!X20)</f>
        <v/>
      </c>
      <c r="X22" s="1445"/>
      <c r="Y22" s="1445"/>
      <c r="Z22" s="1445"/>
      <c r="AA22" s="1445"/>
      <c r="AB22" s="1445"/>
      <c r="AC22" s="515" t="s">
        <v>17</v>
      </c>
    </row>
    <row r="23" spans="1:29" s="523" customFormat="1" ht="15" customHeight="1">
      <c r="A23" s="515"/>
      <c r="B23" s="515" t="s">
        <v>2742</v>
      </c>
      <c r="C23" s="515"/>
      <c r="D23" s="515"/>
      <c r="E23" s="515"/>
      <c r="F23" s="516"/>
      <c r="G23" s="516"/>
      <c r="H23" s="1439" t="str">
        <f>IF('第二面-3'!K21="","",'第二面-3'!K21)</f>
        <v/>
      </c>
      <c r="I23" s="1439"/>
      <c r="J23" s="1439"/>
      <c r="K23" s="1439"/>
      <c r="L23" s="1439"/>
      <c r="M23" s="1439"/>
      <c r="N23" s="1439"/>
      <c r="O23" s="1439"/>
      <c r="P23" s="1439"/>
      <c r="Q23" s="1439"/>
      <c r="R23" s="1439"/>
      <c r="S23" s="1439"/>
      <c r="T23" s="1439"/>
      <c r="U23" s="1439"/>
      <c r="V23" s="1439"/>
      <c r="W23" s="1439"/>
      <c r="X23" s="1439"/>
      <c r="Y23" s="1439"/>
      <c r="Z23" s="1439"/>
      <c r="AA23" s="1439"/>
      <c r="AB23" s="1439"/>
      <c r="AC23" s="1439"/>
    </row>
    <row r="24" spans="1:29" s="523" customFormat="1" ht="15" customHeight="1">
      <c r="A24" s="515"/>
      <c r="B24" s="515" t="s">
        <v>3252</v>
      </c>
      <c r="C24" s="515"/>
      <c r="D24" s="515"/>
      <c r="E24" s="515"/>
      <c r="F24" s="515"/>
      <c r="G24" s="515"/>
      <c r="H24" s="515"/>
      <c r="I24" s="525"/>
      <c r="J24" s="1445" t="str">
        <f>IF('第二面-3'!L22="","",'第二面-3'!L22)</f>
        <v/>
      </c>
      <c r="K24" s="1445"/>
      <c r="L24" s="1446" t="s">
        <v>2576</v>
      </c>
      <c r="M24" s="1446"/>
      <c r="N24" s="1446"/>
      <c r="O24" s="1446"/>
      <c r="P24" s="1446"/>
      <c r="Q24" s="1445" t="str">
        <f>IF('第二面-3'!S22="","",'第二面-3'!S22)</f>
        <v/>
      </c>
      <c r="R24" s="1445"/>
      <c r="S24" s="1445"/>
      <c r="T24" s="1446" t="s">
        <v>2577</v>
      </c>
      <c r="U24" s="1446"/>
      <c r="V24" s="1446"/>
      <c r="W24" s="1446"/>
      <c r="X24" s="1445" t="str">
        <f>IF('第二面-3'!Y22="","",'第二面-3'!Y22)</f>
        <v/>
      </c>
      <c r="Y24" s="1445"/>
      <c r="Z24" s="1445"/>
      <c r="AA24" s="1445"/>
      <c r="AB24" s="1445"/>
      <c r="AC24" s="515" t="s">
        <v>17</v>
      </c>
    </row>
    <row r="25" spans="1:29" s="523" customFormat="1" ht="15" customHeight="1">
      <c r="A25" s="515"/>
      <c r="B25" s="515"/>
      <c r="C25" s="515"/>
      <c r="D25" s="515"/>
      <c r="E25" s="515"/>
      <c r="F25" s="515"/>
      <c r="G25" s="515"/>
      <c r="H25" s="1442" t="str">
        <f>IF('第二面-3'!K23="","",'第二面-3'!K23)</f>
        <v/>
      </c>
      <c r="I25" s="1442"/>
      <c r="J25" s="1442"/>
      <c r="K25" s="1442"/>
      <c r="L25" s="1442"/>
      <c r="M25" s="1442"/>
      <c r="N25" s="1442"/>
      <c r="O25" s="1442"/>
      <c r="P25" s="1442"/>
      <c r="Q25" s="1442"/>
      <c r="R25" s="1442"/>
      <c r="S25" s="1442"/>
      <c r="T25" s="1442"/>
      <c r="U25" s="1442"/>
      <c r="V25" s="1442"/>
      <c r="W25" s="1442"/>
      <c r="X25" s="1442"/>
      <c r="Y25" s="1442"/>
      <c r="Z25" s="1442"/>
      <c r="AA25" s="1442"/>
      <c r="AB25" s="1442"/>
      <c r="AC25" s="1442"/>
    </row>
    <row r="26" spans="1:29" s="523" customFormat="1" ht="15" customHeight="1">
      <c r="A26" s="515"/>
      <c r="B26" s="515" t="s">
        <v>2749</v>
      </c>
      <c r="C26" s="515"/>
      <c r="D26" s="515"/>
      <c r="E26" s="515"/>
      <c r="F26" s="515"/>
      <c r="G26" s="515"/>
      <c r="H26" s="515"/>
      <c r="I26" s="1440" t="str">
        <f>IF('第二面-3'!K24="","",'第二面-3'!K24)</f>
        <v/>
      </c>
      <c r="J26" s="1448"/>
      <c r="K26" s="1448"/>
      <c r="L26" s="517"/>
      <c r="M26" s="517"/>
      <c r="N26" s="517"/>
      <c r="O26" s="515"/>
      <c r="P26" s="515"/>
      <c r="Q26" s="515"/>
      <c r="R26" s="515"/>
      <c r="S26" s="515"/>
      <c r="T26" s="515"/>
      <c r="U26" s="515"/>
      <c r="V26" s="515"/>
      <c r="W26" s="515"/>
      <c r="X26" s="515"/>
      <c r="Y26" s="515"/>
      <c r="Z26" s="515"/>
      <c r="AA26" s="515"/>
      <c r="AB26" s="515"/>
      <c r="AC26" s="515"/>
    </row>
    <row r="27" spans="1:29" s="523" customFormat="1" ht="15" customHeight="1">
      <c r="A27" s="515"/>
      <c r="B27" s="515" t="s">
        <v>2750</v>
      </c>
      <c r="C27" s="515"/>
      <c r="D27" s="515"/>
      <c r="E27" s="515"/>
      <c r="F27" s="515"/>
      <c r="G27" s="515"/>
      <c r="H27" s="1439" t="str">
        <f>IF('第二面-3'!K25="","",'第二面-3'!K25)</f>
        <v/>
      </c>
      <c r="I27" s="1439"/>
      <c r="J27" s="1439"/>
      <c r="K27" s="1439"/>
      <c r="L27" s="1439"/>
      <c r="M27" s="1439"/>
      <c r="N27" s="1439"/>
      <c r="O27" s="1439"/>
      <c r="P27" s="1439"/>
      <c r="Q27" s="1439"/>
      <c r="R27" s="1439"/>
      <c r="S27" s="1439"/>
      <c r="T27" s="1439"/>
      <c r="U27" s="1439"/>
      <c r="V27" s="1439"/>
      <c r="W27" s="1439"/>
      <c r="X27" s="1439"/>
      <c r="Y27" s="1439"/>
      <c r="Z27" s="1439"/>
      <c r="AA27" s="1439"/>
      <c r="AB27" s="1439"/>
      <c r="AC27" s="1439"/>
    </row>
    <row r="28" spans="1:29" s="523" customFormat="1" ht="15" customHeight="1">
      <c r="A28" s="515"/>
      <c r="B28" s="515" t="s">
        <v>2751</v>
      </c>
      <c r="C28" s="515"/>
      <c r="D28" s="515"/>
      <c r="E28" s="515"/>
      <c r="F28" s="515"/>
      <c r="G28" s="515"/>
      <c r="H28" s="1442" t="str">
        <f>IF('第二面-3'!K26="","",'第二面-3'!K26)</f>
        <v/>
      </c>
      <c r="I28" s="1442"/>
      <c r="J28" s="1442"/>
      <c r="K28" s="1442"/>
      <c r="L28" s="1442"/>
      <c r="M28" s="518"/>
      <c r="N28" s="518"/>
      <c r="O28" s="518"/>
      <c r="P28" s="518"/>
      <c r="Q28" s="518"/>
      <c r="R28" s="518"/>
      <c r="S28" s="515"/>
      <c r="T28" s="515"/>
      <c r="U28" s="515"/>
      <c r="V28" s="515"/>
      <c r="W28" s="515"/>
      <c r="X28" s="515"/>
      <c r="Y28" s="515"/>
      <c r="Z28" s="515"/>
      <c r="AA28" s="515"/>
      <c r="AB28" s="515"/>
      <c r="AC28" s="515"/>
    </row>
    <row r="29" spans="1:29" s="523" customFormat="1" ht="15" customHeight="1">
      <c r="A29" s="515"/>
      <c r="B29" s="515" t="s">
        <v>3254</v>
      </c>
      <c r="C29" s="515"/>
      <c r="D29" s="515"/>
      <c r="E29" s="515"/>
      <c r="F29" s="515"/>
      <c r="G29" s="515"/>
      <c r="H29" s="526"/>
      <c r="I29" s="526"/>
      <c r="J29" s="526"/>
      <c r="K29" s="526"/>
      <c r="L29" s="1442" t="str">
        <f>IF('第二面-3'!K27="","",'第二面-3'!K27)</f>
        <v/>
      </c>
      <c r="M29" s="1442"/>
      <c r="N29" s="1442"/>
      <c r="O29" s="1442"/>
      <c r="P29" s="1442"/>
      <c r="Q29" s="1442"/>
      <c r="R29" s="1442"/>
      <c r="S29" s="1442"/>
      <c r="T29" s="1442"/>
      <c r="U29" s="1442"/>
      <c r="V29" s="1442"/>
      <c r="W29" s="1442"/>
      <c r="X29" s="1442"/>
      <c r="Y29" s="1442"/>
      <c r="Z29" s="1442"/>
      <c r="AA29" s="1442"/>
      <c r="AB29" s="1442"/>
      <c r="AC29" s="1442"/>
    </row>
    <row r="30" spans="1:29" s="523" customFormat="1" ht="15" customHeight="1">
      <c r="A30" s="515"/>
      <c r="B30" s="515"/>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row>
    <row r="31" spans="1:29" s="523" customFormat="1" ht="15" customHeight="1">
      <c r="A31" s="515"/>
      <c r="B31" s="515" t="s">
        <v>2747</v>
      </c>
      <c r="C31" s="515"/>
      <c r="D31" s="515"/>
      <c r="E31" s="515"/>
      <c r="F31" s="524"/>
      <c r="G31" s="524"/>
      <c r="H31" s="515"/>
      <c r="I31" s="524" t="s">
        <v>2571</v>
      </c>
      <c r="J31" s="1445" t="str">
        <f>IF('第二面-3'!L28="","",'第二面-3'!L28)</f>
        <v/>
      </c>
      <c r="K31" s="1445"/>
      <c r="L31" s="1445"/>
      <c r="M31" s="1446" t="s">
        <v>2572</v>
      </c>
      <c r="N31" s="1446"/>
      <c r="O31" s="1446"/>
      <c r="P31" s="1447" t="str">
        <f>IF('第二面-3'!R28="","",'第二面-3'!R28)</f>
        <v/>
      </c>
      <c r="Q31" s="1447"/>
      <c r="R31" s="1447"/>
      <c r="S31" s="1447"/>
      <c r="T31" s="1446" t="s">
        <v>2573</v>
      </c>
      <c r="U31" s="1446"/>
      <c r="V31" s="1446"/>
      <c r="W31" s="1445" t="str">
        <f>IF('第二面-3'!X28="","",'第二面-3'!X28)</f>
        <v/>
      </c>
      <c r="X31" s="1445"/>
      <c r="Y31" s="1445"/>
      <c r="Z31" s="1445"/>
      <c r="AA31" s="1445"/>
      <c r="AB31" s="1445"/>
      <c r="AC31" s="515" t="s">
        <v>17</v>
      </c>
    </row>
    <row r="32" spans="1:29" s="523" customFormat="1" ht="15" customHeight="1">
      <c r="A32" s="515"/>
      <c r="B32" s="515" t="s">
        <v>2742</v>
      </c>
      <c r="C32" s="515"/>
      <c r="D32" s="515"/>
      <c r="E32" s="515"/>
      <c r="F32" s="516"/>
      <c r="G32" s="516"/>
      <c r="H32" s="1439" t="str">
        <f>IF('第二面-3'!K29="","",'第二面-3'!K29)</f>
        <v/>
      </c>
      <c r="I32" s="1439"/>
      <c r="J32" s="1439"/>
      <c r="K32" s="1439"/>
      <c r="L32" s="1439"/>
      <c r="M32" s="1439"/>
      <c r="N32" s="1439"/>
      <c r="O32" s="1439"/>
      <c r="P32" s="1439"/>
      <c r="Q32" s="1439"/>
      <c r="R32" s="1439"/>
      <c r="S32" s="1439"/>
      <c r="T32" s="1439"/>
      <c r="U32" s="1439"/>
      <c r="V32" s="1439"/>
      <c r="W32" s="1439"/>
      <c r="X32" s="1439"/>
      <c r="Y32" s="1439"/>
      <c r="Z32" s="1439"/>
      <c r="AA32" s="1439"/>
      <c r="AB32" s="1439"/>
      <c r="AC32" s="1439"/>
    </row>
    <row r="33" spans="1:29" s="523" customFormat="1" ht="15" customHeight="1">
      <c r="A33" s="515"/>
      <c r="B33" s="515" t="s">
        <v>3252</v>
      </c>
      <c r="C33" s="515"/>
      <c r="D33" s="515"/>
      <c r="E33" s="515"/>
      <c r="F33" s="515"/>
      <c r="G33" s="515"/>
      <c r="H33" s="515"/>
      <c r="I33" s="525"/>
      <c r="J33" s="1445" t="str">
        <f>IF('第二面-3'!L30="","",'第二面-3'!L30)</f>
        <v/>
      </c>
      <c r="K33" s="1445"/>
      <c r="L33" s="1446" t="s">
        <v>2576</v>
      </c>
      <c r="M33" s="1446"/>
      <c r="N33" s="1446"/>
      <c r="O33" s="1446"/>
      <c r="P33" s="1446"/>
      <c r="Q33" s="1445" t="str">
        <f>IF('第二面-3'!S30="","",'第二面-3'!S30)</f>
        <v/>
      </c>
      <c r="R33" s="1445"/>
      <c r="S33" s="1445"/>
      <c r="T33" s="1446" t="s">
        <v>2577</v>
      </c>
      <c r="U33" s="1446"/>
      <c r="V33" s="1446"/>
      <c r="W33" s="1446"/>
      <c r="X33" s="1445" t="str">
        <f>IF('第二面-3'!Y30="","",'第二面-3'!Y30)</f>
        <v/>
      </c>
      <c r="Y33" s="1445"/>
      <c r="Z33" s="1445"/>
      <c r="AA33" s="1445"/>
      <c r="AB33" s="1445"/>
      <c r="AC33" s="515" t="s">
        <v>17</v>
      </c>
    </row>
    <row r="34" spans="1:29" s="523" customFormat="1" ht="15" customHeight="1">
      <c r="A34" s="515"/>
      <c r="B34" s="515"/>
      <c r="C34" s="515"/>
      <c r="D34" s="515"/>
      <c r="E34" s="515"/>
      <c r="F34" s="515"/>
      <c r="G34" s="515"/>
      <c r="H34" s="1442" t="str">
        <f>IF('第二面-3'!K31="","",'第二面-3'!K31)</f>
        <v/>
      </c>
      <c r="I34" s="1442"/>
      <c r="J34" s="1442"/>
      <c r="K34" s="1442"/>
      <c r="L34" s="1442"/>
      <c r="M34" s="1442"/>
      <c r="N34" s="1442"/>
      <c r="O34" s="1442"/>
      <c r="P34" s="1442"/>
      <c r="Q34" s="1442"/>
      <c r="R34" s="1442"/>
      <c r="S34" s="1442"/>
      <c r="T34" s="1442"/>
      <c r="U34" s="1442"/>
      <c r="V34" s="1442"/>
      <c r="W34" s="1442"/>
      <c r="X34" s="1442"/>
      <c r="Y34" s="1442"/>
      <c r="Z34" s="1442"/>
      <c r="AA34" s="1442"/>
      <c r="AB34" s="1442"/>
      <c r="AC34" s="1442"/>
    </row>
    <row r="35" spans="1:29" s="523" customFormat="1" ht="15" customHeight="1">
      <c r="A35" s="515"/>
      <c r="B35" s="515" t="s">
        <v>2749</v>
      </c>
      <c r="C35" s="515"/>
      <c r="D35" s="515"/>
      <c r="E35" s="515"/>
      <c r="F35" s="515"/>
      <c r="G35" s="515"/>
      <c r="H35" s="515"/>
      <c r="I35" s="1440" t="str">
        <f>IF('第二面-3'!K32="","",'第二面-3'!K32)</f>
        <v/>
      </c>
      <c r="J35" s="1448"/>
      <c r="K35" s="1448"/>
      <c r="L35" s="517"/>
      <c r="M35" s="517"/>
      <c r="N35" s="517"/>
      <c r="O35" s="515"/>
      <c r="P35" s="515"/>
      <c r="Q35" s="515"/>
      <c r="R35" s="515"/>
      <c r="S35" s="515"/>
      <c r="T35" s="515"/>
      <c r="U35" s="515"/>
      <c r="V35" s="515"/>
      <c r="W35" s="515"/>
      <c r="X35" s="515"/>
      <c r="Y35" s="515"/>
      <c r="Z35" s="515"/>
      <c r="AA35" s="515"/>
      <c r="AB35" s="515"/>
      <c r="AC35" s="515"/>
    </row>
    <row r="36" spans="1:29" s="523" customFormat="1" ht="15" customHeight="1">
      <c r="A36" s="515"/>
      <c r="B36" s="515" t="s">
        <v>2750</v>
      </c>
      <c r="C36" s="515"/>
      <c r="D36" s="515"/>
      <c r="E36" s="515"/>
      <c r="F36" s="515"/>
      <c r="G36" s="515"/>
      <c r="H36" s="1439" t="str">
        <f>IF('第二面-3'!K33="","",'第二面-3'!K33)</f>
        <v/>
      </c>
      <c r="I36" s="1439"/>
      <c r="J36" s="1439"/>
      <c r="K36" s="1439"/>
      <c r="L36" s="1439"/>
      <c r="M36" s="1439"/>
      <c r="N36" s="1439"/>
      <c r="O36" s="1439"/>
      <c r="P36" s="1439"/>
      <c r="Q36" s="1439"/>
      <c r="R36" s="1439"/>
      <c r="S36" s="1439"/>
      <c r="T36" s="1439"/>
      <c r="U36" s="1439"/>
      <c r="V36" s="1439"/>
      <c r="W36" s="1439"/>
      <c r="X36" s="1439"/>
      <c r="Y36" s="1439"/>
      <c r="Z36" s="1439"/>
      <c r="AA36" s="1439"/>
      <c r="AB36" s="1439"/>
      <c r="AC36" s="1439"/>
    </row>
    <row r="37" spans="1:29" s="523" customFormat="1" ht="15" customHeight="1">
      <c r="A37" s="515"/>
      <c r="B37" s="515" t="s">
        <v>2751</v>
      </c>
      <c r="C37" s="515"/>
      <c r="D37" s="515"/>
      <c r="E37" s="515"/>
      <c r="F37" s="515"/>
      <c r="G37" s="515"/>
      <c r="H37" s="1442" t="str">
        <f>IF('第二面-3'!K34="","",'第二面-3'!K34)</f>
        <v/>
      </c>
      <c r="I37" s="1442"/>
      <c r="J37" s="1442"/>
      <c r="K37" s="1442"/>
      <c r="L37" s="1442"/>
      <c r="M37" s="518"/>
      <c r="N37" s="518"/>
      <c r="O37" s="518"/>
      <c r="P37" s="518"/>
      <c r="Q37" s="518"/>
      <c r="R37" s="518"/>
      <c r="S37" s="515"/>
      <c r="T37" s="515"/>
      <c r="U37" s="515"/>
      <c r="V37" s="515"/>
      <c r="W37" s="515"/>
      <c r="X37" s="515"/>
      <c r="Y37" s="515"/>
      <c r="Z37" s="515"/>
      <c r="AA37" s="515"/>
      <c r="AB37" s="515"/>
      <c r="AC37" s="515"/>
    </row>
    <row r="38" spans="1:29" s="523" customFormat="1" ht="15" customHeight="1">
      <c r="A38" s="515"/>
      <c r="B38" s="515" t="s">
        <v>3254</v>
      </c>
      <c r="C38" s="515"/>
      <c r="D38" s="515"/>
      <c r="E38" s="515"/>
      <c r="F38" s="515"/>
      <c r="G38" s="515"/>
      <c r="H38" s="526"/>
      <c r="I38" s="526"/>
      <c r="J38" s="526"/>
      <c r="K38" s="526"/>
      <c r="L38" s="1442" t="str">
        <f>IF('第二面-3'!K35="","",'第二面-3'!K35)</f>
        <v/>
      </c>
      <c r="M38" s="1442"/>
      <c r="N38" s="1442"/>
      <c r="O38" s="1442"/>
      <c r="P38" s="1442"/>
      <c r="Q38" s="1442"/>
      <c r="R38" s="1442"/>
      <c r="S38" s="1442"/>
      <c r="T38" s="1442"/>
      <c r="U38" s="1442"/>
      <c r="V38" s="1442"/>
      <c r="W38" s="1442"/>
      <c r="X38" s="1442"/>
      <c r="Y38" s="1442"/>
      <c r="Z38" s="1442"/>
      <c r="AA38" s="1442"/>
      <c r="AB38" s="1442"/>
      <c r="AC38" s="1442"/>
    </row>
    <row r="39" spans="1:29" s="523" customFormat="1" ht="15" customHeight="1">
      <c r="A39" s="515"/>
      <c r="B39" s="515"/>
      <c r="C39" s="1443"/>
      <c r="D39" s="1443"/>
      <c r="E39" s="1443"/>
      <c r="F39" s="1443"/>
      <c r="G39" s="1443"/>
      <c r="H39" s="1443"/>
      <c r="I39" s="1443"/>
      <c r="J39" s="1443"/>
      <c r="K39" s="1443"/>
      <c r="L39" s="1443"/>
      <c r="M39" s="1443"/>
      <c r="N39" s="1443"/>
      <c r="O39" s="1443"/>
      <c r="P39" s="1443"/>
      <c r="Q39" s="1443"/>
      <c r="R39" s="1443"/>
      <c r="S39" s="1443"/>
      <c r="T39" s="1443"/>
      <c r="U39" s="1443"/>
      <c r="V39" s="1443"/>
      <c r="W39" s="1443"/>
      <c r="X39" s="1443"/>
      <c r="Y39" s="1443"/>
      <c r="Z39" s="1443"/>
      <c r="AA39" s="1443"/>
      <c r="AB39" s="1443"/>
      <c r="AC39" s="1443"/>
    </row>
    <row r="40" spans="1:29" s="523" customFormat="1" ht="15" customHeight="1">
      <c r="A40" s="514" t="s">
        <v>3255</v>
      </c>
      <c r="B40" s="514"/>
      <c r="C40" s="514"/>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c r="AC40" s="514"/>
    </row>
    <row r="41" spans="1:29" s="523" customFormat="1" ht="15" customHeight="1">
      <c r="A41" s="515" t="s">
        <v>2795</v>
      </c>
      <c r="B41" s="515"/>
      <c r="C41" s="515"/>
      <c r="D41" s="515"/>
      <c r="E41" s="515"/>
      <c r="F41" s="515"/>
      <c r="G41" s="515"/>
      <c r="H41" s="1439" t="str">
        <f>IF('第二面-3'!K37="","",'第二面-3'!K37)</f>
        <v/>
      </c>
      <c r="I41" s="1439"/>
      <c r="J41" s="1439"/>
      <c r="K41" s="1439"/>
      <c r="L41" s="1439"/>
      <c r="M41" s="1439"/>
      <c r="N41" s="1439"/>
      <c r="O41" s="1439"/>
      <c r="P41" s="1439"/>
      <c r="Q41" s="1439"/>
      <c r="R41" s="1439"/>
      <c r="S41" s="1439"/>
      <c r="T41" s="1439"/>
      <c r="U41" s="1439"/>
      <c r="V41" s="1439"/>
      <c r="W41" s="1439"/>
      <c r="X41" s="1439"/>
      <c r="Y41" s="1439"/>
      <c r="Z41" s="1439"/>
      <c r="AA41" s="1439"/>
      <c r="AB41" s="1439"/>
      <c r="AC41" s="1439"/>
    </row>
    <row r="42" spans="1:29" s="523" customFormat="1" ht="15" customHeight="1">
      <c r="A42" s="515" t="s">
        <v>2807</v>
      </c>
      <c r="B42" s="515"/>
      <c r="C42" s="515"/>
      <c r="D42" s="515"/>
      <c r="E42" s="515"/>
      <c r="F42" s="515"/>
      <c r="G42" s="515"/>
      <c r="H42" s="515"/>
      <c r="I42" s="527"/>
      <c r="J42" s="528" t="s">
        <v>2571</v>
      </c>
      <c r="K42" s="1433" t="str">
        <f>IF('第二面-3'!L38="","",'第二面-3'!L38)</f>
        <v/>
      </c>
      <c r="L42" s="1433"/>
      <c r="M42" s="1433"/>
      <c r="N42" s="1433"/>
      <c r="O42" s="495" t="s">
        <v>3256</v>
      </c>
      <c r="P42" s="1433" t="str">
        <f>IF('第二面-3'!Q38&lt;&gt;"",'第二面-3'!Q38,"")&amp;IF('第二面-3'!R38&lt;&gt;"",'第二面-3'!R38,"")</f>
        <v/>
      </c>
      <c r="Q42" s="1433"/>
      <c r="R42" s="1433"/>
      <c r="S42" s="1433"/>
      <c r="T42" s="492" t="s">
        <v>2788</v>
      </c>
      <c r="U42" s="1433" t="str">
        <f>IF('第二面-3'!U38="","",'第二面-3'!U38)</f>
        <v/>
      </c>
      <c r="V42" s="1433"/>
      <c r="W42" s="1433"/>
      <c r="X42" s="1433"/>
      <c r="Y42" s="1433"/>
      <c r="Z42" s="1433"/>
      <c r="AA42" s="1433"/>
      <c r="AB42" s="1433"/>
      <c r="AC42" s="492" t="s">
        <v>17</v>
      </c>
    </row>
    <row r="43" spans="1:29" s="523" customFormat="1" ht="15" customHeight="1">
      <c r="A43" s="515"/>
      <c r="B43" s="515"/>
      <c r="C43" s="515"/>
      <c r="D43" s="515"/>
      <c r="E43" s="515"/>
      <c r="F43" s="515"/>
      <c r="G43" s="515"/>
      <c r="H43" s="1442" t="str">
        <f>IF('第二面-3'!K39="","",'第二面-3'!K39)</f>
        <v/>
      </c>
      <c r="I43" s="1442"/>
      <c r="J43" s="1442"/>
      <c r="K43" s="1442"/>
      <c r="L43" s="1442"/>
      <c r="M43" s="1442"/>
      <c r="N43" s="1442"/>
      <c r="O43" s="1442"/>
      <c r="P43" s="1442"/>
      <c r="Q43" s="1442"/>
      <c r="R43" s="1442"/>
      <c r="S43" s="1442"/>
      <c r="T43" s="1442"/>
      <c r="U43" s="1442"/>
      <c r="V43" s="1442"/>
      <c r="W43" s="1442"/>
      <c r="X43" s="1442"/>
      <c r="Y43" s="1442"/>
      <c r="Z43" s="1442"/>
      <c r="AA43" s="1442"/>
      <c r="AB43" s="1442"/>
      <c r="AC43" s="1442"/>
    </row>
    <row r="44" spans="1:29" s="523" customFormat="1" ht="15" customHeight="1">
      <c r="A44" s="515" t="s">
        <v>2743</v>
      </c>
      <c r="B44" s="515"/>
      <c r="C44" s="515"/>
      <c r="D44" s="515"/>
      <c r="E44" s="515"/>
      <c r="F44" s="515"/>
      <c r="G44" s="515"/>
      <c r="H44" s="1440" t="str">
        <f>IF('第二面-3'!K40="","",'第二面-3'!K40)</f>
        <v/>
      </c>
      <c r="I44" s="1440"/>
      <c r="J44" s="1440"/>
      <c r="K44" s="517"/>
      <c r="L44" s="517"/>
      <c r="M44" s="517"/>
      <c r="N44" s="517"/>
      <c r="O44" s="515"/>
      <c r="P44" s="515"/>
      <c r="Q44" s="515"/>
      <c r="R44" s="515"/>
      <c r="S44" s="515"/>
      <c r="T44" s="515"/>
      <c r="U44" s="515"/>
      <c r="V44" s="515"/>
      <c r="W44" s="515"/>
      <c r="X44" s="515"/>
      <c r="Y44" s="515"/>
      <c r="Z44" s="515"/>
      <c r="AA44" s="515"/>
      <c r="AB44" s="515"/>
      <c r="AC44" s="515"/>
    </row>
    <row r="45" spans="1:29" s="523" customFormat="1" ht="15" customHeight="1">
      <c r="A45" s="515" t="s">
        <v>2797</v>
      </c>
      <c r="B45" s="515"/>
      <c r="C45" s="515"/>
      <c r="D45" s="515"/>
      <c r="E45" s="515"/>
      <c r="F45" s="515"/>
      <c r="G45" s="515"/>
      <c r="H45" s="1439" t="str">
        <f>IF('第二面-3'!K41="","",'第二面-3'!K41)</f>
        <v/>
      </c>
      <c r="I45" s="1439"/>
      <c r="J45" s="1439"/>
      <c r="K45" s="1439"/>
      <c r="L45" s="1439"/>
      <c r="M45" s="1439"/>
      <c r="N45" s="1439"/>
      <c r="O45" s="1439"/>
      <c r="P45" s="1439"/>
      <c r="Q45" s="1439"/>
      <c r="R45" s="1439"/>
      <c r="S45" s="1439"/>
      <c r="T45" s="1439"/>
      <c r="U45" s="1439"/>
      <c r="V45" s="1439"/>
      <c r="W45" s="1439"/>
      <c r="X45" s="1439"/>
      <c r="Y45" s="1439"/>
      <c r="Z45" s="1439"/>
      <c r="AA45" s="1439"/>
      <c r="AB45" s="1439"/>
      <c r="AC45" s="1439"/>
    </row>
    <row r="46" spans="1:29" s="523" customFormat="1" ht="15" customHeight="1">
      <c r="A46" s="515" t="s">
        <v>2745</v>
      </c>
      <c r="B46" s="515"/>
      <c r="C46" s="515"/>
      <c r="D46" s="515"/>
      <c r="E46" s="515"/>
      <c r="F46" s="515"/>
      <c r="G46" s="515"/>
      <c r="H46" s="1442" t="str">
        <f>IF('第二面-3'!K42="","",'第二面-3'!K42)</f>
        <v/>
      </c>
      <c r="I46" s="1442"/>
      <c r="J46" s="1442"/>
      <c r="K46" s="1442"/>
      <c r="L46" s="1442"/>
      <c r="M46" s="518"/>
      <c r="N46" s="518"/>
      <c r="O46" s="518"/>
      <c r="P46" s="518"/>
      <c r="Q46" s="518"/>
      <c r="R46" s="518"/>
      <c r="S46" s="519"/>
      <c r="T46" s="519"/>
      <c r="U46" s="519"/>
      <c r="V46" s="519"/>
      <c r="W46" s="519"/>
      <c r="X46" s="519"/>
      <c r="Y46" s="519"/>
      <c r="Z46" s="519"/>
      <c r="AA46" s="519"/>
      <c r="AB46" s="519"/>
      <c r="AC46" s="519"/>
    </row>
    <row r="47" spans="1:29" ht="15" customHeight="1">
      <c r="A47" s="514" t="s">
        <v>3257</v>
      </c>
      <c r="B47" s="514"/>
      <c r="C47" s="514"/>
      <c r="D47" s="514"/>
      <c r="E47" s="529"/>
      <c r="F47" s="529"/>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row>
    <row r="48" spans="1:29" ht="15" customHeight="1">
      <c r="A48" s="1449" t="str">
        <f>IF('第二面-3'!A52="","",'第二面-3'!A52)</f>
        <v/>
      </c>
      <c r="B48" s="1449"/>
      <c r="C48" s="1449"/>
      <c r="D48" s="1449"/>
      <c r="E48" s="1449"/>
      <c r="F48" s="1449"/>
      <c r="G48" s="1449"/>
      <c r="H48" s="1449"/>
      <c r="I48" s="1449"/>
      <c r="J48" s="1449"/>
      <c r="K48" s="1449"/>
      <c r="L48" s="1449"/>
      <c r="M48" s="1449"/>
      <c r="N48" s="1449"/>
      <c r="O48" s="1449"/>
      <c r="P48" s="1449"/>
      <c r="Q48" s="1449"/>
      <c r="R48" s="1449"/>
      <c r="S48" s="1449"/>
      <c r="T48" s="1449"/>
      <c r="U48" s="1449"/>
      <c r="V48" s="1449"/>
      <c r="W48" s="1449"/>
      <c r="X48" s="1449"/>
      <c r="Y48" s="1449"/>
      <c r="Z48" s="1449"/>
      <c r="AA48" s="1449"/>
      <c r="AB48" s="1449"/>
      <c r="AC48" s="1449"/>
    </row>
    <row r="49" spans="1:29" ht="15" customHeight="1">
      <c r="A49" s="1449" t="str">
        <f>IF('第二面-3'!A53="","",'第二面-3'!A53)</f>
        <v/>
      </c>
      <c r="B49" s="1449"/>
      <c r="C49" s="1449"/>
      <c r="D49" s="1449"/>
      <c r="E49" s="1449"/>
      <c r="F49" s="1449"/>
      <c r="G49" s="1449"/>
      <c r="H49" s="1449"/>
      <c r="I49" s="1449"/>
      <c r="J49" s="1449"/>
      <c r="K49" s="1449"/>
      <c r="L49" s="1449"/>
      <c r="M49" s="1449"/>
      <c r="N49" s="1449"/>
      <c r="O49" s="1449"/>
      <c r="P49" s="1449"/>
      <c r="Q49" s="1449"/>
      <c r="R49" s="1449"/>
      <c r="S49" s="1449"/>
      <c r="T49" s="1449"/>
      <c r="U49" s="1449"/>
      <c r="V49" s="1449"/>
      <c r="W49" s="1449"/>
      <c r="X49" s="1449"/>
      <c r="Y49" s="1449"/>
      <c r="Z49" s="1449"/>
      <c r="AA49" s="1449"/>
      <c r="AB49" s="1449"/>
      <c r="AC49" s="1449"/>
    </row>
    <row r="50" spans="1:29" ht="15" customHeight="1">
      <c r="A50" s="1450" t="str">
        <f>IF('第二面-3'!A54="","",'第二面-3'!A54)</f>
        <v/>
      </c>
      <c r="B50" s="1450"/>
      <c r="C50" s="1450"/>
      <c r="D50" s="1450"/>
      <c r="E50" s="1450"/>
      <c r="F50" s="1450"/>
      <c r="G50" s="1450"/>
      <c r="H50" s="1450"/>
      <c r="I50" s="1450"/>
      <c r="J50" s="1450"/>
      <c r="K50" s="1450"/>
      <c r="L50" s="1450"/>
      <c r="M50" s="1450"/>
      <c r="N50" s="1450"/>
      <c r="O50" s="1450"/>
      <c r="P50" s="1450"/>
      <c r="Q50" s="1450"/>
      <c r="R50" s="1450"/>
      <c r="S50" s="1450"/>
      <c r="T50" s="1450"/>
      <c r="U50" s="1450"/>
      <c r="V50" s="1450"/>
      <c r="W50" s="1450"/>
      <c r="X50" s="1450"/>
      <c r="Y50" s="1450"/>
      <c r="Z50" s="1450"/>
      <c r="AA50" s="1450"/>
      <c r="AB50" s="1450"/>
      <c r="AC50" s="1450"/>
    </row>
  </sheetData>
  <mergeCells count="79">
    <mergeCell ref="H45:AC45"/>
    <mergeCell ref="H46:L46"/>
    <mergeCell ref="A48:AC48"/>
    <mergeCell ref="A49:AC49"/>
    <mergeCell ref="A50:AC50"/>
    <mergeCell ref="H44:J44"/>
    <mergeCell ref="H34:AC34"/>
    <mergeCell ref="I35:K35"/>
    <mergeCell ref="H36:AC36"/>
    <mergeCell ref="H37:L37"/>
    <mergeCell ref="L38:AC38"/>
    <mergeCell ref="C39:AC39"/>
    <mergeCell ref="H41:AC41"/>
    <mergeCell ref="K42:N42"/>
    <mergeCell ref="P42:S42"/>
    <mergeCell ref="U42:AB42"/>
    <mergeCell ref="H43:AC43"/>
    <mergeCell ref="H32:AC32"/>
    <mergeCell ref="J33:K33"/>
    <mergeCell ref="L33:P33"/>
    <mergeCell ref="Q33:S33"/>
    <mergeCell ref="T33:W33"/>
    <mergeCell ref="X33:AB33"/>
    <mergeCell ref="I26:K26"/>
    <mergeCell ref="H27:AC27"/>
    <mergeCell ref="H28:L28"/>
    <mergeCell ref="L29:AC29"/>
    <mergeCell ref="C30:AC30"/>
    <mergeCell ref="J31:L31"/>
    <mergeCell ref="M31:O31"/>
    <mergeCell ref="P31:S31"/>
    <mergeCell ref="T31:V31"/>
    <mergeCell ref="W31:AB31"/>
    <mergeCell ref="H25:AC25"/>
    <mergeCell ref="J22:L22"/>
    <mergeCell ref="M22:O22"/>
    <mergeCell ref="P22:S22"/>
    <mergeCell ref="T22:V22"/>
    <mergeCell ref="W22:AB22"/>
    <mergeCell ref="H23:AC23"/>
    <mergeCell ref="J24:K24"/>
    <mergeCell ref="L24:P24"/>
    <mergeCell ref="Q24:S24"/>
    <mergeCell ref="T24:W24"/>
    <mergeCell ref="X24:AB24"/>
    <mergeCell ref="C21:AC21"/>
    <mergeCell ref="H14:AC14"/>
    <mergeCell ref="J15:K15"/>
    <mergeCell ref="L15:P15"/>
    <mergeCell ref="Q15:S15"/>
    <mergeCell ref="T15:W15"/>
    <mergeCell ref="X15:AB15"/>
    <mergeCell ref="H16:AC16"/>
    <mergeCell ref="I17:K17"/>
    <mergeCell ref="H18:AC18"/>
    <mergeCell ref="H19:L19"/>
    <mergeCell ref="L20:AC20"/>
    <mergeCell ref="I7:K7"/>
    <mergeCell ref="H8:AC8"/>
    <mergeCell ref="H9:L9"/>
    <mergeCell ref="L10:AC10"/>
    <mergeCell ref="C11:AC11"/>
    <mergeCell ref="J13:L13"/>
    <mergeCell ref="M13:O13"/>
    <mergeCell ref="P13:S13"/>
    <mergeCell ref="T13:V13"/>
    <mergeCell ref="W13:AB13"/>
    <mergeCell ref="H6:AC6"/>
    <mergeCell ref="J3:L3"/>
    <mergeCell ref="M3:O3"/>
    <mergeCell ref="P3:S3"/>
    <mergeCell ref="T3:V3"/>
    <mergeCell ref="W3:AB3"/>
    <mergeCell ref="H4:AC4"/>
    <mergeCell ref="J5:K5"/>
    <mergeCell ref="L5:P5"/>
    <mergeCell ref="Q5:S5"/>
    <mergeCell ref="T5:W5"/>
    <mergeCell ref="X5:AB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84" customWidth="1"/>
    <col min="30" max="256" width="9" style="484"/>
    <col min="257" max="285" width="3" style="484" customWidth="1"/>
    <col min="286" max="512" width="9" style="484"/>
    <col min="513" max="541" width="3" style="484" customWidth="1"/>
    <col min="542" max="768" width="9" style="484"/>
    <col min="769" max="797" width="3" style="484" customWidth="1"/>
    <col min="798" max="1024" width="9" style="484"/>
    <col min="1025" max="1053" width="3" style="484" customWidth="1"/>
    <col min="1054" max="1280" width="9" style="484"/>
    <col min="1281" max="1309" width="3" style="484" customWidth="1"/>
    <col min="1310" max="1536" width="9" style="484"/>
    <col min="1537" max="1565" width="3" style="484" customWidth="1"/>
    <col min="1566" max="1792" width="9" style="484"/>
    <col min="1793" max="1821" width="3" style="484" customWidth="1"/>
    <col min="1822" max="2048" width="9" style="484"/>
    <col min="2049" max="2077" width="3" style="484" customWidth="1"/>
    <col min="2078" max="2304" width="9" style="484"/>
    <col min="2305" max="2333" width="3" style="484" customWidth="1"/>
    <col min="2334" max="2560" width="9" style="484"/>
    <col min="2561" max="2589" width="3" style="484" customWidth="1"/>
    <col min="2590" max="2816" width="9" style="484"/>
    <col min="2817" max="2845" width="3" style="484" customWidth="1"/>
    <col min="2846" max="3072" width="9" style="484"/>
    <col min="3073" max="3101" width="3" style="484" customWidth="1"/>
    <col min="3102" max="3328" width="9" style="484"/>
    <col min="3329" max="3357" width="3" style="484" customWidth="1"/>
    <col min="3358" max="3584" width="9" style="484"/>
    <col min="3585" max="3613" width="3" style="484" customWidth="1"/>
    <col min="3614" max="3840" width="9" style="484"/>
    <col min="3841" max="3869" width="3" style="484" customWidth="1"/>
    <col min="3870" max="4096" width="9" style="484"/>
    <col min="4097" max="4125" width="3" style="484" customWidth="1"/>
    <col min="4126" max="4352" width="9" style="484"/>
    <col min="4353" max="4381" width="3" style="484" customWidth="1"/>
    <col min="4382" max="4608" width="9" style="484"/>
    <col min="4609" max="4637" width="3" style="484" customWidth="1"/>
    <col min="4638" max="4864" width="9" style="484"/>
    <col min="4865" max="4893" width="3" style="484" customWidth="1"/>
    <col min="4894" max="5120" width="9" style="484"/>
    <col min="5121" max="5149" width="3" style="484" customWidth="1"/>
    <col min="5150" max="5376" width="9" style="484"/>
    <col min="5377" max="5405" width="3" style="484" customWidth="1"/>
    <col min="5406" max="5632" width="9" style="484"/>
    <col min="5633" max="5661" width="3" style="484" customWidth="1"/>
    <col min="5662" max="5888" width="9" style="484"/>
    <col min="5889" max="5917" width="3" style="484" customWidth="1"/>
    <col min="5918" max="6144" width="9" style="484"/>
    <col min="6145" max="6173" width="3" style="484" customWidth="1"/>
    <col min="6174" max="6400" width="9" style="484"/>
    <col min="6401" max="6429" width="3" style="484" customWidth="1"/>
    <col min="6430" max="6656" width="9" style="484"/>
    <col min="6657" max="6685" width="3" style="484" customWidth="1"/>
    <col min="6686" max="6912" width="9" style="484"/>
    <col min="6913" max="6941" width="3" style="484" customWidth="1"/>
    <col min="6942" max="7168" width="9" style="484"/>
    <col min="7169" max="7197" width="3" style="484" customWidth="1"/>
    <col min="7198" max="7424" width="9" style="484"/>
    <col min="7425" max="7453" width="3" style="484" customWidth="1"/>
    <col min="7454" max="7680" width="9" style="484"/>
    <col min="7681" max="7709" width="3" style="484" customWidth="1"/>
    <col min="7710" max="7936" width="9" style="484"/>
    <col min="7937" max="7965" width="3" style="484" customWidth="1"/>
    <col min="7966" max="8192" width="9" style="484"/>
    <col min="8193" max="8221" width="3" style="484" customWidth="1"/>
    <col min="8222" max="8448" width="9" style="484"/>
    <col min="8449" max="8477" width="3" style="484" customWidth="1"/>
    <col min="8478" max="8704" width="9" style="484"/>
    <col min="8705" max="8733" width="3" style="484" customWidth="1"/>
    <col min="8734" max="8960" width="9" style="484"/>
    <col min="8961" max="8989" width="3" style="484" customWidth="1"/>
    <col min="8990" max="9216" width="9" style="484"/>
    <col min="9217" max="9245" width="3" style="484" customWidth="1"/>
    <col min="9246" max="9472" width="9" style="484"/>
    <col min="9473" max="9501" width="3" style="484" customWidth="1"/>
    <col min="9502" max="9728" width="9" style="484"/>
    <col min="9729" max="9757" width="3" style="484" customWidth="1"/>
    <col min="9758" max="9984" width="9" style="484"/>
    <col min="9985" max="10013" width="3" style="484" customWidth="1"/>
    <col min="10014" max="10240" width="9" style="484"/>
    <col min="10241" max="10269" width="3" style="484" customWidth="1"/>
    <col min="10270" max="10496" width="9" style="484"/>
    <col min="10497" max="10525" width="3" style="484" customWidth="1"/>
    <col min="10526" max="10752" width="9" style="484"/>
    <col min="10753" max="10781" width="3" style="484" customWidth="1"/>
    <col min="10782" max="11008" width="9" style="484"/>
    <col min="11009" max="11037" width="3" style="484" customWidth="1"/>
    <col min="11038" max="11264" width="9" style="484"/>
    <col min="11265" max="11293" width="3" style="484" customWidth="1"/>
    <col min="11294" max="11520" width="9" style="484"/>
    <col min="11521" max="11549" width="3" style="484" customWidth="1"/>
    <col min="11550" max="11776" width="9" style="484"/>
    <col min="11777" max="11805" width="3" style="484" customWidth="1"/>
    <col min="11806" max="12032" width="9" style="484"/>
    <col min="12033" max="12061" width="3" style="484" customWidth="1"/>
    <col min="12062" max="12288" width="9" style="484"/>
    <col min="12289" max="12317" width="3" style="484" customWidth="1"/>
    <col min="12318" max="12544" width="9" style="484"/>
    <col min="12545" max="12573" width="3" style="484" customWidth="1"/>
    <col min="12574" max="12800" width="9" style="484"/>
    <col min="12801" max="12829" width="3" style="484" customWidth="1"/>
    <col min="12830" max="13056" width="9" style="484"/>
    <col min="13057" max="13085" width="3" style="484" customWidth="1"/>
    <col min="13086" max="13312" width="9" style="484"/>
    <col min="13313" max="13341" width="3" style="484" customWidth="1"/>
    <col min="13342" max="13568" width="9" style="484"/>
    <col min="13569" max="13597" width="3" style="484" customWidth="1"/>
    <col min="13598" max="13824" width="9" style="484"/>
    <col min="13825" max="13853" width="3" style="484" customWidth="1"/>
    <col min="13854" max="14080" width="9" style="484"/>
    <col min="14081" max="14109" width="3" style="484" customWidth="1"/>
    <col min="14110" max="14336" width="9" style="484"/>
    <col min="14337" max="14365" width="3" style="484" customWidth="1"/>
    <col min="14366" max="14592" width="9" style="484"/>
    <col min="14593" max="14621" width="3" style="484" customWidth="1"/>
    <col min="14622" max="14848" width="9" style="484"/>
    <col min="14849" max="14877" width="3" style="484" customWidth="1"/>
    <col min="14878" max="15104" width="9" style="484"/>
    <col min="15105" max="15133" width="3" style="484" customWidth="1"/>
    <col min="15134" max="15360" width="9" style="484"/>
    <col min="15361" max="15389" width="3" style="484" customWidth="1"/>
    <col min="15390" max="15616" width="9" style="484"/>
    <col min="15617" max="15645" width="3" style="484" customWidth="1"/>
    <col min="15646" max="15872" width="9" style="484"/>
    <col min="15873" max="15901" width="3" style="484" customWidth="1"/>
    <col min="15902" max="16128" width="9" style="484"/>
    <col min="16129" max="16157" width="3" style="484" customWidth="1"/>
    <col min="16158" max="16384" width="9" style="484"/>
  </cols>
  <sheetData>
    <row r="2" spans="1:31" ht="14.1" customHeight="1">
      <c r="A2" s="1409" t="s">
        <v>3258</v>
      </c>
      <c r="B2" s="1409"/>
      <c r="C2" s="1409"/>
      <c r="D2" s="1409"/>
      <c r="E2" s="1409"/>
      <c r="F2" s="1409"/>
      <c r="G2" s="1409"/>
      <c r="H2" s="1409"/>
      <c r="I2" s="1409"/>
      <c r="J2" s="1409"/>
      <c r="K2" s="1409"/>
      <c r="L2" s="1409"/>
      <c r="M2" s="1409"/>
      <c r="N2" s="1409"/>
      <c r="O2" s="1409"/>
      <c r="P2" s="1409"/>
      <c r="Q2" s="1409"/>
      <c r="R2" s="1428"/>
      <c r="S2" s="1428"/>
      <c r="T2" s="1428"/>
      <c r="U2" s="1428"/>
      <c r="V2" s="1428"/>
      <c r="W2" s="1428"/>
      <c r="X2" s="1428"/>
      <c r="Y2" s="1428"/>
      <c r="Z2" s="1428"/>
      <c r="AA2" s="1428"/>
      <c r="AB2" s="1428"/>
      <c r="AC2" s="1428"/>
    </row>
    <row r="3" spans="1:31" ht="14.1" customHeight="1">
      <c r="A3" s="1452" t="s">
        <v>2824</v>
      </c>
      <c r="B3" s="1452"/>
      <c r="C3" s="1452"/>
      <c r="D3" s="1452"/>
      <c r="E3" s="1452"/>
      <c r="F3" s="1452"/>
      <c r="G3" s="1452"/>
      <c r="H3" s="1452"/>
      <c r="I3" s="1452"/>
      <c r="J3" s="1452"/>
      <c r="K3" s="1452"/>
      <c r="L3" s="1452"/>
      <c r="M3" s="1452"/>
      <c r="N3" s="1452"/>
      <c r="O3" s="1452"/>
      <c r="P3" s="1452"/>
      <c r="Q3" s="1452"/>
      <c r="R3" s="1428"/>
      <c r="S3" s="1428"/>
      <c r="T3" s="1428"/>
      <c r="U3" s="1428"/>
      <c r="V3" s="1428"/>
      <c r="W3" s="1428"/>
      <c r="X3" s="1428"/>
      <c r="Y3" s="1428"/>
      <c r="Z3" s="1428"/>
      <c r="AA3" s="1428"/>
      <c r="AB3" s="1428"/>
      <c r="AC3" s="1428"/>
    </row>
    <row r="4" spans="1:31" ht="14.1" customHeight="1">
      <c r="A4" s="506" t="s">
        <v>3259</v>
      </c>
      <c r="B4" s="506"/>
      <c r="C4" s="506"/>
      <c r="D4" s="506"/>
      <c r="E4" s="506"/>
      <c r="F4" s="1453" t="str">
        <f>IF(第三面!F4="","",第三面!F4)</f>
        <v/>
      </c>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row>
    <row r="5" spans="1:31" ht="14.1" customHeight="1">
      <c r="A5" s="530" t="s">
        <v>3260</v>
      </c>
      <c r="B5" s="530"/>
      <c r="C5" s="530"/>
      <c r="D5" s="530"/>
      <c r="E5" s="530"/>
      <c r="F5" s="1453" t="str">
        <f>IF(第三面!F5="","",第三面!F5)</f>
        <v/>
      </c>
      <c r="G5" s="1454"/>
      <c r="H5" s="1454"/>
      <c r="I5" s="1454"/>
      <c r="J5" s="1454"/>
      <c r="K5" s="1454"/>
      <c r="L5" s="1454"/>
      <c r="M5" s="1454"/>
      <c r="N5" s="1454"/>
      <c r="O5" s="1454"/>
      <c r="P5" s="1454"/>
      <c r="Q5" s="1454"/>
      <c r="R5" s="1454"/>
      <c r="S5" s="1454"/>
      <c r="T5" s="1454"/>
      <c r="U5" s="1454"/>
      <c r="V5" s="1454"/>
      <c r="W5" s="1454"/>
      <c r="X5" s="1454"/>
      <c r="Y5" s="1454"/>
      <c r="Z5" s="1454"/>
      <c r="AA5" s="1454"/>
      <c r="AB5" s="1454"/>
      <c r="AC5" s="1454"/>
    </row>
    <row r="6" spans="1:31" ht="14.1" customHeight="1">
      <c r="A6" s="506" t="s">
        <v>3261</v>
      </c>
      <c r="B6" s="506"/>
      <c r="C6" s="506"/>
      <c r="D6" s="506"/>
      <c r="E6" s="506"/>
      <c r="F6" s="506"/>
      <c r="G6" s="506"/>
      <c r="H6" s="506"/>
      <c r="I6" s="506"/>
      <c r="J6" s="506"/>
      <c r="K6" s="506"/>
      <c r="L6" s="506"/>
      <c r="M6" s="506"/>
      <c r="N6" s="506"/>
      <c r="O6" s="506"/>
      <c r="P6" s="506"/>
      <c r="Q6" s="506"/>
      <c r="R6" s="531"/>
      <c r="S6" s="531"/>
      <c r="T6" s="531"/>
      <c r="U6" s="531"/>
      <c r="V6" s="531"/>
      <c r="W6" s="531"/>
      <c r="X6" s="531"/>
      <c r="Y6" s="531"/>
      <c r="Z6" s="531"/>
      <c r="AA6" s="531"/>
      <c r="AB6" s="531"/>
      <c r="AC6" s="531"/>
    </row>
    <row r="7" spans="1:31" ht="14.1" customHeight="1">
      <c r="A7" s="494"/>
      <c r="B7" s="494"/>
      <c r="C7" s="494"/>
      <c r="D7" s="494"/>
      <c r="E7" s="532" t="str">
        <f>第三面!D7</f>
        <v>□</v>
      </c>
      <c r="F7" s="1455" t="s">
        <v>3262</v>
      </c>
      <c r="G7" s="1455"/>
      <c r="H7" s="1455"/>
      <c r="I7" s="1455"/>
      <c r="J7" s="1455"/>
      <c r="K7" s="1455"/>
      <c r="L7" s="532" t="str">
        <f>第三面!K7</f>
        <v>□</v>
      </c>
      <c r="M7" s="494" t="s">
        <v>2830</v>
      </c>
      <c r="N7" s="494"/>
      <c r="O7" s="494"/>
      <c r="P7" s="494"/>
      <c r="Q7" s="532" t="str">
        <f>第三面!P7</f>
        <v>□</v>
      </c>
      <c r="R7" s="533" t="s">
        <v>2831</v>
      </c>
      <c r="S7" s="533"/>
      <c r="T7" s="533"/>
      <c r="U7" s="533"/>
      <c r="V7" s="533"/>
      <c r="W7" s="532" t="str">
        <f>第三面!V7</f>
        <v>□</v>
      </c>
      <c r="X7" s="533" t="s">
        <v>3263</v>
      </c>
      <c r="Y7" s="533"/>
      <c r="Z7" s="533"/>
      <c r="AA7" s="533"/>
      <c r="AB7" s="533"/>
      <c r="AC7" s="533"/>
    </row>
    <row r="8" spans="1:31" ht="14.1" customHeight="1">
      <c r="A8" s="494"/>
      <c r="B8" s="494"/>
      <c r="C8" s="494"/>
      <c r="D8" s="494"/>
      <c r="E8" s="532" t="str">
        <f>第三面!D8</f>
        <v>□</v>
      </c>
      <c r="F8" s="503" t="s">
        <v>3264</v>
      </c>
      <c r="G8" s="503"/>
      <c r="H8" s="503"/>
      <c r="I8" s="503"/>
      <c r="J8" s="503"/>
      <c r="K8" s="503"/>
      <c r="L8" s="534" t="str">
        <f>第三面!K8</f>
        <v>□</v>
      </c>
      <c r="M8" s="503" t="s">
        <v>2834</v>
      </c>
      <c r="N8" s="503"/>
      <c r="O8" s="503"/>
      <c r="P8" s="503"/>
      <c r="Q8" s="494"/>
      <c r="R8" s="533"/>
      <c r="S8" s="533"/>
      <c r="T8" s="533"/>
      <c r="U8" s="533"/>
      <c r="V8" s="533"/>
      <c r="W8" s="533"/>
      <c r="X8" s="533"/>
      <c r="Y8" s="533"/>
      <c r="Z8" s="533"/>
      <c r="AA8" s="533"/>
      <c r="AB8" s="533"/>
      <c r="AC8" s="533"/>
    </row>
    <row r="9" spans="1:31" ht="14.1" customHeight="1">
      <c r="A9" s="530" t="s">
        <v>3265</v>
      </c>
      <c r="B9" s="530"/>
      <c r="C9" s="530"/>
      <c r="D9" s="530"/>
      <c r="E9" s="530"/>
      <c r="F9" s="532" t="str">
        <f>第三面!K9</f>
        <v>□</v>
      </c>
      <c r="G9" s="503" t="s">
        <v>2836</v>
      </c>
      <c r="H9" s="503"/>
      <c r="I9" s="503"/>
      <c r="J9" s="503"/>
      <c r="K9" s="532" t="str">
        <f>第三面!P9</f>
        <v>□</v>
      </c>
      <c r="L9" s="503" t="s">
        <v>2837</v>
      </c>
      <c r="M9" s="503"/>
      <c r="N9" s="503"/>
      <c r="O9" s="503"/>
      <c r="P9" s="532" t="str">
        <f>第三面!V9</f>
        <v>□</v>
      </c>
      <c r="Q9" s="530" t="s">
        <v>2838</v>
      </c>
      <c r="R9" s="535"/>
      <c r="S9" s="535"/>
      <c r="T9" s="535"/>
      <c r="U9" s="535"/>
      <c r="V9" s="535"/>
      <c r="W9" s="535"/>
      <c r="X9" s="535"/>
      <c r="Y9" s="535"/>
      <c r="Z9" s="535"/>
      <c r="AA9" s="535"/>
      <c r="AB9" s="535"/>
      <c r="AC9" s="535"/>
      <c r="AE9" s="536"/>
    </row>
    <row r="10" spans="1:31" ht="14.1" customHeight="1">
      <c r="A10" s="506" t="s">
        <v>3266</v>
      </c>
      <c r="B10" s="506"/>
      <c r="C10" s="506"/>
      <c r="D10" s="506"/>
      <c r="E10" s="506"/>
      <c r="F10" s="506"/>
      <c r="G10" s="506"/>
      <c r="H10" s="506"/>
      <c r="I10" s="506"/>
      <c r="J10" s="506"/>
      <c r="K10" s="506"/>
      <c r="L10" s="506"/>
      <c r="M10" s="1451" t="str">
        <f>IF(第三面!M10="","",第三面!M10)</f>
        <v/>
      </c>
      <c r="N10" s="1429"/>
      <c r="O10" s="1429"/>
      <c r="P10" s="1429"/>
      <c r="Q10" s="1429"/>
      <c r="R10" s="1429"/>
      <c r="S10" s="1429"/>
      <c r="T10" s="1429"/>
      <c r="U10" s="1429"/>
      <c r="V10" s="1429"/>
      <c r="W10" s="1429"/>
      <c r="X10" s="1429"/>
      <c r="Y10" s="1429"/>
      <c r="Z10" s="1429"/>
      <c r="AA10" s="1429"/>
      <c r="AB10" s="1429"/>
      <c r="AC10" s="1429"/>
    </row>
    <row r="11" spans="1:31" ht="14.1" customHeight="1">
      <c r="A11" s="1456" t="str">
        <f>IF(第三面!A11="","",第三面!A11)</f>
        <v/>
      </c>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row>
    <row r="12" spans="1:31" ht="14.1" customHeight="1">
      <c r="A12" s="494" t="s">
        <v>3267</v>
      </c>
      <c r="B12" s="494"/>
      <c r="C12" s="494"/>
      <c r="D12" s="494"/>
      <c r="E12" s="494"/>
      <c r="F12" s="494"/>
      <c r="G12" s="494"/>
      <c r="H12" s="494"/>
      <c r="I12" s="494"/>
      <c r="J12" s="494"/>
      <c r="K12" s="494"/>
      <c r="L12" s="494"/>
      <c r="M12" s="494"/>
      <c r="N12" s="494"/>
      <c r="O12" s="494"/>
      <c r="P12" s="494"/>
      <c r="Q12" s="494"/>
      <c r="R12" s="533"/>
      <c r="S12" s="533"/>
      <c r="T12" s="533"/>
      <c r="U12" s="533"/>
      <c r="V12" s="533"/>
      <c r="W12" s="533"/>
      <c r="X12" s="533"/>
      <c r="Y12" s="533"/>
      <c r="Z12" s="533"/>
      <c r="AA12" s="533"/>
      <c r="AB12" s="533"/>
      <c r="AC12" s="533"/>
    </row>
    <row r="13" spans="1:31" ht="14.1" customHeight="1">
      <c r="A13" s="494" t="s">
        <v>3268</v>
      </c>
      <c r="B13" s="494"/>
      <c r="C13" s="494"/>
      <c r="D13" s="494"/>
      <c r="E13" s="494"/>
      <c r="F13" s="533"/>
      <c r="G13" s="533"/>
      <c r="H13" s="533"/>
      <c r="I13" s="533"/>
      <c r="J13" s="533"/>
      <c r="K13" s="533"/>
      <c r="L13" s="1457" t="str">
        <f>IF(第三面!N13="","",第三面!N13)</f>
        <v/>
      </c>
      <c r="M13" s="1457"/>
      <c r="N13" s="1457"/>
      <c r="O13" s="533" t="s">
        <v>2842</v>
      </c>
      <c r="P13" s="533"/>
      <c r="Q13" s="533"/>
      <c r="R13" s="533"/>
      <c r="S13" s="533"/>
      <c r="T13" s="533"/>
      <c r="U13" s="533"/>
      <c r="V13" s="533"/>
      <c r="W13" s="533"/>
      <c r="X13" s="533"/>
      <c r="Y13" s="533"/>
      <c r="Z13" s="533"/>
      <c r="AA13" s="533"/>
      <c r="AB13" s="533"/>
      <c r="AC13" s="533"/>
    </row>
    <row r="14" spans="1:31" ht="14.1" customHeight="1">
      <c r="A14" s="503" t="s">
        <v>2843</v>
      </c>
      <c r="B14" s="503"/>
      <c r="C14" s="503"/>
      <c r="D14" s="503"/>
      <c r="E14" s="503"/>
      <c r="F14" s="503"/>
      <c r="G14" s="503"/>
      <c r="H14" s="503"/>
      <c r="I14" s="503"/>
      <c r="J14" s="503"/>
      <c r="K14" s="503"/>
      <c r="L14" s="1458" t="str">
        <f>IF(第三面!N14="","",第三面!N14)</f>
        <v/>
      </c>
      <c r="M14" s="1458"/>
      <c r="N14" s="1458"/>
      <c r="O14" s="533" t="s">
        <v>2842</v>
      </c>
      <c r="P14" s="538"/>
      <c r="Q14" s="538"/>
      <c r="R14" s="538"/>
      <c r="S14" s="538"/>
      <c r="T14" s="538"/>
      <c r="U14" s="538"/>
      <c r="V14" s="538"/>
      <c r="W14" s="538"/>
      <c r="X14" s="538"/>
      <c r="Y14" s="538"/>
      <c r="Z14" s="538"/>
      <c r="AA14" s="538"/>
      <c r="AB14" s="538"/>
      <c r="AC14" s="538"/>
    </row>
    <row r="15" spans="1:31" ht="14.1" customHeight="1">
      <c r="A15" s="506" t="s">
        <v>3269</v>
      </c>
      <c r="B15" s="506"/>
      <c r="C15" s="506"/>
      <c r="D15" s="506"/>
      <c r="E15" s="506"/>
      <c r="F15" s="506"/>
      <c r="G15" s="506"/>
      <c r="H15" s="506"/>
      <c r="I15" s="506"/>
      <c r="J15" s="506"/>
      <c r="K15" s="506"/>
      <c r="L15" s="506"/>
      <c r="M15" s="506"/>
      <c r="N15" s="506"/>
      <c r="O15" s="506"/>
      <c r="P15" s="506"/>
      <c r="Q15" s="506"/>
      <c r="R15" s="531"/>
      <c r="S15" s="531"/>
      <c r="T15" s="531"/>
      <c r="U15" s="531"/>
      <c r="V15" s="531"/>
      <c r="W15" s="531"/>
      <c r="X15" s="531"/>
      <c r="Y15" s="531"/>
      <c r="Z15" s="531"/>
      <c r="AA15" s="531"/>
      <c r="AB15" s="531"/>
      <c r="AC15" s="531"/>
    </row>
    <row r="16" spans="1:31" ht="14.1" customHeight="1">
      <c r="A16" s="494" t="s">
        <v>2845</v>
      </c>
      <c r="B16" s="494"/>
      <c r="C16" s="494"/>
      <c r="D16" s="494"/>
      <c r="E16" s="494"/>
      <c r="F16" s="494"/>
      <c r="G16" s="533" t="s">
        <v>3270</v>
      </c>
      <c r="H16" s="494" t="s">
        <v>3271</v>
      </c>
      <c r="I16" s="1459" t="str">
        <f>IF(第三面!J16="","",第三面!J16)</f>
        <v/>
      </c>
      <c r="J16" s="1459"/>
      <c r="K16" s="1459"/>
      <c r="L16" s="539" t="str">
        <f>第三面!M16</f>
        <v/>
      </c>
      <c r="M16" s="540" t="s">
        <v>3272</v>
      </c>
      <c r="N16" s="1459" t="str">
        <f>IF(第三面!O16="","",第三面!O16)</f>
        <v/>
      </c>
      <c r="O16" s="1459"/>
      <c r="P16" s="1459"/>
      <c r="Q16" s="539" t="str">
        <f>第三面!R16</f>
        <v/>
      </c>
      <c r="R16" s="540" t="s">
        <v>3272</v>
      </c>
      <c r="S16" s="1459" t="str">
        <f>IF(第三面!T16="","",第三面!T16)</f>
        <v/>
      </c>
      <c r="T16" s="1459"/>
      <c r="U16" s="1459"/>
      <c r="V16" s="539" t="str">
        <f>第三面!W16</f>
        <v/>
      </c>
      <c r="W16" s="540" t="s">
        <v>3272</v>
      </c>
      <c r="X16" s="1459" t="str">
        <f>IF(第三面!Y16="","",第三面!Y16)</f>
        <v/>
      </c>
      <c r="Y16" s="1459"/>
      <c r="Z16" s="1459"/>
      <c r="AA16" s="539" t="str">
        <f>第三面!AB16</f>
        <v/>
      </c>
      <c r="AB16" s="540" t="s">
        <v>3273</v>
      </c>
      <c r="AC16" s="533"/>
    </row>
    <row r="17" spans="1:29" ht="14.1" customHeight="1">
      <c r="A17" s="494"/>
      <c r="B17" s="494"/>
      <c r="C17" s="494"/>
      <c r="D17" s="494"/>
      <c r="E17" s="494"/>
      <c r="F17" s="494"/>
      <c r="G17" s="533" t="s">
        <v>3274</v>
      </c>
      <c r="H17" s="494" t="s">
        <v>3275</v>
      </c>
      <c r="I17" s="1459" t="str">
        <f>IF(第三面!J17="","",第三面!J17)</f>
        <v/>
      </c>
      <c r="J17" s="1459"/>
      <c r="K17" s="1459"/>
      <c r="L17" s="539" t="str">
        <f>第三面!M17</f>
        <v/>
      </c>
      <c r="M17" s="540" t="s">
        <v>3272</v>
      </c>
      <c r="N17" s="1459" t="str">
        <f>IF(第三面!O17="","",第三面!O17)</f>
        <v/>
      </c>
      <c r="O17" s="1459"/>
      <c r="P17" s="1459"/>
      <c r="Q17" s="539" t="str">
        <f>第三面!R17</f>
        <v/>
      </c>
      <c r="R17" s="540" t="s">
        <v>3272</v>
      </c>
      <c r="S17" s="1459" t="str">
        <f>IF(第三面!T17="","",第三面!T17)</f>
        <v/>
      </c>
      <c r="T17" s="1459"/>
      <c r="U17" s="1459"/>
      <c r="V17" s="539" t="str">
        <f>第三面!W17</f>
        <v/>
      </c>
      <c r="W17" s="540" t="s">
        <v>3272</v>
      </c>
      <c r="X17" s="1459" t="str">
        <f>IF(第三面!Y17="","",第三面!Y17)</f>
        <v/>
      </c>
      <c r="Y17" s="1459"/>
      <c r="Z17" s="1459"/>
      <c r="AA17" s="539" t="str">
        <f>第三面!AB17</f>
        <v/>
      </c>
      <c r="AB17" s="540" t="s">
        <v>3273</v>
      </c>
      <c r="AC17" s="533"/>
    </row>
    <row r="18" spans="1:29" ht="14.1" customHeight="1">
      <c r="A18" s="494" t="s">
        <v>3276</v>
      </c>
      <c r="B18" s="494"/>
      <c r="C18" s="494"/>
      <c r="D18" s="494"/>
      <c r="E18" s="494"/>
      <c r="F18" s="494"/>
      <c r="G18" s="494"/>
      <c r="H18" s="533" t="s">
        <v>3271</v>
      </c>
      <c r="I18" s="1432" t="str">
        <f>IF(第三面!J18="","",第三面!J18)</f>
        <v/>
      </c>
      <c r="J18" s="1432"/>
      <c r="K18" s="1432"/>
      <c r="L18" s="1432"/>
      <c r="M18" s="540" t="s">
        <v>3272</v>
      </c>
      <c r="N18" s="1432" t="str">
        <f>IF(第三面!O18="","",第三面!O18)</f>
        <v/>
      </c>
      <c r="O18" s="1432"/>
      <c r="P18" s="1432"/>
      <c r="Q18" s="1432"/>
      <c r="R18" s="540" t="s">
        <v>3272</v>
      </c>
      <c r="S18" s="1432" t="str">
        <f>IF(第三面!T18="","",第三面!T18)</f>
        <v/>
      </c>
      <c r="T18" s="1432"/>
      <c r="U18" s="1432"/>
      <c r="V18" s="1432"/>
      <c r="W18" s="540" t="s">
        <v>3272</v>
      </c>
      <c r="X18" s="1432" t="str">
        <f>IF(第三面!Y18="","",第三面!Y18)</f>
        <v/>
      </c>
      <c r="Y18" s="1432"/>
      <c r="Z18" s="1432"/>
      <c r="AA18" s="1432"/>
      <c r="AB18" s="540" t="s">
        <v>3273</v>
      </c>
      <c r="AC18" s="533"/>
    </row>
    <row r="19" spans="1:29" ht="14.1" customHeight="1">
      <c r="A19" s="494" t="s">
        <v>3277</v>
      </c>
      <c r="B19" s="494"/>
      <c r="C19" s="494"/>
      <c r="D19" s="494"/>
      <c r="E19" s="494"/>
      <c r="F19" s="494"/>
      <c r="G19" s="494"/>
      <c r="H19" s="494"/>
      <c r="I19" s="494"/>
      <c r="J19" s="494"/>
      <c r="K19" s="494"/>
      <c r="L19" s="494"/>
      <c r="M19" s="494"/>
      <c r="N19" s="494"/>
      <c r="O19" s="494"/>
      <c r="P19" s="494"/>
      <c r="Q19" s="494"/>
      <c r="R19" s="533"/>
      <c r="S19" s="533"/>
      <c r="T19" s="533"/>
      <c r="U19" s="533"/>
      <c r="V19" s="533"/>
      <c r="W19" s="533"/>
      <c r="X19" s="533"/>
      <c r="Y19" s="533"/>
      <c r="Z19" s="533"/>
      <c r="AA19" s="533"/>
      <c r="AB19" s="533"/>
      <c r="AC19" s="533"/>
    </row>
    <row r="20" spans="1:29" ht="14.1" customHeight="1">
      <c r="A20" s="494" t="s">
        <v>3278</v>
      </c>
      <c r="B20" s="494"/>
      <c r="C20" s="494"/>
      <c r="D20" s="494"/>
      <c r="E20" s="494"/>
      <c r="F20" s="494"/>
      <c r="G20" s="494"/>
      <c r="H20" s="494" t="s">
        <v>3279</v>
      </c>
      <c r="I20" s="1459" t="str">
        <f>IF(第三面!J20="","",第三面!J20)</f>
        <v/>
      </c>
      <c r="J20" s="1459"/>
      <c r="K20" s="1459"/>
      <c r="L20" s="539" t="str">
        <f>第三面!M20</f>
        <v/>
      </c>
      <c r="M20" s="540" t="s">
        <v>3272</v>
      </c>
      <c r="N20" s="1459" t="str">
        <f>IF(第三面!O20="","",第三面!O20)</f>
        <v/>
      </c>
      <c r="O20" s="1459"/>
      <c r="P20" s="1459"/>
      <c r="Q20" s="539" t="str">
        <f>第三面!R20</f>
        <v/>
      </c>
      <c r="R20" s="540" t="s">
        <v>3272</v>
      </c>
      <c r="S20" s="1459" t="str">
        <f>IF(第三面!T20="","",第三面!T20)</f>
        <v/>
      </c>
      <c r="T20" s="1459"/>
      <c r="U20" s="1459"/>
      <c r="V20" s="539" t="str">
        <f>第三面!W20</f>
        <v/>
      </c>
      <c r="W20" s="540" t="s">
        <v>3272</v>
      </c>
      <c r="X20" s="1459" t="str">
        <f>IF(第三面!Y20="","",第三面!Y20)</f>
        <v/>
      </c>
      <c r="Y20" s="1459"/>
      <c r="Z20" s="1459"/>
      <c r="AA20" s="539" t="str">
        <f>第三面!AB20</f>
        <v/>
      </c>
      <c r="AB20" s="540" t="s">
        <v>3273</v>
      </c>
      <c r="AC20" s="533"/>
    </row>
    <row r="21" spans="1:29" ht="14.1" customHeight="1">
      <c r="A21" s="494" t="s">
        <v>3280</v>
      </c>
      <c r="B21" s="494"/>
      <c r="C21" s="494"/>
      <c r="D21" s="494"/>
      <c r="E21" s="494"/>
      <c r="F21" s="494"/>
      <c r="G21" s="494"/>
      <c r="H21" s="494"/>
      <c r="I21" s="494"/>
      <c r="J21" s="494"/>
      <c r="K21" s="494"/>
      <c r="L21" s="494"/>
      <c r="M21" s="494"/>
      <c r="N21" s="494"/>
      <c r="O21" s="494"/>
      <c r="P21" s="494"/>
      <c r="Q21" s="494"/>
      <c r="R21" s="533"/>
      <c r="S21" s="533"/>
      <c r="T21" s="533"/>
      <c r="U21" s="540"/>
      <c r="V21" s="540"/>
      <c r="W21" s="540"/>
      <c r="X21" s="541"/>
      <c r="Y21" s="533"/>
      <c r="Z21" s="533"/>
      <c r="AA21" s="540"/>
      <c r="AB21" s="533"/>
      <c r="AC21" s="533"/>
    </row>
    <row r="22" spans="1:29" ht="14.1" customHeight="1">
      <c r="A22" s="494" t="s">
        <v>3278</v>
      </c>
      <c r="B22" s="494"/>
      <c r="C22" s="494"/>
      <c r="D22" s="494"/>
      <c r="E22" s="494"/>
      <c r="F22" s="494"/>
      <c r="G22" s="494"/>
      <c r="H22" s="494" t="s">
        <v>3279</v>
      </c>
      <c r="I22" s="1459" t="str">
        <f>IF(第三面!J22="","",第三面!J22)</f>
        <v/>
      </c>
      <c r="J22" s="1459"/>
      <c r="K22" s="1459"/>
      <c r="L22" s="539" t="str">
        <f>第三面!M22</f>
        <v/>
      </c>
      <c r="M22" s="540" t="s">
        <v>3272</v>
      </c>
      <c r="N22" s="1459" t="str">
        <f>IF(第三面!O22="","",第三面!O22)</f>
        <v/>
      </c>
      <c r="O22" s="1459"/>
      <c r="P22" s="1459"/>
      <c r="Q22" s="539" t="str">
        <f>第三面!R22</f>
        <v/>
      </c>
      <c r="R22" s="540" t="s">
        <v>3272</v>
      </c>
      <c r="S22" s="1459" t="str">
        <f>IF(第三面!T22="","",第三面!T22)</f>
        <v/>
      </c>
      <c r="T22" s="1459"/>
      <c r="U22" s="1459"/>
      <c r="V22" s="539" t="str">
        <f>第三面!W22</f>
        <v/>
      </c>
      <c r="W22" s="540" t="s">
        <v>3272</v>
      </c>
      <c r="X22" s="1459" t="str">
        <f>IF(第三面!Y22="","",第三面!Y22)</f>
        <v/>
      </c>
      <c r="Y22" s="1459"/>
      <c r="Z22" s="1459"/>
      <c r="AA22" s="539" t="str">
        <f>第三面!AB22</f>
        <v/>
      </c>
      <c r="AB22" s="540" t="s">
        <v>3273</v>
      </c>
      <c r="AC22" s="533"/>
    </row>
    <row r="23" spans="1:29" ht="14.1" customHeight="1">
      <c r="A23" s="533" t="s">
        <v>3281</v>
      </c>
      <c r="B23" s="533"/>
      <c r="C23" s="533"/>
      <c r="D23" s="533"/>
      <c r="E23" s="533"/>
      <c r="F23" s="533"/>
      <c r="G23" s="533"/>
      <c r="H23" s="540" t="s">
        <v>3282</v>
      </c>
      <c r="I23" s="1460">
        <f>IF(第三面!J23="","",第三面!J23)</f>
        <v>0</v>
      </c>
      <c r="J23" s="1460"/>
      <c r="K23" s="1460"/>
      <c r="L23" s="540" t="s">
        <v>47</v>
      </c>
      <c r="M23" s="533"/>
      <c r="N23" s="533"/>
      <c r="O23" s="533"/>
      <c r="P23" s="533"/>
      <c r="Q23" s="533"/>
      <c r="R23" s="533"/>
      <c r="S23" s="533"/>
      <c r="T23" s="533"/>
      <c r="U23" s="533"/>
      <c r="V23" s="533"/>
      <c r="W23" s="533"/>
      <c r="X23" s="533"/>
      <c r="Y23" s="533"/>
      <c r="Z23" s="533"/>
      <c r="AA23" s="533"/>
      <c r="AB23" s="533"/>
      <c r="AC23" s="533"/>
    </row>
    <row r="24" spans="1:29" ht="14.1" customHeight="1">
      <c r="A24" s="533"/>
      <c r="B24" s="533"/>
      <c r="C24" s="533"/>
      <c r="D24" s="533"/>
      <c r="E24" s="533"/>
      <c r="F24" s="533"/>
      <c r="G24" s="533"/>
      <c r="H24" s="540" t="s">
        <v>3274</v>
      </c>
      <c r="I24" s="1460" t="str">
        <f>IF(第三面!J24="","",第三面!J24)</f>
        <v/>
      </c>
      <c r="J24" s="1460"/>
      <c r="K24" s="1460"/>
      <c r="L24" s="493" t="str">
        <f>第三面!M24</f>
        <v/>
      </c>
      <c r="M24" s="533"/>
      <c r="N24" s="533"/>
      <c r="O24" s="533"/>
      <c r="P24" s="533"/>
      <c r="Q24" s="533"/>
      <c r="R24" s="533"/>
      <c r="S24" s="533"/>
      <c r="T24" s="533"/>
      <c r="U24" s="533"/>
      <c r="V24" s="533"/>
      <c r="W24" s="533"/>
      <c r="X24" s="533"/>
      <c r="Y24" s="533"/>
      <c r="Z24" s="533"/>
      <c r="AA24" s="533"/>
      <c r="AB24" s="533"/>
      <c r="AC24" s="533"/>
    </row>
    <row r="25" spans="1:29" ht="14.1" customHeight="1">
      <c r="A25" s="1455" t="s">
        <v>3283</v>
      </c>
      <c r="B25" s="1455"/>
      <c r="C25" s="1455"/>
      <c r="D25" s="1455"/>
      <c r="E25" s="1455"/>
      <c r="F25" s="1455"/>
      <c r="G25" s="1455"/>
      <c r="H25" s="1455"/>
      <c r="I25" s="1455"/>
      <c r="J25" s="1455"/>
      <c r="K25" s="1455"/>
      <c r="L25" s="1455"/>
      <c r="M25" s="1455"/>
      <c r="N25" s="1455"/>
      <c r="O25" s="1455"/>
      <c r="P25" s="1455"/>
      <c r="Q25" s="1455"/>
      <c r="R25" s="1455"/>
      <c r="S25" s="1460" t="str">
        <f>IF(第三面!S25="","",第三面!S25)</f>
        <v/>
      </c>
      <c r="T25" s="1460"/>
      <c r="U25" s="1460"/>
      <c r="V25" s="1460"/>
      <c r="W25" s="540" t="s">
        <v>3284</v>
      </c>
      <c r="X25" s="494"/>
      <c r="Y25" s="494"/>
      <c r="Z25" s="494"/>
      <c r="AA25" s="494"/>
      <c r="AB25" s="494"/>
      <c r="AC25" s="494"/>
    </row>
    <row r="26" spans="1:29" ht="14.1" customHeight="1">
      <c r="A26" s="1455" t="s">
        <v>3285</v>
      </c>
      <c r="B26" s="1455"/>
      <c r="C26" s="1455"/>
      <c r="D26" s="1455"/>
      <c r="E26" s="1455"/>
      <c r="F26" s="1455"/>
      <c r="G26" s="1455"/>
      <c r="H26" s="1455"/>
      <c r="I26" s="1455"/>
      <c r="J26" s="1455"/>
      <c r="K26" s="1455"/>
      <c r="L26" s="1455"/>
      <c r="M26" s="1455"/>
      <c r="N26" s="1455"/>
      <c r="O26" s="1455"/>
      <c r="P26" s="1455"/>
      <c r="Q26" s="1455"/>
      <c r="R26" s="1455"/>
      <c r="S26" s="1460" t="str">
        <f>IF(第三面!S26="","",第三面!S26)</f>
        <v/>
      </c>
      <c r="T26" s="1460"/>
      <c r="U26" s="1460"/>
      <c r="V26" s="1460"/>
      <c r="W26" s="540" t="s">
        <v>3284</v>
      </c>
      <c r="X26" s="494"/>
      <c r="Y26" s="494"/>
      <c r="Z26" s="494"/>
      <c r="AA26" s="494"/>
      <c r="AB26" s="494"/>
      <c r="AC26" s="494"/>
    </row>
    <row r="27" spans="1:29" ht="14.1" customHeight="1">
      <c r="A27" s="494" t="s">
        <v>2859</v>
      </c>
      <c r="B27" s="494"/>
      <c r="C27" s="494"/>
      <c r="D27" s="494"/>
      <c r="E27" s="1461" t="str">
        <f>IF(第三面!F27="","",第三面!F27)</f>
        <v/>
      </c>
      <c r="F27" s="1461"/>
      <c r="G27" s="1461"/>
      <c r="H27" s="1461"/>
      <c r="I27" s="1461"/>
      <c r="J27" s="1461"/>
      <c r="K27" s="1461"/>
      <c r="L27" s="1461"/>
      <c r="M27" s="1461"/>
      <c r="N27" s="1461"/>
      <c r="O27" s="1461"/>
      <c r="P27" s="1461"/>
      <c r="Q27" s="1461"/>
      <c r="R27" s="1461"/>
      <c r="S27" s="1461"/>
      <c r="T27" s="1461"/>
      <c r="U27" s="1461"/>
      <c r="V27" s="1461"/>
      <c r="W27" s="1461"/>
      <c r="X27" s="1461"/>
      <c r="Y27" s="1461"/>
      <c r="Z27" s="1461"/>
      <c r="AA27" s="1461"/>
      <c r="AB27" s="1461"/>
      <c r="AC27" s="1461"/>
    </row>
    <row r="28" spans="1:29" ht="14.1" customHeight="1">
      <c r="A28" s="530" t="s">
        <v>3286</v>
      </c>
      <c r="B28" s="530"/>
      <c r="C28" s="530"/>
      <c r="D28" s="530"/>
      <c r="E28" s="530"/>
      <c r="F28" s="530" t="s">
        <v>3287</v>
      </c>
      <c r="G28" s="530"/>
      <c r="H28" s="1462">
        <f>第三面!H28</f>
        <v>0</v>
      </c>
      <c r="I28" s="1463"/>
      <c r="J28" s="1463"/>
      <c r="K28" s="1463"/>
      <c r="L28" s="1463"/>
      <c r="M28" s="542" t="s">
        <v>3288</v>
      </c>
      <c r="N28" s="542"/>
      <c r="O28" s="1464">
        <f>第三面!N28</f>
        <v>0</v>
      </c>
      <c r="P28" s="1465"/>
      <c r="Q28" s="1465"/>
      <c r="R28" s="1465"/>
      <c r="S28" s="1465"/>
      <c r="T28" s="1465"/>
      <c r="U28" s="1465"/>
      <c r="V28" s="1465"/>
      <c r="W28" s="1465"/>
      <c r="X28" s="1465"/>
      <c r="Y28" s="1465"/>
      <c r="Z28" s="1465"/>
      <c r="AA28" s="1465"/>
      <c r="AB28" s="1465"/>
      <c r="AC28" s="1465"/>
    </row>
    <row r="29" spans="1:29" ht="14.1" customHeight="1">
      <c r="A29" s="506" t="s">
        <v>3289</v>
      </c>
      <c r="B29" s="506"/>
      <c r="C29" s="506"/>
      <c r="D29" s="506"/>
      <c r="E29" s="506"/>
      <c r="F29" s="506"/>
      <c r="G29" s="506"/>
      <c r="H29" s="506"/>
      <c r="I29" s="506"/>
      <c r="J29" s="506"/>
      <c r="K29" s="506"/>
      <c r="L29" s="506"/>
      <c r="M29" s="506"/>
      <c r="N29" s="506"/>
      <c r="O29" s="506"/>
      <c r="P29" s="506"/>
      <c r="Q29" s="506"/>
      <c r="R29" s="531"/>
      <c r="S29" s="531"/>
      <c r="T29" s="531"/>
      <c r="U29" s="531"/>
      <c r="V29" s="531"/>
      <c r="W29" s="531"/>
      <c r="X29" s="531"/>
      <c r="Y29" s="531"/>
      <c r="Z29" s="531"/>
      <c r="AA29" s="531"/>
      <c r="AB29" s="531"/>
      <c r="AC29" s="531"/>
    </row>
    <row r="30" spans="1:29" ht="14.1" customHeight="1">
      <c r="A30" s="503"/>
      <c r="B30" s="532" t="str">
        <f>第三面!C30</f>
        <v>□</v>
      </c>
      <c r="C30" s="503" t="s">
        <v>3290</v>
      </c>
      <c r="D30" s="503"/>
      <c r="E30" s="532" t="str">
        <f>第三面!F30</f>
        <v>□</v>
      </c>
      <c r="F30" s="503" t="s">
        <v>3291</v>
      </c>
      <c r="G30" s="503"/>
      <c r="H30" s="532" t="str">
        <f>第三面!I30</f>
        <v>□</v>
      </c>
      <c r="I30" s="503" t="s">
        <v>3292</v>
      </c>
      <c r="J30" s="503"/>
      <c r="K30" s="532" t="str">
        <f>第三面!L30</f>
        <v>□</v>
      </c>
      <c r="L30" s="503" t="s">
        <v>2866</v>
      </c>
      <c r="M30" s="503"/>
      <c r="N30" s="532" t="str">
        <f>第三面!O30</f>
        <v>□</v>
      </c>
      <c r="O30" s="503" t="s">
        <v>2867</v>
      </c>
      <c r="P30" s="503"/>
      <c r="Q30" s="503"/>
      <c r="R30" s="532" t="str">
        <f>第三面!S30</f>
        <v>□</v>
      </c>
      <c r="S30" s="538" t="s">
        <v>2868</v>
      </c>
      <c r="T30" s="538"/>
      <c r="U30" s="538"/>
      <c r="V30" s="538"/>
      <c r="W30" s="538"/>
      <c r="X30" s="532" t="str">
        <f>第三面!X30</f>
        <v>□</v>
      </c>
      <c r="Y30" s="538" t="s">
        <v>2869</v>
      </c>
      <c r="Z30" s="538"/>
      <c r="AA30" s="538"/>
      <c r="AB30" s="538"/>
      <c r="AC30" s="538"/>
    </row>
    <row r="31" spans="1:29" ht="14.1" customHeight="1">
      <c r="A31" s="506" t="s">
        <v>3293</v>
      </c>
      <c r="B31" s="506"/>
      <c r="C31" s="506"/>
      <c r="D31" s="506"/>
      <c r="E31" s="506"/>
      <c r="F31" s="506"/>
      <c r="G31" s="506"/>
      <c r="H31" s="506"/>
      <c r="I31" s="494" t="s">
        <v>3294</v>
      </c>
      <c r="J31" s="506" t="s">
        <v>3295</v>
      </c>
      <c r="K31" s="506"/>
      <c r="L31" s="506"/>
      <c r="M31" s="506"/>
      <c r="N31" s="506"/>
      <c r="O31" s="494" t="s">
        <v>2849</v>
      </c>
      <c r="P31" s="506" t="s">
        <v>3296</v>
      </c>
      <c r="Q31" s="506"/>
      <c r="R31" s="531"/>
      <c r="S31" s="531"/>
      <c r="T31" s="531"/>
      <c r="U31" s="494" t="s">
        <v>2849</v>
      </c>
      <c r="V31" s="531" t="s">
        <v>3297</v>
      </c>
      <c r="W31" s="531"/>
      <c r="X31" s="531"/>
      <c r="Y31" s="531"/>
      <c r="Z31" s="531"/>
      <c r="AA31" s="543" t="s">
        <v>3298</v>
      </c>
      <c r="AB31" s="531"/>
      <c r="AC31" s="531"/>
    </row>
    <row r="32" spans="1:29" ht="14.1" customHeight="1">
      <c r="A32" s="494" t="s">
        <v>3299</v>
      </c>
      <c r="B32" s="494"/>
      <c r="C32" s="494"/>
      <c r="D32" s="494"/>
      <c r="E32" s="494"/>
      <c r="F32" s="494"/>
      <c r="G32" s="494"/>
      <c r="H32" s="494"/>
      <c r="I32" s="494" t="s">
        <v>3294</v>
      </c>
      <c r="J32" s="1466" t="str">
        <f>IF(第三面!J32="","",第三面!J32)</f>
        <v/>
      </c>
      <c r="K32" s="1466"/>
      <c r="L32" s="1466"/>
      <c r="M32" s="1466"/>
      <c r="N32" s="544" t="str">
        <f>第三面!N32</f>
        <v/>
      </c>
      <c r="O32" s="494" t="s">
        <v>2849</v>
      </c>
      <c r="P32" s="1466" t="str">
        <f>IF(第三面!P32="","",第三面!P32)</f>
        <v/>
      </c>
      <c r="Q32" s="1466"/>
      <c r="R32" s="1466"/>
      <c r="S32" s="1466"/>
      <c r="T32" s="544" t="str">
        <f>第三面!T32</f>
        <v/>
      </c>
      <c r="U32" s="494" t="s">
        <v>2849</v>
      </c>
      <c r="V32" s="1466">
        <f>IF(第三面!V32="","",第三面!V32)</f>
        <v>0</v>
      </c>
      <c r="W32" s="1466"/>
      <c r="X32" s="1466"/>
      <c r="Y32" s="1466"/>
      <c r="Z32" s="545" t="s">
        <v>47</v>
      </c>
      <c r="AA32" s="543" t="s">
        <v>3298</v>
      </c>
      <c r="AB32" s="533"/>
      <c r="AC32" s="533"/>
    </row>
    <row r="33" spans="1:30" ht="14.1" customHeight="1">
      <c r="A33" s="411" t="s">
        <v>3300</v>
      </c>
      <c r="C33" s="411"/>
      <c r="D33" s="411"/>
      <c r="E33" s="411"/>
      <c r="F33" s="411"/>
      <c r="G33" s="411"/>
      <c r="H33" s="411"/>
      <c r="I33" s="411"/>
      <c r="J33" s="428"/>
      <c r="K33" s="426"/>
      <c r="L33" s="426"/>
      <c r="M33" s="426"/>
      <c r="N33" s="426"/>
      <c r="O33" s="426"/>
      <c r="P33" s="428"/>
      <c r="Q33" s="426"/>
      <c r="R33" s="426"/>
      <c r="S33" s="426"/>
      <c r="T33" s="426"/>
      <c r="U33" s="426"/>
      <c r="V33" s="412"/>
      <c r="W33" s="427"/>
      <c r="X33" s="427"/>
      <c r="Y33" s="427"/>
      <c r="Z33" s="427"/>
      <c r="AA33" s="427"/>
      <c r="AB33" s="411"/>
      <c r="AC33" s="412"/>
      <c r="AD33" s="411"/>
    </row>
    <row r="34" spans="1:30" ht="14.1" customHeight="1">
      <c r="A34" s="494"/>
      <c r="B34" s="411"/>
      <c r="C34" s="411"/>
      <c r="D34" s="411" t="s">
        <v>2878</v>
      </c>
      <c r="F34" s="411"/>
      <c r="G34" s="411"/>
      <c r="H34" s="411"/>
      <c r="I34" s="494" t="s">
        <v>3294</v>
      </c>
      <c r="J34" s="1466" t="str">
        <f>IF(第三面!J34="","",第三面!J34)</f>
        <v/>
      </c>
      <c r="K34" s="1466"/>
      <c r="L34" s="1466"/>
      <c r="M34" s="1466"/>
      <c r="N34" s="544" t="str">
        <f>第三面!N34</f>
        <v/>
      </c>
      <c r="O34" s="494" t="s">
        <v>2849</v>
      </c>
      <c r="P34" s="1466" t="str">
        <f>IF(第三面!P34="","",第三面!P34)</f>
        <v/>
      </c>
      <c r="Q34" s="1466"/>
      <c r="R34" s="1466"/>
      <c r="S34" s="1466"/>
      <c r="T34" s="544" t="str">
        <f>第三面!T34</f>
        <v/>
      </c>
      <c r="U34" s="494" t="s">
        <v>2849</v>
      </c>
      <c r="V34" s="1466">
        <f>IF(第三面!V34="","",第三面!V34)</f>
        <v>0</v>
      </c>
      <c r="W34" s="1466"/>
      <c r="X34" s="1466"/>
      <c r="Y34" s="1466"/>
      <c r="Z34" s="545" t="s">
        <v>47</v>
      </c>
      <c r="AA34" s="543" t="s">
        <v>3298</v>
      </c>
      <c r="AB34" s="533"/>
      <c r="AC34" s="533"/>
      <c r="AD34" s="411"/>
    </row>
    <row r="35" spans="1:30" ht="14.1" customHeight="1">
      <c r="A35" s="503" t="s">
        <v>3301</v>
      </c>
      <c r="B35" s="503"/>
      <c r="C35" s="503"/>
      <c r="D35" s="503"/>
      <c r="E35" s="503"/>
      <c r="F35" s="503"/>
      <c r="G35" s="503"/>
      <c r="H35" s="503"/>
      <c r="I35" s="503"/>
      <c r="J35" s="546"/>
      <c r="K35" s="546"/>
      <c r="L35" s="546"/>
      <c r="M35" s="546"/>
      <c r="N35" s="545"/>
      <c r="O35" s="503"/>
      <c r="P35" s="1467" t="str">
        <f>IF(第三面!J35="","",第三面!J35)</f>
        <v/>
      </c>
      <c r="Q35" s="1467"/>
      <c r="R35" s="1467"/>
      <c r="S35" s="1467"/>
      <c r="T35" s="546" t="s">
        <v>2857</v>
      </c>
      <c r="U35" s="503"/>
      <c r="V35" s="540"/>
      <c r="W35" s="540"/>
      <c r="X35" s="540"/>
      <c r="Y35" s="540"/>
      <c r="Z35" s="540"/>
      <c r="AA35" s="547"/>
      <c r="AB35" s="538"/>
      <c r="AC35" s="538"/>
    </row>
    <row r="36" spans="1:30" ht="14.1" customHeight="1">
      <c r="A36" s="506" t="s">
        <v>3302</v>
      </c>
      <c r="B36" s="506"/>
      <c r="C36" s="506"/>
      <c r="D36" s="506"/>
      <c r="E36" s="506"/>
      <c r="F36" s="506"/>
      <c r="G36" s="506"/>
      <c r="H36" s="506"/>
      <c r="I36" s="494" t="s">
        <v>3294</v>
      </c>
      <c r="J36" s="506" t="s">
        <v>3295</v>
      </c>
      <c r="K36" s="506"/>
      <c r="L36" s="506"/>
      <c r="M36" s="506"/>
      <c r="N36" s="506"/>
      <c r="O36" s="494" t="s">
        <v>2849</v>
      </c>
      <c r="P36" s="506" t="s">
        <v>3296</v>
      </c>
      <c r="Q36" s="494"/>
      <c r="R36" s="533"/>
      <c r="S36" s="533"/>
      <c r="T36" s="533"/>
      <c r="U36" s="494" t="s">
        <v>2849</v>
      </c>
      <c r="V36" s="531" t="s">
        <v>3297</v>
      </c>
      <c r="W36" s="531"/>
      <c r="X36" s="531"/>
      <c r="Y36" s="531"/>
      <c r="Z36" s="531"/>
      <c r="AA36" s="543" t="s">
        <v>3298</v>
      </c>
      <c r="AB36" s="531"/>
      <c r="AC36" s="531"/>
    </row>
    <row r="37" spans="1:30" ht="14.1" customHeight="1">
      <c r="A37" s="548" t="s">
        <v>3303</v>
      </c>
      <c r="B37" s="494"/>
      <c r="C37" s="494"/>
      <c r="D37" s="494"/>
      <c r="E37" s="494"/>
      <c r="F37" s="494"/>
      <c r="G37" s="494"/>
      <c r="H37" s="494"/>
      <c r="I37" s="494" t="s">
        <v>3294</v>
      </c>
      <c r="J37" s="1466" t="str">
        <f>IF(第三面!J37="","",第三面!J37)</f>
        <v/>
      </c>
      <c r="K37" s="1466"/>
      <c r="L37" s="1466"/>
      <c r="M37" s="1466"/>
      <c r="N37" s="544" t="str">
        <f>第三面!N37</f>
        <v/>
      </c>
      <c r="O37" s="494" t="s">
        <v>2849</v>
      </c>
      <c r="P37" s="1466" t="str">
        <f>IF(第三面!P37="","",第三面!P37)</f>
        <v/>
      </c>
      <c r="Q37" s="1466"/>
      <c r="R37" s="1466"/>
      <c r="S37" s="1466"/>
      <c r="T37" s="544" t="str">
        <f>第三面!T37</f>
        <v/>
      </c>
      <c r="U37" s="494" t="s">
        <v>2849</v>
      </c>
      <c r="V37" s="1466">
        <f>IF(第三面!V37="","",第三面!V37)</f>
        <v>0</v>
      </c>
      <c r="W37" s="1466"/>
      <c r="X37" s="1466"/>
      <c r="Y37" s="1466"/>
      <c r="Z37" s="545" t="s">
        <v>47</v>
      </c>
      <c r="AA37" s="543" t="s">
        <v>3298</v>
      </c>
      <c r="AB37" s="533"/>
      <c r="AC37" s="533"/>
    </row>
    <row r="38" spans="1:30" ht="14.1" customHeight="1">
      <c r="A38" s="1468" t="s">
        <v>3304</v>
      </c>
      <c r="B38" s="1468"/>
      <c r="C38" s="1468"/>
      <c r="D38" s="1468"/>
      <c r="E38" s="1468"/>
      <c r="F38" s="1468"/>
      <c r="G38" s="1468"/>
      <c r="H38" s="1468"/>
      <c r="I38" s="1468"/>
      <c r="J38" s="1468"/>
      <c r="K38" s="1468"/>
      <c r="L38" s="1468"/>
      <c r="M38" s="1468"/>
      <c r="N38" s="1468"/>
      <c r="O38" s="1468"/>
      <c r="P38" s="1468"/>
      <c r="Q38" s="1468"/>
      <c r="R38" s="1468"/>
      <c r="S38" s="1468"/>
      <c r="T38" s="1468"/>
      <c r="U38" s="1468"/>
      <c r="V38" s="1468"/>
      <c r="W38" s="1468"/>
      <c r="X38" s="1468"/>
      <c r="Y38" s="1468"/>
      <c r="Z38" s="1468"/>
      <c r="AA38" s="1468"/>
      <c r="AB38" s="1468"/>
      <c r="AC38" s="1468"/>
    </row>
    <row r="39" spans="1:30" ht="14.1" customHeight="1">
      <c r="A39" s="494"/>
      <c r="B39" s="494"/>
      <c r="C39" s="494"/>
      <c r="D39" s="494"/>
      <c r="E39" s="494"/>
      <c r="F39" s="494"/>
      <c r="G39" s="494"/>
      <c r="H39" s="494"/>
      <c r="I39" s="494" t="s">
        <v>3294</v>
      </c>
      <c r="J39" s="1466" t="str">
        <f>IF(第三面!J39="","",第三面!J39)</f>
        <v/>
      </c>
      <c r="K39" s="1466"/>
      <c r="L39" s="1466"/>
      <c r="M39" s="1466"/>
      <c r="N39" s="497" t="str">
        <f>第三面!N39</f>
        <v/>
      </c>
      <c r="O39" s="494" t="s">
        <v>2849</v>
      </c>
      <c r="P39" s="1466" t="str">
        <f>IF(第三面!P39="","",第三面!P39)</f>
        <v/>
      </c>
      <c r="Q39" s="1466"/>
      <c r="R39" s="1466"/>
      <c r="S39" s="1466"/>
      <c r="T39" s="544" t="str">
        <f>第三面!T39</f>
        <v/>
      </c>
      <c r="U39" s="494" t="s">
        <v>2849</v>
      </c>
      <c r="V39" s="1466" t="str">
        <f>IF(第三面!V39="","",第三面!V39)</f>
        <v/>
      </c>
      <c r="W39" s="1466"/>
      <c r="X39" s="1466"/>
      <c r="Y39" s="1466"/>
      <c r="Z39" s="544" t="str">
        <f>IF(V39="","","㎡")</f>
        <v/>
      </c>
      <c r="AA39" s="543" t="s">
        <v>3298</v>
      </c>
      <c r="AB39" s="533"/>
      <c r="AC39" s="533"/>
    </row>
    <row r="40" spans="1:30" ht="14.1" customHeight="1">
      <c r="A40" s="549" t="s">
        <v>3305</v>
      </c>
      <c r="B40" s="494"/>
      <c r="C40" s="494"/>
      <c r="D40" s="494"/>
      <c r="E40" s="494"/>
      <c r="F40" s="494"/>
      <c r="G40" s="494"/>
      <c r="H40" s="494"/>
      <c r="I40" s="494"/>
      <c r="J40" s="550"/>
      <c r="K40" s="550"/>
      <c r="L40" s="550"/>
      <c r="M40" s="550"/>
      <c r="N40" s="550"/>
      <c r="O40" s="494"/>
      <c r="P40" s="550"/>
      <c r="Q40" s="550"/>
      <c r="R40" s="550"/>
      <c r="S40" s="550"/>
      <c r="T40" s="545"/>
      <c r="U40" s="494"/>
      <c r="V40" s="550"/>
      <c r="W40" s="550"/>
      <c r="X40" s="550"/>
      <c r="Y40" s="550"/>
      <c r="Z40" s="545"/>
      <c r="AA40" s="543"/>
      <c r="AB40" s="533"/>
      <c r="AC40" s="533"/>
    </row>
    <row r="41" spans="1:30" ht="14.1" customHeight="1">
      <c r="A41" s="551"/>
      <c r="B41" s="551"/>
      <c r="C41" s="551"/>
      <c r="D41" s="551"/>
      <c r="E41" s="494"/>
      <c r="F41" s="494"/>
      <c r="G41" s="494"/>
      <c r="H41" s="494"/>
      <c r="I41" s="494" t="s">
        <v>3294</v>
      </c>
      <c r="J41" s="1466" t="str">
        <f>IF(第三面!J41="","",第三面!J41)</f>
        <v/>
      </c>
      <c r="K41" s="1466"/>
      <c r="L41" s="1466"/>
      <c r="M41" s="1466"/>
      <c r="N41" s="544" t="str">
        <f>第三面!N41</f>
        <v/>
      </c>
      <c r="O41" s="494" t="s">
        <v>2849</v>
      </c>
      <c r="P41" s="1466" t="str">
        <f>IF(第三面!P41="","",第三面!P41)</f>
        <v/>
      </c>
      <c r="Q41" s="1466"/>
      <c r="R41" s="1466"/>
      <c r="S41" s="1466"/>
      <c r="T41" s="544" t="str">
        <f>第三面!T41</f>
        <v/>
      </c>
      <c r="U41" s="494" t="s">
        <v>2849</v>
      </c>
      <c r="V41" s="1466" t="str">
        <f>IF(第三面!V41="","",第三面!V41)</f>
        <v/>
      </c>
      <c r="W41" s="1466"/>
      <c r="X41" s="1466"/>
      <c r="Y41" s="1466"/>
      <c r="Z41" s="544" t="str">
        <f>IF(V41="","","㎡")</f>
        <v/>
      </c>
      <c r="AA41" s="543" t="s">
        <v>3298</v>
      </c>
      <c r="AB41" s="533"/>
      <c r="AC41" s="533"/>
    </row>
    <row r="42" spans="1:30" ht="14.1" customHeight="1">
      <c r="A42" s="549" t="s">
        <v>2886</v>
      </c>
      <c r="B42" s="551"/>
      <c r="C42" s="551"/>
      <c r="D42" s="551"/>
      <c r="E42" s="494"/>
      <c r="F42" s="494"/>
      <c r="G42" s="494"/>
      <c r="H42" s="494"/>
      <c r="I42" s="494"/>
      <c r="J42" s="494"/>
      <c r="K42" s="494"/>
      <c r="L42" s="494"/>
      <c r="M42" s="494"/>
      <c r="N42" s="494"/>
      <c r="O42" s="494"/>
      <c r="P42" s="494"/>
      <c r="Q42" s="494"/>
      <c r="R42" s="533"/>
      <c r="S42" s="533"/>
      <c r="T42" s="533"/>
      <c r="U42" s="533"/>
      <c r="V42" s="533"/>
      <c r="W42" s="533"/>
      <c r="X42" s="533"/>
      <c r="Y42" s="533"/>
      <c r="Z42" s="533"/>
      <c r="AA42" s="533"/>
      <c r="AB42" s="533"/>
      <c r="AC42" s="533"/>
    </row>
    <row r="43" spans="1:30" ht="14.1" customHeight="1">
      <c r="A43" s="551"/>
      <c r="B43" s="551"/>
      <c r="C43" s="551"/>
      <c r="D43" s="551"/>
      <c r="E43" s="494"/>
      <c r="F43" s="494"/>
      <c r="G43" s="494"/>
      <c r="H43" s="494"/>
      <c r="I43" s="494" t="s">
        <v>3294</v>
      </c>
      <c r="J43" s="1466" t="str">
        <f>IF(第三面!J43="","",第三面!J43)</f>
        <v/>
      </c>
      <c r="K43" s="1466"/>
      <c r="L43" s="1466"/>
      <c r="M43" s="1466"/>
      <c r="N43" s="544" t="str">
        <f>第三面!N43</f>
        <v/>
      </c>
      <c r="O43" s="494" t="s">
        <v>2849</v>
      </c>
      <c r="P43" s="1466" t="str">
        <f>IF(第三面!P43="","",第三面!P43)</f>
        <v/>
      </c>
      <c r="Q43" s="1466"/>
      <c r="R43" s="1466"/>
      <c r="S43" s="1466"/>
      <c r="T43" s="544" t="str">
        <f>第三面!T43</f>
        <v/>
      </c>
      <c r="U43" s="494" t="s">
        <v>2849</v>
      </c>
      <c r="V43" s="1466" t="str">
        <f>IF(第三面!V43="","",第三面!V43)</f>
        <v/>
      </c>
      <c r="W43" s="1466"/>
      <c r="X43" s="1466"/>
      <c r="Y43" s="1466"/>
      <c r="Z43" s="544" t="str">
        <f t="shared" ref="Z43:Z53" si="0">IF(V43="","","㎡")</f>
        <v/>
      </c>
      <c r="AA43" s="543" t="s">
        <v>3298</v>
      </c>
      <c r="AB43" s="533"/>
      <c r="AC43" s="533"/>
    </row>
    <row r="44" spans="1:30" ht="14.1" customHeight="1">
      <c r="A44" s="549" t="s">
        <v>3306</v>
      </c>
      <c r="B44" s="551"/>
      <c r="C44" s="551"/>
      <c r="D44" s="551"/>
      <c r="E44" s="494"/>
      <c r="F44" s="494"/>
      <c r="G44" s="494"/>
      <c r="H44" s="494"/>
      <c r="I44" s="494" t="s">
        <v>3294</v>
      </c>
      <c r="J44" s="1466" t="str">
        <f>IF(第三面!J44="","",第三面!J44)</f>
        <v/>
      </c>
      <c r="K44" s="1466"/>
      <c r="L44" s="1466"/>
      <c r="M44" s="1466"/>
      <c r="N44" s="544" t="str">
        <f>第三面!N44</f>
        <v/>
      </c>
      <c r="O44" s="494" t="s">
        <v>2849</v>
      </c>
      <c r="P44" s="1466" t="str">
        <f>IF(第三面!P44="","",第三面!P44)</f>
        <v/>
      </c>
      <c r="Q44" s="1466"/>
      <c r="R44" s="1466"/>
      <c r="S44" s="1466"/>
      <c r="T44" s="544" t="str">
        <f>第三面!T44</f>
        <v/>
      </c>
      <c r="U44" s="494" t="s">
        <v>2849</v>
      </c>
      <c r="V44" s="1466" t="str">
        <f>IF(第三面!V44="","",第三面!V44)</f>
        <v/>
      </c>
      <c r="W44" s="1466"/>
      <c r="X44" s="1466"/>
      <c r="Y44" s="1466"/>
      <c r="Z44" s="544" t="str">
        <f>IF(V44="","","㎡")</f>
        <v/>
      </c>
      <c r="AA44" s="543" t="s">
        <v>3298</v>
      </c>
      <c r="AB44" s="533"/>
      <c r="AC44" s="533"/>
    </row>
    <row r="45" spans="1:30" ht="14.1" customHeight="1">
      <c r="A45" s="549" t="s">
        <v>2888</v>
      </c>
      <c r="B45" s="551"/>
      <c r="C45" s="551"/>
      <c r="D45" s="551"/>
      <c r="E45" s="494"/>
      <c r="F45" s="494"/>
      <c r="G45" s="494"/>
      <c r="H45" s="494"/>
      <c r="I45" s="494" t="s">
        <v>3294</v>
      </c>
      <c r="J45" s="1466" t="str">
        <f>IF(第三面!J45="","",第三面!J45)</f>
        <v/>
      </c>
      <c r="K45" s="1466"/>
      <c r="L45" s="1466"/>
      <c r="M45" s="1466"/>
      <c r="N45" s="544" t="str">
        <f>第三面!N45</f>
        <v/>
      </c>
      <c r="O45" s="494" t="s">
        <v>2849</v>
      </c>
      <c r="P45" s="1466" t="str">
        <f>IF(第三面!P45="","",第三面!P45)</f>
        <v/>
      </c>
      <c r="Q45" s="1466"/>
      <c r="R45" s="1466"/>
      <c r="S45" s="1466"/>
      <c r="T45" s="544" t="str">
        <f>第三面!T45</f>
        <v/>
      </c>
      <c r="U45" s="494" t="s">
        <v>2849</v>
      </c>
      <c r="V45" s="1466" t="str">
        <f>IF(第三面!V45="","",第三面!V45)</f>
        <v/>
      </c>
      <c r="W45" s="1466"/>
      <c r="X45" s="1466"/>
      <c r="Y45" s="1466"/>
      <c r="Z45" s="544" t="str">
        <f t="shared" si="0"/>
        <v/>
      </c>
      <c r="AA45" s="543" t="s">
        <v>3298</v>
      </c>
      <c r="AB45" s="533"/>
      <c r="AC45" s="533"/>
    </row>
    <row r="46" spans="1:30" s="483" customFormat="1" ht="17.100000000000001" customHeight="1">
      <c r="A46" s="549" t="s">
        <v>2889</v>
      </c>
      <c r="B46" s="552"/>
      <c r="C46" s="551"/>
      <c r="D46" s="551"/>
      <c r="E46" s="533"/>
      <c r="F46" s="533"/>
      <c r="G46" s="533"/>
      <c r="H46" s="533"/>
      <c r="I46" s="494" t="s">
        <v>3294</v>
      </c>
      <c r="J46" s="1466" t="str">
        <f>IF(第三面!J46="","",第三面!J46)</f>
        <v/>
      </c>
      <c r="K46" s="1466"/>
      <c r="L46" s="1466"/>
      <c r="M46" s="1466"/>
      <c r="N46" s="544" t="str">
        <f>第三面!N46</f>
        <v/>
      </c>
      <c r="O46" s="494" t="s">
        <v>2849</v>
      </c>
      <c r="P46" s="1466" t="str">
        <f>IF(第三面!P46="","",第三面!P46)</f>
        <v/>
      </c>
      <c r="Q46" s="1466"/>
      <c r="R46" s="1466"/>
      <c r="S46" s="1466"/>
      <c r="T46" s="544" t="str">
        <f>第三面!T46</f>
        <v/>
      </c>
      <c r="U46" s="494" t="s">
        <v>2849</v>
      </c>
      <c r="V46" s="1466" t="str">
        <f>IF(第三面!V46="","",第三面!V46)</f>
        <v/>
      </c>
      <c r="W46" s="1466"/>
      <c r="X46" s="1466"/>
      <c r="Y46" s="1466"/>
      <c r="Z46" s="544" t="str">
        <f t="shared" si="0"/>
        <v/>
      </c>
      <c r="AA46" s="543" t="s">
        <v>3298</v>
      </c>
      <c r="AB46" s="540"/>
      <c r="AC46" s="533"/>
    </row>
    <row r="47" spans="1:30" s="483" customFormat="1" ht="17.100000000000001" customHeight="1">
      <c r="A47" s="549" t="s">
        <v>2890</v>
      </c>
      <c r="B47" s="551"/>
      <c r="C47" s="551"/>
      <c r="D47" s="551"/>
      <c r="E47" s="533"/>
      <c r="F47" s="533"/>
      <c r="G47" s="533"/>
      <c r="H47" s="533"/>
      <c r="I47" s="494" t="s">
        <v>3294</v>
      </c>
      <c r="J47" s="1466" t="str">
        <f>IF(第三面!J47="","",第三面!J47)</f>
        <v/>
      </c>
      <c r="K47" s="1466"/>
      <c r="L47" s="1466"/>
      <c r="M47" s="1466"/>
      <c r="N47" s="544" t="str">
        <f>第三面!N47</f>
        <v/>
      </c>
      <c r="O47" s="494" t="s">
        <v>2849</v>
      </c>
      <c r="P47" s="1466" t="str">
        <f>IF(第三面!P47="","",第三面!P47)</f>
        <v/>
      </c>
      <c r="Q47" s="1466"/>
      <c r="R47" s="1466"/>
      <c r="S47" s="1466"/>
      <c r="T47" s="544" t="str">
        <f>第三面!T47</f>
        <v/>
      </c>
      <c r="U47" s="494" t="s">
        <v>2849</v>
      </c>
      <c r="V47" s="1466" t="str">
        <f>IF(第三面!V47="","",第三面!V47)</f>
        <v/>
      </c>
      <c r="W47" s="1466"/>
      <c r="X47" s="1466"/>
      <c r="Y47" s="1466"/>
      <c r="Z47" s="544" t="str">
        <f t="shared" si="0"/>
        <v/>
      </c>
      <c r="AA47" s="543" t="s">
        <v>3298</v>
      </c>
      <c r="AB47" s="540"/>
      <c r="AC47" s="533"/>
    </row>
    <row r="48" spans="1:30" ht="13.5" customHeight="1">
      <c r="A48" s="548" t="s">
        <v>3307</v>
      </c>
      <c r="B48" s="494"/>
      <c r="C48" s="494"/>
      <c r="D48" s="494"/>
      <c r="E48" s="494"/>
      <c r="F48" s="494"/>
      <c r="G48" s="494"/>
      <c r="H48" s="494"/>
      <c r="I48" s="494" t="s">
        <v>3294</v>
      </c>
      <c r="J48" s="1466" t="str">
        <f>IF(第三面!J48="","",第三面!J48)</f>
        <v/>
      </c>
      <c r="K48" s="1466"/>
      <c r="L48" s="1466"/>
      <c r="M48" s="1466"/>
      <c r="N48" s="544" t="str">
        <f>第三面!N48</f>
        <v/>
      </c>
      <c r="O48" s="494" t="s">
        <v>2849</v>
      </c>
      <c r="P48" s="1466" t="str">
        <f>IF(第三面!P48="","",第三面!P48)</f>
        <v/>
      </c>
      <c r="Q48" s="1466"/>
      <c r="R48" s="1466"/>
      <c r="S48" s="1466"/>
      <c r="T48" s="544" t="str">
        <f>第三面!T48</f>
        <v/>
      </c>
      <c r="U48" s="494" t="s">
        <v>2849</v>
      </c>
      <c r="V48" s="1466" t="str">
        <f>IF(第三面!V48="","",第三面!V48)</f>
        <v/>
      </c>
      <c r="W48" s="1466"/>
      <c r="X48" s="1466"/>
      <c r="Y48" s="1466"/>
      <c r="Z48" s="544" t="str">
        <f t="shared" si="0"/>
        <v/>
      </c>
      <c r="AA48" s="543" t="s">
        <v>3298</v>
      </c>
      <c r="AB48" s="533"/>
      <c r="AC48" s="533"/>
    </row>
    <row r="49" spans="1:29" s="483" customFormat="1" ht="17.100000000000001" customHeight="1">
      <c r="A49" s="549" t="s">
        <v>2892</v>
      </c>
      <c r="B49" s="551"/>
      <c r="C49" s="551"/>
      <c r="D49" s="551"/>
      <c r="E49" s="533"/>
      <c r="F49" s="533"/>
      <c r="G49" s="533"/>
      <c r="H49" s="533"/>
      <c r="I49" s="494" t="s">
        <v>3294</v>
      </c>
      <c r="J49" s="1466" t="str">
        <f>IF(第三面!J49="","",第三面!J49)</f>
        <v/>
      </c>
      <c r="K49" s="1466"/>
      <c r="L49" s="1466"/>
      <c r="M49" s="1466"/>
      <c r="N49" s="544" t="str">
        <f>第三面!N49</f>
        <v/>
      </c>
      <c r="O49" s="494" t="s">
        <v>2849</v>
      </c>
      <c r="P49" s="1466" t="str">
        <f>IF(第三面!P49="","",第三面!P49)</f>
        <v/>
      </c>
      <c r="Q49" s="1466"/>
      <c r="R49" s="1466"/>
      <c r="S49" s="1466"/>
      <c r="T49" s="544" t="str">
        <f>第三面!T49</f>
        <v/>
      </c>
      <c r="U49" s="494" t="s">
        <v>2849</v>
      </c>
      <c r="V49" s="1466" t="str">
        <f>IF(第三面!V49="","",第三面!V49)</f>
        <v/>
      </c>
      <c r="W49" s="1466"/>
      <c r="X49" s="1466"/>
      <c r="Y49" s="1466"/>
      <c r="Z49" s="544" t="str">
        <f t="shared" si="0"/>
        <v/>
      </c>
      <c r="AA49" s="543" t="s">
        <v>3298</v>
      </c>
      <c r="AB49" s="540"/>
      <c r="AC49" s="533"/>
    </row>
    <row r="50" spans="1:29" s="483" customFormat="1" ht="17.100000000000001" customHeight="1">
      <c r="A50" s="549" t="s">
        <v>3308</v>
      </c>
      <c r="B50" s="551"/>
      <c r="C50" s="551"/>
      <c r="D50" s="551"/>
      <c r="E50" s="533"/>
      <c r="F50" s="533"/>
      <c r="G50" s="533"/>
      <c r="H50" s="533"/>
      <c r="I50" s="494" t="s">
        <v>3294</v>
      </c>
      <c r="J50" s="1466" t="str">
        <f>IF(第三面!J50="","",第三面!J50)</f>
        <v/>
      </c>
      <c r="K50" s="1466"/>
      <c r="L50" s="1466"/>
      <c r="M50" s="1466"/>
      <c r="N50" s="544" t="str">
        <f>第三面!N50</f>
        <v/>
      </c>
      <c r="O50" s="494" t="s">
        <v>2849</v>
      </c>
      <c r="P50" s="1466" t="str">
        <f>IF(第三面!P50="","",第三面!P50)</f>
        <v/>
      </c>
      <c r="Q50" s="1466"/>
      <c r="R50" s="1466"/>
      <c r="S50" s="1466"/>
      <c r="T50" s="544" t="str">
        <f>第三面!T50</f>
        <v/>
      </c>
      <c r="U50" s="494" t="s">
        <v>2849</v>
      </c>
      <c r="V50" s="1466" t="str">
        <f>IF(第三面!V50="","",第三面!V50)</f>
        <v/>
      </c>
      <c r="W50" s="1466"/>
      <c r="X50" s="1466"/>
      <c r="Y50" s="1466"/>
      <c r="Z50" s="544" t="str">
        <f>IF(V50="","","㎡")</f>
        <v/>
      </c>
      <c r="AA50" s="543" t="s">
        <v>3298</v>
      </c>
      <c r="AB50" s="540"/>
      <c r="AC50" s="533"/>
    </row>
    <row r="51" spans="1:29" s="483" customFormat="1" ht="17.100000000000001" customHeight="1">
      <c r="A51" s="549" t="s">
        <v>3309</v>
      </c>
      <c r="B51" s="551"/>
      <c r="C51" s="551"/>
      <c r="D51" s="551"/>
      <c r="E51" s="533"/>
      <c r="F51" s="533"/>
      <c r="G51" s="533"/>
      <c r="H51" s="533"/>
      <c r="I51" s="494" t="s">
        <v>3294</v>
      </c>
      <c r="J51" s="1466" t="str">
        <f>IF(第三面!J51="","",第三面!J51)</f>
        <v/>
      </c>
      <c r="K51" s="1466"/>
      <c r="L51" s="1466"/>
      <c r="M51" s="1466"/>
      <c r="N51" s="544" t="str">
        <f>第三面!N50</f>
        <v/>
      </c>
      <c r="O51" s="494" t="s">
        <v>2849</v>
      </c>
      <c r="P51" s="1466" t="str">
        <f>IF(第三面!P51="","",第三面!P51)</f>
        <v/>
      </c>
      <c r="Q51" s="1466"/>
      <c r="R51" s="1466"/>
      <c r="S51" s="1466"/>
      <c r="T51" s="544" t="str">
        <f>第三面!T50</f>
        <v/>
      </c>
      <c r="U51" s="494" t="s">
        <v>2849</v>
      </c>
      <c r="V51" s="1466" t="str">
        <f>IF(第三面!V51="","",第三面!V51)</f>
        <v/>
      </c>
      <c r="W51" s="1466"/>
      <c r="X51" s="1466"/>
      <c r="Y51" s="1466"/>
      <c r="Z51" s="544" t="str">
        <f>IF(V51="","","㎡")</f>
        <v/>
      </c>
      <c r="AA51" s="543" t="s">
        <v>3298</v>
      </c>
      <c r="AB51" s="540"/>
      <c r="AC51" s="533"/>
    </row>
    <row r="52" spans="1:29" ht="14.1" customHeight="1">
      <c r="A52" s="549" t="s">
        <v>2929</v>
      </c>
      <c r="B52" s="551"/>
      <c r="C52" s="551"/>
      <c r="D52" s="551"/>
      <c r="E52" s="494"/>
      <c r="F52" s="494"/>
      <c r="G52" s="494"/>
      <c r="H52" s="494"/>
      <c r="I52" s="494" t="s">
        <v>3294</v>
      </c>
      <c r="J52" s="1466" t="str">
        <f>IF('第三面-2'!J1="","",'第三面-2'!J1)</f>
        <v/>
      </c>
      <c r="K52" s="1466"/>
      <c r="L52" s="1466"/>
      <c r="M52" s="1466"/>
      <c r="N52" s="544" t="str">
        <f>'第三面-2'!N1</f>
        <v/>
      </c>
      <c r="O52" s="494" t="s">
        <v>2849</v>
      </c>
      <c r="P52" s="1466" t="str">
        <f>IF('第三面-2'!P1="","",'第三面-2'!P1)</f>
        <v/>
      </c>
      <c r="Q52" s="1466"/>
      <c r="R52" s="1466"/>
      <c r="S52" s="1466"/>
      <c r="T52" s="544" t="str">
        <f>'第三面-2'!T1</f>
        <v/>
      </c>
      <c r="U52" s="494" t="s">
        <v>2849</v>
      </c>
      <c r="V52" s="1466" t="str">
        <f>IF('第三面-2'!V1="","",'第三面-2'!V1)</f>
        <v/>
      </c>
      <c r="W52" s="1466"/>
      <c r="X52" s="1466"/>
      <c r="Y52" s="1466"/>
      <c r="Z52" s="544" t="str">
        <f t="shared" si="0"/>
        <v/>
      </c>
      <c r="AA52" s="543" t="s">
        <v>3298</v>
      </c>
      <c r="AB52" s="533"/>
      <c r="AC52" s="533"/>
    </row>
    <row r="53" spans="1:29" ht="14.1" customHeight="1">
      <c r="A53" s="549" t="s">
        <v>3310</v>
      </c>
      <c r="B53" s="551"/>
      <c r="C53" s="551"/>
      <c r="D53" s="551"/>
      <c r="E53" s="494"/>
      <c r="F53" s="494"/>
      <c r="G53" s="494"/>
      <c r="H53" s="494"/>
      <c r="I53" s="494" t="s">
        <v>3294</v>
      </c>
      <c r="J53" s="1466" t="str">
        <f>IF('第三面-2'!J2="","",'第三面-2'!J2)</f>
        <v/>
      </c>
      <c r="K53" s="1466"/>
      <c r="L53" s="1466"/>
      <c r="M53" s="1466"/>
      <c r="N53" s="544" t="str">
        <f>'第三面-2'!N2</f>
        <v/>
      </c>
      <c r="O53" s="494" t="s">
        <v>2849</v>
      </c>
      <c r="P53" s="1466" t="str">
        <f>IF('第三面-2'!P2="","",'第三面-2'!P2)</f>
        <v/>
      </c>
      <c r="Q53" s="1466"/>
      <c r="R53" s="1466"/>
      <c r="S53" s="1466"/>
      <c r="T53" s="544" t="str">
        <f>'第三面-2'!T2</f>
        <v/>
      </c>
      <c r="U53" s="494" t="s">
        <v>2849</v>
      </c>
      <c r="V53" s="1466" t="str">
        <f>IF('第三面-2'!V2="","",'第三面-2'!V2)</f>
        <v/>
      </c>
      <c r="W53" s="1466"/>
      <c r="X53" s="1466"/>
      <c r="Y53" s="1466"/>
      <c r="Z53" s="544" t="str">
        <f t="shared" si="0"/>
        <v/>
      </c>
      <c r="AA53" s="543" t="s">
        <v>3298</v>
      </c>
      <c r="AB53" s="533"/>
      <c r="AC53" s="533"/>
    </row>
    <row r="54" spans="1:29" ht="14.1" customHeight="1">
      <c r="A54" s="549" t="s">
        <v>2931</v>
      </c>
      <c r="B54" s="551"/>
      <c r="C54" s="551"/>
      <c r="D54" s="551"/>
      <c r="E54" s="494"/>
      <c r="F54" s="494"/>
      <c r="G54" s="494"/>
      <c r="H54" s="533"/>
      <c r="I54" s="533"/>
      <c r="J54" s="533"/>
      <c r="K54" s="533"/>
      <c r="L54" s="533"/>
      <c r="M54" s="533"/>
      <c r="N54" s="533"/>
      <c r="O54" s="494"/>
      <c r="P54" s="1460" t="str">
        <f>IF('第三面-2'!J3="","",'第三面-2'!J3)</f>
        <v/>
      </c>
      <c r="Q54" s="1460"/>
      <c r="R54" s="1460"/>
      <c r="S54" s="1460"/>
      <c r="T54" s="540" t="s">
        <v>47</v>
      </c>
      <c r="U54" s="494"/>
      <c r="V54" s="494"/>
      <c r="W54" s="494"/>
      <c r="X54" s="494"/>
      <c r="Y54" s="494"/>
      <c r="Z54" s="494"/>
      <c r="AA54" s="494"/>
      <c r="AB54" s="494"/>
      <c r="AC54" s="494"/>
    </row>
    <row r="55" spans="1:29" ht="14.1" customHeight="1">
      <c r="A55" s="549" t="s">
        <v>2932</v>
      </c>
      <c r="B55" s="551"/>
      <c r="C55" s="551"/>
      <c r="D55" s="551"/>
      <c r="E55" s="503"/>
      <c r="F55" s="503"/>
      <c r="G55" s="503"/>
      <c r="H55" s="533"/>
      <c r="I55" s="533"/>
      <c r="J55" s="533"/>
      <c r="K55" s="533"/>
      <c r="L55" s="503"/>
      <c r="M55" s="503"/>
      <c r="N55" s="503"/>
      <c r="O55" s="503"/>
      <c r="P55" s="1467" t="str">
        <f>IF('第三面-2'!J4="","",'第三面-2'!J4)</f>
        <v/>
      </c>
      <c r="Q55" s="1467"/>
      <c r="R55" s="1467"/>
      <c r="S55" s="1467"/>
      <c r="T55" s="546" t="s">
        <v>2857</v>
      </c>
      <c r="U55" s="503"/>
      <c r="V55" s="503"/>
      <c r="W55" s="503"/>
      <c r="X55" s="503"/>
      <c r="Y55" s="503"/>
      <c r="Z55" s="503"/>
      <c r="AA55" s="503"/>
      <c r="AB55" s="503"/>
      <c r="AC55" s="503"/>
    </row>
    <row r="56" spans="1:29" ht="14.1" customHeight="1">
      <c r="A56" s="506" t="s">
        <v>3311</v>
      </c>
      <c r="B56" s="506"/>
      <c r="C56" s="506"/>
      <c r="D56" s="506"/>
      <c r="E56" s="506"/>
      <c r="F56" s="506"/>
      <c r="G56" s="506"/>
      <c r="H56" s="506"/>
      <c r="I56" s="506"/>
      <c r="J56" s="506"/>
      <c r="K56" s="506"/>
      <c r="L56" s="506"/>
      <c r="M56" s="506"/>
      <c r="N56" s="506"/>
      <c r="O56" s="506"/>
      <c r="P56" s="506"/>
      <c r="Q56" s="506"/>
      <c r="R56" s="531"/>
      <c r="S56" s="531"/>
      <c r="T56" s="531"/>
      <c r="U56" s="531"/>
      <c r="V56" s="531"/>
      <c r="W56" s="531"/>
      <c r="X56" s="531"/>
      <c r="Y56" s="531"/>
      <c r="Z56" s="531"/>
      <c r="AA56" s="531"/>
      <c r="AB56" s="531"/>
      <c r="AC56" s="531"/>
    </row>
    <row r="57" spans="1:29" ht="14.1" customHeight="1">
      <c r="A57" s="494" t="s">
        <v>3312</v>
      </c>
      <c r="B57" s="494"/>
      <c r="C57" s="494"/>
      <c r="D57" s="494"/>
      <c r="E57" s="494"/>
      <c r="F57" s="494"/>
      <c r="G57" s="494"/>
      <c r="H57" s="494"/>
      <c r="I57" s="494"/>
      <c r="J57" s="494"/>
      <c r="K57" s="494"/>
      <c r="L57" s="494"/>
      <c r="M57" s="1434" t="str">
        <f>IF('第三面-2'!L6="","",'第三面-2'!L6)</f>
        <v/>
      </c>
      <c r="N57" s="1434"/>
      <c r="O57" s="1434"/>
      <c r="P57" s="494"/>
      <c r="Q57" s="494"/>
      <c r="R57" s="494"/>
      <c r="S57" s="494"/>
      <c r="T57" s="494"/>
      <c r="U57" s="494"/>
      <c r="V57" s="494"/>
      <c r="W57" s="494"/>
      <c r="X57" s="494"/>
      <c r="Y57" s="494"/>
      <c r="Z57" s="494"/>
      <c r="AA57" s="494"/>
      <c r="AB57" s="494"/>
      <c r="AC57" s="494"/>
    </row>
    <row r="58" spans="1:29" ht="14.1" customHeight="1">
      <c r="A58" s="503" t="s">
        <v>2935</v>
      </c>
      <c r="B58" s="503"/>
      <c r="C58" s="503"/>
      <c r="D58" s="503"/>
      <c r="E58" s="503"/>
      <c r="F58" s="503"/>
      <c r="G58" s="503"/>
      <c r="H58" s="503"/>
      <c r="I58" s="503"/>
      <c r="J58" s="503"/>
      <c r="K58" s="503"/>
      <c r="L58" s="503"/>
      <c r="M58" s="1469" t="str">
        <f>IF('第三面-2'!L7="","",'第三面-2'!L7)</f>
        <v/>
      </c>
      <c r="N58" s="1469"/>
      <c r="O58" s="1469"/>
      <c r="P58" s="503"/>
      <c r="Q58" s="503"/>
      <c r="R58" s="503"/>
      <c r="S58" s="503"/>
      <c r="T58" s="503"/>
      <c r="U58" s="503"/>
      <c r="V58" s="503"/>
      <c r="W58" s="503"/>
      <c r="X58" s="503"/>
      <c r="Y58" s="503"/>
      <c r="Z58" s="503"/>
      <c r="AA58" s="503"/>
      <c r="AB58" s="503"/>
      <c r="AC58" s="503"/>
    </row>
    <row r="59" spans="1:29" ht="14.1" customHeight="1">
      <c r="A59" s="533"/>
      <c r="B59" s="533"/>
      <c r="C59" s="533"/>
      <c r="D59" s="533"/>
      <c r="E59" s="1470"/>
      <c r="F59" s="1470"/>
      <c r="G59" s="1470"/>
      <c r="H59" s="1470"/>
      <c r="I59" s="1470"/>
      <c r="J59" s="1470"/>
      <c r="K59" s="1470"/>
      <c r="L59" s="1470"/>
      <c r="M59" s="1470"/>
      <c r="N59" s="1470"/>
      <c r="O59" s="1470"/>
      <c r="P59" s="1470"/>
      <c r="Q59" s="1470"/>
      <c r="R59" s="1470"/>
      <c r="S59" s="1470"/>
      <c r="T59" s="1470"/>
      <c r="U59" s="1470"/>
      <c r="V59" s="1470"/>
      <c r="W59" s="1470"/>
      <c r="X59" s="1470"/>
      <c r="Y59" s="1470"/>
      <c r="Z59" s="1470"/>
      <c r="AA59" s="1470"/>
      <c r="AB59" s="1470"/>
      <c r="AC59" s="1470"/>
    </row>
    <row r="60" spans="1:29" ht="14.1" customHeight="1">
      <c r="A60" s="533"/>
      <c r="B60" s="554"/>
      <c r="C60" s="554"/>
      <c r="D60" s="554"/>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row>
    <row r="61" spans="1:29" ht="14.1" customHeight="1">
      <c r="A61" s="533"/>
      <c r="B61" s="554"/>
      <c r="C61" s="554"/>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row>
  </sheetData>
  <mergeCells count="93">
    <mergeCell ref="M58:O58"/>
    <mergeCell ref="E59:AC59"/>
    <mergeCell ref="J53:M53"/>
    <mergeCell ref="P53:S53"/>
    <mergeCell ref="V53:Y53"/>
    <mergeCell ref="P54:S54"/>
    <mergeCell ref="P55:S55"/>
    <mergeCell ref="M57:O57"/>
    <mergeCell ref="J51:M51"/>
    <mergeCell ref="P51:S51"/>
    <mergeCell ref="V51:Y51"/>
    <mergeCell ref="J52:M52"/>
    <mergeCell ref="P52:S52"/>
    <mergeCell ref="V52:Y52"/>
    <mergeCell ref="J49:M49"/>
    <mergeCell ref="P49:S49"/>
    <mergeCell ref="V49:Y49"/>
    <mergeCell ref="J50:M50"/>
    <mergeCell ref="P50:S50"/>
    <mergeCell ref="V50:Y50"/>
    <mergeCell ref="J47:M47"/>
    <mergeCell ref="P47:S47"/>
    <mergeCell ref="V47:Y47"/>
    <mergeCell ref="J48:M48"/>
    <mergeCell ref="P48:S48"/>
    <mergeCell ref="V48:Y48"/>
    <mergeCell ref="J45:M45"/>
    <mergeCell ref="P45:S45"/>
    <mergeCell ref="V45:Y45"/>
    <mergeCell ref="J46:M46"/>
    <mergeCell ref="P46:S46"/>
    <mergeCell ref="V46:Y46"/>
    <mergeCell ref="J43:M43"/>
    <mergeCell ref="P43:S43"/>
    <mergeCell ref="V43:Y43"/>
    <mergeCell ref="J44:M44"/>
    <mergeCell ref="P44:S44"/>
    <mergeCell ref="V44:Y44"/>
    <mergeCell ref="A38:AC38"/>
    <mergeCell ref="J39:M39"/>
    <mergeCell ref="P39:S39"/>
    <mergeCell ref="V39:Y39"/>
    <mergeCell ref="J41:M41"/>
    <mergeCell ref="P41:S41"/>
    <mergeCell ref="V41:Y41"/>
    <mergeCell ref="J34:M34"/>
    <mergeCell ref="P34:S34"/>
    <mergeCell ref="V34:Y34"/>
    <mergeCell ref="P35:S35"/>
    <mergeCell ref="J37:M37"/>
    <mergeCell ref="P37:S37"/>
    <mergeCell ref="V37:Y37"/>
    <mergeCell ref="E27:AC27"/>
    <mergeCell ref="H28:L28"/>
    <mergeCell ref="O28:AC28"/>
    <mergeCell ref="J32:M32"/>
    <mergeCell ref="P32:S32"/>
    <mergeCell ref="V32:Y32"/>
    <mergeCell ref="I23:K23"/>
    <mergeCell ref="I24:K24"/>
    <mergeCell ref="A25:R25"/>
    <mergeCell ref="S25:V25"/>
    <mergeCell ref="A26:R26"/>
    <mergeCell ref="S26:V26"/>
    <mergeCell ref="I20:K20"/>
    <mergeCell ref="N20:P20"/>
    <mergeCell ref="S20:U20"/>
    <mergeCell ref="X20:Z20"/>
    <mergeCell ref="I22:K22"/>
    <mergeCell ref="N22:P22"/>
    <mergeCell ref="S22:U22"/>
    <mergeCell ref="X22:Z22"/>
    <mergeCell ref="I17:K17"/>
    <mergeCell ref="N17:P17"/>
    <mergeCell ref="S17:U17"/>
    <mergeCell ref="X17:Z17"/>
    <mergeCell ref="I18:L18"/>
    <mergeCell ref="N18:Q18"/>
    <mergeCell ref="S18:V18"/>
    <mergeCell ref="X18:AA18"/>
    <mergeCell ref="A11:AC11"/>
    <mergeCell ref="L13:N13"/>
    <mergeCell ref="L14:N14"/>
    <mergeCell ref="I16:K16"/>
    <mergeCell ref="N16:P16"/>
    <mergeCell ref="S16:U16"/>
    <mergeCell ref="X16:Z16"/>
    <mergeCell ref="M10:AC10"/>
    <mergeCell ref="A2:AC2"/>
    <mergeCell ref="A3:AC3"/>
    <mergeCell ref="F4:AC4"/>
    <mergeCell ref="F5:AC5"/>
    <mergeCell ref="F7:K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86"/>
  <sheetViews>
    <sheetView view="pageBreakPreview" zoomScaleNormal="100" zoomScaleSheetLayoutView="100" workbookViewId="0">
      <selection activeCell="AD2" sqref="AD2"/>
    </sheetView>
  </sheetViews>
  <sheetFormatPr defaultRowHeight="13.5"/>
  <cols>
    <col min="1" max="29" width="3" style="484" customWidth="1"/>
    <col min="30" max="256" width="9" style="484"/>
    <col min="257" max="285" width="3" style="484" customWidth="1"/>
    <col min="286" max="512" width="9" style="484"/>
    <col min="513" max="541" width="3" style="484" customWidth="1"/>
    <col min="542" max="768" width="9" style="484"/>
    <col min="769" max="797" width="3" style="484" customWidth="1"/>
    <col min="798" max="1024" width="9" style="484"/>
    <col min="1025" max="1053" width="3" style="484" customWidth="1"/>
    <col min="1054" max="1280" width="9" style="484"/>
    <col min="1281" max="1309" width="3" style="484" customWidth="1"/>
    <col min="1310" max="1536" width="9" style="484"/>
    <col min="1537" max="1565" width="3" style="484" customWidth="1"/>
    <col min="1566" max="1792" width="9" style="484"/>
    <col min="1793" max="1821" width="3" style="484" customWidth="1"/>
    <col min="1822" max="2048" width="9" style="484"/>
    <col min="2049" max="2077" width="3" style="484" customWidth="1"/>
    <col min="2078" max="2304" width="9" style="484"/>
    <col min="2305" max="2333" width="3" style="484" customWidth="1"/>
    <col min="2334" max="2560" width="9" style="484"/>
    <col min="2561" max="2589" width="3" style="484" customWidth="1"/>
    <col min="2590" max="2816" width="9" style="484"/>
    <col min="2817" max="2845" width="3" style="484" customWidth="1"/>
    <col min="2846" max="3072" width="9" style="484"/>
    <col min="3073" max="3101" width="3" style="484" customWidth="1"/>
    <col min="3102" max="3328" width="9" style="484"/>
    <col min="3329" max="3357" width="3" style="484" customWidth="1"/>
    <col min="3358" max="3584" width="9" style="484"/>
    <col min="3585" max="3613" width="3" style="484" customWidth="1"/>
    <col min="3614" max="3840" width="9" style="484"/>
    <col min="3841" max="3869" width="3" style="484" customWidth="1"/>
    <col min="3870" max="4096" width="9" style="484"/>
    <col min="4097" max="4125" width="3" style="484" customWidth="1"/>
    <col min="4126" max="4352" width="9" style="484"/>
    <col min="4353" max="4381" width="3" style="484" customWidth="1"/>
    <col min="4382" max="4608" width="9" style="484"/>
    <col min="4609" max="4637" width="3" style="484" customWidth="1"/>
    <col min="4638" max="4864" width="9" style="484"/>
    <col min="4865" max="4893" width="3" style="484" customWidth="1"/>
    <col min="4894" max="5120" width="9" style="484"/>
    <col min="5121" max="5149" width="3" style="484" customWidth="1"/>
    <col min="5150" max="5376" width="9" style="484"/>
    <col min="5377" max="5405" width="3" style="484" customWidth="1"/>
    <col min="5406" max="5632" width="9" style="484"/>
    <col min="5633" max="5661" width="3" style="484" customWidth="1"/>
    <col min="5662" max="5888" width="9" style="484"/>
    <col min="5889" max="5917" width="3" style="484" customWidth="1"/>
    <col min="5918" max="6144" width="9" style="484"/>
    <col min="6145" max="6173" width="3" style="484" customWidth="1"/>
    <col min="6174" max="6400" width="9" style="484"/>
    <col min="6401" max="6429" width="3" style="484" customWidth="1"/>
    <col min="6430" max="6656" width="9" style="484"/>
    <col min="6657" max="6685" width="3" style="484" customWidth="1"/>
    <col min="6686" max="6912" width="9" style="484"/>
    <col min="6913" max="6941" width="3" style="484" customWidth="1"/>
    <col min="6942" max="7168" width="9" style="484"/>
    <col min="7169" max="7197" width="3" style="484" customWidth="1"/>
    <col min="7198" max="7424" width="9" style="484"/>
    <col min="7425" max="7453" width="3" style="484" customWidth="1"/>
    <col min="7454" max="7680" width="9" style="484"/>
    <col min="7681" max="7709" width="3" style="484" customWidth="1"/>
    <col min="7710" max="7936" width="9" style="484"/>
    <col min="7937" max="7965" width="3" style="484" customWidth="1"/>
    <col min="7966" max="8192" width="9" style="484"/>
    <col min="8193" max="8221" width="3" style="484" customWidth="1"/>
    <col min="8222" max="8448" width="9" style="484"/>
    <col min="8449" max="8477" width="3" style="484" customWidth="1"/>
    <col min="8478" max="8704" width="9" style="484"/>
    <col min="8705" max="8733" width="3" style="484" customWidth="1"/>
    <col min="8734" max="8960" width="9" style="484"/>
    <col min="8961" max="8989" width="3" style="484" customWidth="1"/>
    <col min="8990" max="9216" width="9" style="484"/>
    <col min="9217" max="9245" width="3" style="484" customWidth="1"/>
    <col min="9246" max="9472" width="9" style="484"/>
    <col min="9473" max="9501" width="3" style="484" customWidth="1"/>
    <col min="9502" max="9728" width="9" style="484"/>
    <col min="9729" max="9757" width="3" style="484" customWidth="1"/>
    <col min="9758" max="9984" width="9" style="484"/>
    <col min="9985" max="10013" width="3" style="484" customWidth="1"/>
    <col min="10014" max="10240" width="9" style="484"/>
    <col min="10241" max="10269" width="3" style="484" customWidth="1"/>
    <col min="10270" max="10496" width="9" style="484"/>
    <col min="10497" max="10525" width="3" style="484" customWidth="1"/>
    <col min="10526" max="10752" width="9" style="484"/>
    <col min="10753" max="10781" width="3" style="484" customWidth="1"/>
    <col min="10782" max="11008" width="9" style="484"/>
    <col min="11009" max="11037" width="3" style="484" customWidth="1"/>
    <col min="11038" max="11264" width="9" style="484"/>
    <col min="11265" max="11293" width="3" style="484" customWidth="1"/>
    <col min="11294" max="11520" width="9" style="484"/>
    <col min="11521" max="11549" width="3" style="484" customWidth="1"/>
    <col min="11550" max="11776" width="9" style="484"/>
    <col min="11777" max="11805" width="3" style="484" customWidth="1"/>
    <col min="11806" max="12032" width="9" style="484"/>
    <col min="12033" max="12061" width="3" style="484" customWidth="1"/>
    <col min="12062" max="12288" width="9" style="484"/>
    <col min="12289" max="12317" width="3" style="484" customWidth="1"/>
    <col min="12318" max="12544" width="9" style="484"/>
    <col min="12545" max="12573" width="3" style="484" customWidth="1"/>
    <col min="12574" max="12800" width="9" style="484"/>
    <col min="12801" max="12829" width="3" style="484" customWidth="1"/>
    <col min="12830" max="13056" width="9" style="484"/>
    <col min="13057" max="13085" width="3" style="484" customWidth="1"/>
    <col min="13086" max="13312" width="9" style="484"/>
    <col min="13313" max="13341" width="3" style="484" customWidth="1"/>
    <col min="13342" max="13568" width="9" style="484"/>
    <col min="13569" max="13597" width="3" style="484" customWidth="1"/>
    <col min="13598" max="13824" width="9" style="484"/>
    <col min="13825" max="13853" width="3" style="484" customWidth="1"/>
    <col min="13854" max="14080" width="9" style="484"/>
    <col min="14081" max="14109" width="3" style="484" customWidth="1"/>
    <col min="14110" max="14336" width="9" style="484"/>
    <col min="14337" max="14365" width="3" style="484" customWidth="1"/>
    <col min="14366" max="14592" width="9" style="484"/>
    <col min="14593" max="14621" width="3" style="484" customWidth="1"/>
    <col min="14622" max="14848" width="9" style="484"/>
    <col min="14849" max="14877" width="3" style="484" customWidth="1"/>
    <col min="14878" max="15104" width="9" style="484"/>
    <col min="15105" max="15133" width="3" style="484" customWidth="1"/>
    <col min="15134" max="15360" width="9" style="484"/>
    <col min="15361" max="15389" width="3" style="484" customWidth="1"/>
    <col min="15390" max="15616" width="9" style="484"/>
    <col min="15617" max="15645" width="3" style="484" customWidth="1"/>
    <col min="15646" max="15872" width="9" style="484"/>
    <col min="15873" max="15901" width="3" style="484" customWidth="1"/>
    <col min="15902" max="16128" width="9" style="484"/>
    <col min="16129" max="16157" width="3" style="484" customWidth="1"/>
    <col min="16158" max="16384" width="9" style="484"/>
  </cols>
  <sheetData>
    <row r="1" spans="1:31">
      <c r="A1" s="506" t="s">
        <v>3313</v>
      </c>
      <c r="B1" s="506"/>
      <c r="C1" s="506"/>
      <c r="D1" s="506"/>
      <c r="E1" s="506"/>
      <c r="F1" s="506"/>
      <c r="G1" s="506"/>
      <c r="H1" s="506"/>
      <c r="I1" s="531" t="s">
        <v>2571</v>
      </c>
      <c r="J1" s="1471" t="s">
        <v>3314</v>
      </c>
      <c r="K1" s="1471"/>
      <c r="L1" s="1471"/>
      <c r="M1" s="1471"/>
      <c r="N1" s="1471"/>
      <c r="O1" s="531" t="s">
        <v>2847</v>
      </c>
      <c r="P1" s="1472" t="s">
        <v>3315</v>
      </c>
      <c r="Q1" s="1472"/>
      <c r="R1" s="1472"/>
      <c r="S1" s="1472"/>
      <c r="T1" s="531"/>
      <c r="U1" s="555" t="s">
        <v>3256</v>
      </c>
      <c r="V1" s="531"/>
      <c r="W1" s="531"/>
      <c r="X1" s="531"/>
      <c r="Y1" s="531"/>
      <c r="Z1" s="531"/>
      <c r="AA1" s="531"/>
      <c r="AB1" s="531"/>
      <c r="AC1" s="531"/>
    </row>
    <row r="2" spans="1:31" ht="14.1" customHeight="1">
      <c r="A2" s="494" t="s">
        <v>3316</v>
      </c>
      <c r="B2" s="494"/>
      <c r="C2" s="494"/>
      <c r="D2" s="494"/>
      <c r="E2" s="494"/>
      <c r="F2" s="494"/>
      <c r="G2" s="494"/>
      <c r="H2" s="494"/>
      <c r="I2" s="533" t="s">
        <v>3294</v>
      </c>
      <c r="J2" s="1473" t="str">
        <f>IF('第三面-2'!J9="","",'第三面-2'!J9)</f>
        <v/>
      </c>
      <c r="K2" s="1473"/>
      <c r="L2" s="1473"/>
      <c r="M2" s="1473"/>
      <c r="N2" s="540" t="s">
        <v>2842</v>
      </c>
      <c r="O2" s="494" t="s">
        <v>2849</v>
      </c>
      <c r="P2" s="1474" t="str">
        <f>IF('第三面-2'!P9="","",'第三面-2'!P9)</f>
        <v/>
      </c>
      <c r="Q2" s="1474"/>
      <c r="R2" s="1474"/>
      <c r="S2" s="1474"/>
      <c r="T2" s="493" t="str">
        <f>'第三面-2'!T9</f>
        <v/>
      </c>
      <c r="U2" s="543" t="s">
        <v>3298</v>
      </c>
      <c r="V2" s="533"/>
      <c r="W2" s="533"/>
      <c r="X2" s="533"/>
      <c r="Y2" s="533"/>
      <c r="Z2" s="533"/>
      <c r="AA2" s="533"/>
      <c r="AB2" s="533"/>
      <c r="AC2" s="533"/>
    </row>
    <row r="3" spans="1:31" ht="14.1" customHeight="1">
      <c r="A3" s="494" t="s">
        <v>3317</v>
      </c>
      <c r="B3" s="494"/>
      <c r="C3" s="494"/>
      <c r="D3" s="494"/>
      <c r="E3" s="494"/>
      <c r="F3" s="494" t="s">
        <v>2941</v>
      </c>
      <c r="G3" s="494"/>
      <c r="H3" s="494"/>
      <c r="I3" s="533" t="s">
        <v>3294</v>
      </c>
      <c r="J3" s="1434" t="str">
        <f>IF('第三面-2'!J10="","",'第三面-2'!J10)</f>
        <v/>
      </c>
      <c r="K3" s="1434"/>
      <c r="L3" s="1434"/>
      <c r="M3" s="1434"/>
      <c r="N3" s="544" t="str">
        <f>'第三面-2'!N10</f>
        <v/>
      </c>
      <c r="O3" s="494" t="s">
        <v>2849</v>
      </c>
      <c r="P3" s="1432" t="str">
        <f>IF('第三面-2'!P10="","",'第三面-2'!P10)</f>
        <v/>
      </c>
      <c r="Q3" s="1432"/>
      <c r="R3" s="1432"/>
      <c r="S3" s="1432"/>
      <c r="T3" s="544" t="str">
        <f>'第三面-2'!T10</f>
        <v/>
      </c>
      <c r="U3" s="543" t="s">
        <v>3298</v>
      </c>
      <c r="V3" s="533"/>
      <c r="W3" s="533"/>
      <c r="X3" s="533"/>
      <c r="Y3" s="533"/>
      <c r="Z3" s="533"/>
      <c r="AA3" s="533"/>
      <c r="AB3" s="533"/>
      <c r="AC3" s="533"/>
    </row>
    <row r="4" spans="1:31" ht="14.1" customHeight="1">
      <c r="A4" s="494" t="s">
        <v>3318</v>
      </c>
      <c r="B4" s="494"/>
      <c r="C4" s="494"/>
      <c r="D4" s="494"/>
      <c r="E4" s="494"/>
      <c r="F4" s="494" t="s">
        <v>2110</v>
      </c>
      <c r="G4" s="494"/>
      <c r="H4" s="494"/>
      <c r="I4" s="533" t="s">
        <v>3294</v>
      </c>
      <c r="J4" s="1434" t="str">
        <f>IF('第三面-2'!J11="","",'第三面-2'!J11)</f>
        <v/>
      </c>
      <c r="K4" s="1434"/>
      <c r="L4" s="1434"/>
      <c r="M4" s="1434"/>
      <c r="N4" s="544" t="str">
        <f>'第三面-2'!N11</f>
        <v/>
      </c>
      <c r="O4" s="494" t="s">
        <v>2849</v>
      </c>
      <c r="P4" s="1432" t="str">
        <f>IF('第三面-2'!P11="","",'第三面-2'!P11)</f>
        <v/>
      </c>
      <c r="Q4" s="1432"/>
      <c r="R4" s="1432"/>
      <c r="S4" s="1432"/>
      <c r="T4" s="544" t="str">
        <f>'第三面-2'!T11</f>
        <v/>
      </c>
      <c r="U4" s="543" t="s">
        <v>3298</v>
      </c>
      <c r="V4" s="533"/>
      <c r="W4" s="533"/>
      <c r="X4" s="533"/>
      <c r="Y4" s="533"/>
      <c r="Z4" s="533"/>
      <c r="AA4" s="533"/>
      <c r="AB4" s="533"/>
      <c r="AC4" s="533"/>
    </row>
    <row r="5" spans="1:31" ht="14.1" customHeight="1">
      <c r="A5" s="494" t="s">
        <v>3319</v>
      </c>
      <c r="B5" s="494"/>
      <c r="C5" s="494"/>
      <c r="D5" s="494"/>
      <c r="E5" s="494"/>
      <c r="F5" s="494"/>
      <c r="G5" s="494"/>
      <c r="H5" s="494"/>
      <c r="I5" s="1432" t="str">
        <f>IF('第三面-2'!J12="","",'第三面-2'!J12)</f>
        <v>鉄骨</v>
      </c>
      <c r="J5" s="1432"/>
      <c r="K5" s="1432"/>
      <c r="L5" s="1432"/>
      <c r="M5" s="1432"/>
      <c r="N5" s="1432"/>
      <c r="O5" s="494" t="s">
        <v>3320</v>
      </c>
      <c r="P5" s="500"/>
      <c r="Q5" s="500"/>
      <c r="R5" s="1432" t="str">
        <f>IF('第三面-2'!T12="","",'第三面-2'!T12)</f>
        <v/>
      </c>
      <c r="S5" s="1432"/>
      <c r="T5" s="1432"/>
      <c r="U5" s="1432"/>
      <c r="V5" s="1432"/>
      <c r="W5" s="1432"/>
      <c r="X5" s="533" t="s">
        <v>2945</v>
      </c>
      <c r="Y5" s="533"/>
      <c r="Z5" s="533"/>
      <c r="AA5" s="533"/>
      <c r="AB5" s="533"/>
      <c r="AC5" s="533"/>
    </row>
    <row r="6" spans="1:31" ht="14.1" customHeight="1">
      <c r="A6" s="494" t="s">
        <v>3321</v>
      </c>
      <c r="B6" s="494"/>
      <c r="C6" s="494"/>
      <c r="D6" s="494"/>
      <c r="E6" s="494"/>
      <c r="F6" s="494"/>
      <c r="G6" s="494"/>
      <c r="H6" s="494"/>
      <c r="I6" s="545"/>
      <c r="J6" s="545"/>
      <c r="K6" s="545"/>
      <c r="L6" s="545"/>
      <c r="M6" s="533"/>
      <c r="N6" s="540"/>
      <c r="O6" s="540"/>
      <c r="P6" s="545"/>
      <c r="Q6" s="545"/>
      <c r="R6" s="545"/>
      <c r="S6" s="533"/>
      <c r="T6" s="533"/>
      <c r="U6" s="533"/>
      <c r="V6" s="532" t="str">
        <f>'第三面-2'!T13</f>
        <v>□</v>
      </c>
      <c r="W6" s="533" t="s">
        <v>2947</v>
      </c>
      <c r="X6" s="533"/>
      <c r="Y6" s="532" t="str">
        <f>'第三面-2'!V13</f>
        <v>■</v>
      </c>
      <c r="Z6" s="533" t="s">
        <v>2948</v>
      </c>
      <c r="AA6" s="533"/>
      <c r="AB6" s="533"/>
      <c r="AC6" s="533"/>
    </row>
    <row r="7" spans="1:31" ht="14.1" customHeight="1">
      <c r="A7" s="494" t="s">
        <v>3322</v>
      </c>
      <c r="B7" s="494"/>
      <c r="C7" s="494"/>
      <c r="D7" s="494"/>
      <c r="E7" s="494"/>
      <c r="F7" s="494"/>
      <c r="G7" s="494"/>
      <c r="H7" s="494"/>
      <c r="I7" s="545"/>
      <c r="J7" s="545"/>
      <c r="K7" s="545"/>
      <c r="L7" s="545"/>
      <c r="M7" s="533"/>
      <c r="N7" s="540"/>
      <c r="O7" s="540"/>
      <c r="P7" s="545"/>
      <c r="Q7" s="545"/>
      <c r="R7" s="545"/>
      <c r="S7" s="545"/>
      <c r="T7" s="533"/>
      <c r="U7" s="533"/>
      <c r="V7" s="533"/>
      <c r="W7" s="533"/>
      <c r="X7" s="533"/>
      <c r="Y7" s="533"/>
      <c r="Z7" s="533"/>
      <c r="AA7" s="533"/>
      <c r="AB7" s="533"/>
      <c r="AC7" s="533"/>
    </row>
    <row r="8" spans="1:31" ht="14.1" customHeight="1">
      <c r="A8" s="503"/>
      <c r="B8" s="503"/>
      <c r="C8" s="556" t="str">
        <f>'第三面-2'!D15</f>
        <v>□</v>
      </c>
      <c r="D8" s="503" t="s">
        <v>3323</v>
      </c>
      <c r="E8" s="503"/>
      <c r="F8" s="503"/>
      <c r="G8" s="503"/>
      <c r="H8" s="557"/>
      <c r="I8" s="538"/>
      <c r="J8" s="557"/>
      <c r="K8" s="556" t="str">
        <f>'第三面-2'!K15</f>
        <v>□</v>
      </c>
      <c r="L8" s="538" t="s">
        <v>3324</v>
      </c>
      <c r="M8" s="546"/>
      <c r="N8" s="546"/>
      <c r="O8" s="557"/>
      <c r="P8" s="557"/>
      <c r="Q8" s="538"/>
      <c r="R8" s="557"/>
      <c r="S8" s="556" t="str">
        <f>'第三面-2'!R15</f>
        <v>□</v>
      </c>
      <c r="T8" s="538" t="s">
        <v>3325</v>
      </c>
      <c r="U8" s="538"/>
      <c r="V8" s="538"/>
      <c r="W8" s="538"/>
      <c r="X8" s="538"/>
      <c r="Y8" s="538"/>
      <c r="Z8" s="538"/>
      <c r="AA8" s="538"/>
      <c r="AB8" s="538"/>
      <c r="AC8" s="538"/>
    </row>
    <row r="9" spans="1:31" ht="14.1" customHeight="1">
      <c r="A9" s="1471" t="s">
        <v>3326</v>
      </c>
      <c r="B9" s="1471"/>
      <c r="C9" s="1471"/>
      <c r="D9" s="1471"/>
      <c r="E9" s="1471"/>
      <c r="F9" s="1471"/>
      <c r="G9" s="1471"/>
      <c r="H9" s="1471"/>
      <c r="I9" s="1470"/>
      <c r="J9" s="1470"/>
      <c r="K9" s="1470"/>
      <c r="L9" s="1470"/>
      <c r="M9" s="1470"/>
      <c r="N9" s="1470"/>
      <c r="O9" s="1470"/>
      <c r="P9" s="1470"/>
      <c r="Q9" s="1470"/>
      <c r="R9" s="1470"/>
      <c r="S9" s="1470"/>
      <c r="T9" s="1470"/>
      <c r="U9" s="1470"/>
      <c r="V9" s="1470"/>
      <c r="W9" s="1470"/>
      <c r="X9" s="1470"/>
      <c r="Y9" s="1470"/>
      <c r="Z9" s="1470"/>
      <c r="AA9" s="1470"/>
      <c r="AB9" s="1470"/>
      <c r="AC9" s="1470"/>
      <c r="AE9" s="536"/>
    </row>
    <row r="10" spans="1:31" ht="14.1" customHeight="1">
      <c r="A10" s="533"/>
      <c r="B10" s="1476" t="str">
        <f>IF('第三面-2'!A17="","",'第三面-2'!A17)</f>
        <v/>
      </c>
      <c r="C10" s="1476"/>
      <c r="D10" s="1476"/>
      <c r="E10" s="1476"/>
      <c r="F10" s="1476"/>
      <c r="G10" s="1476"/>
      <c r="H10" s="1476"/>
      <c r="I10" s="1476"/>
      <c r="J10" s="1476"/>
      <c r="K10" s="1476"/>
      <c r="L10" s="1476"/>
      <c r="M10" s="1476"/>
      <c r="N10" s="1476"/>
      <c r="O10" s="1476"/>
      <c r="P10" s="1476"/>
      <c r="Q10" s="1476"/>
      <c r="R10" s="1476"/>
      <c r="S10" s="1476"/>
      <c r="T10" s="1476"/>
      <c r="U10" s="1476"/>
      <c r="V10" s="1476"/>
      <c r="W10" s="1476"/>
      <c r="X10" s="1476"/>
      <c r="Y10" s="1476"/>
      <c r="Z10" s="1476"/>
      <c r="AA10" s="1476"/>
      <c r="AB10" s="1476"/>
      <c r="AC10" s="1476"/>
    </row>
    <row r="11" spans="1:31" ht="14.1" customHeight="1">
      <c r="A11" s="533"/>
      <c r="B11" s="1476"/>
      <c r="C11" s="1476"/>
      <c r="D11" s="1476"/>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row>
    <row r="12" spans="1:31" ht="14.1" customHeight="1">
      <c r="A12" s="533"/>
      <c r="B12" s="1476"/>
      <c r="C12" s="1476"/>
      <c r="D12" s="1476"/>
      <c r="E12" s="1476"/>
      <c r="F12" s="1476"/>
      <c r="G12" s="1476"/>
      <c r="H12" s="1476"/>
      <c r="I12" s="1476"/>
      <c r="J12" s="1476"/>
      <c r="K12" s="1476"/>
      <c r="L12" s="1476"/>
      <c r="M12" s="1476"/>
      <c r="N12" s="1476"/>
      <c r="O12" s="1476"/>
      <c r="P12" s="1476"/>
      <c r="Q12" s="1476"/>
      <c r="R12" s="1476"/>
      <c r="S12" s="1476"/>
      <c r="T12" s="1476"/>
      <c r="U12" s="1476"/>
      <c r="V12" s="1476"/>
      <c r="W12" s="1476"/>
      <c r="X12" s="1476"/>
      <c r="Y12" s="1476"/>
      <c r="Z12" s="1476"/>
      <c r="AA12" s="1476"/>
      <c r="AB12" s="1476"/>
      <c r="AC12" s="1476"/>
    </row>
    <row r="13" spans="1:31" ht="14.1" customHeight="1">
      <c r="A13" s="1477" t="s">
        <v>3327</v>
      </c>
      <c r="B13" s="1477"/>
      <c r="C13" s="1477"/>
      <c r="D13" s="1477"/>
      <c r="E13" s="1477"/>
      <c r="F13" s="1477"/>
      <c r="G13" s="1477"/>
      <c r="H13" s="1477"/>
      <c r="I13" s="1477"/>
      <c r="J13" s="1478" t="s">
        <v>2717</v>
      </c>
      <c r="K13" s="1478"/>
      <c r="L13" s="558" t="str">
        <f>IF('第三面-2'!K20="","",'第三面-2'!K20)</f>
        <v/>
      </c>
      <c r="M13" s="535" t="s">
        <v>5</v>
      </c>
      <c r="N13" s="558" t="str">
        <f>IF('第三面-2'!M20="","",'第三面-2'!M20)</f>
        <v/>
      </c>
      <c r="O13" s="535" t="s">
        <v>4</v>
      </c>
      <c r="P13" s="558" t="str">
        <f>IF('第三面-2'!O20="","",'第三面-2'!O20)</f>
        <v/>
      </c>
      <c r="Q13" s="535" t="s">
        <v>2719</v>
      </c>
      <c r="R13" s="535"/>
      <c r="S13" s="535"/>
      <c r="T13" s="535"/>
      <c r="U13" s="535"/>
      <c r="V13" s="535"/>
      <c r="W13" s="535"/>
      <c r="X13" s="535"/>
      <c r="Y13" s="535"/>
      <c r="Z13" s="535"/>
      <c r="AA13" s="535"/>
      <c r="AB13" s="535"/>
      <c r="AC13" s="535"/>
    </row>
    <row r="14" spans="1:31" ht="14.1" customHeight="1">
      <c r="A14" s="1477" t="s">
        <v>3328</v>
      </c>
      <c r="B14" s="1477"/>
      <c r="C14" s="1477"/>
      <c r="D14" s="1477"/>
      <c r="E14" s="1477"/>
      <c r="F14" s="1477"/>
      <c r="G14" s="1477"/>
      <c r="H14" s="1477"/>
      <c r="I14" s="1477"/>
      <c r="J14" s="1478" t="s">
        <v>2717</v>
      </c>
      <c r="K14" s="1478"/>
      <c r="L14" s="558" t="str">
        <f>IF('第三面-2'!K22="","",'第三面-2'!K22)</f>
        <v/>
      </c>
      <c r="M14" s="535" t="s">
        <v>5</v>
      </c>
      <c r="N14" s="558" t="str">
        <f>IF('第三面-2'!M22="","",'第三面-2'!M22)</f>
        <v/>
      </c>
      <c r="O14" s="535" t="s">
        <v>4</v>
      </c>
      <c r="P14" s="558" t="str">
        <f>IF('第三面-2'!O22="","",'第三面-2'!O22)</f>
        <v/>
      </c>
      <c r="Q14" s="535" t="s">
        <v>2719</v>
      </c>
      <c r="R14" s="535"/>
      <c r="S14" s="535"/>
      <c r="T14" s="535"/>
      <c r="U14" s="535"/>
      <c r="V14" s="535"/>
      <c r="W14" s="535"/>
      <c r="X14" s="535"/>
      <c r="Y14" s="535"/>
      <c r="Z14" s="535"/>
      <c r="AA14" s="535"/>
      <c r="AB14" s="535"/>
      <c r="AC14" s="535"/>
    </row>
    <row r="15" spans="1:31" ht="14.1" customHeight="1">
      <c r="A15" s="1455" t="s">
        <v>3329</v>
      </c>
      <c r="B15" s="1455"/>
      <c r="C15" s="1455"/>
      <c r="D15" s="1455"/>
      <c r="E15" s="1455"/>
      <c r="F15" s="1455"/>
      <c r="G15" s="1455"/>
      <c r="H15" s="1455"/>
      <c r="I15" s="1455"/>
      <c r="J15" s="1455"/>
      <c r="K15" s="1455"/>
      <c r="L15" s="1455"/>
      <c r="M15" s="533"/>
      <c r="N15" s="533"/>
      <c r="O15" s="533"/>
      <c r="P15" s="533"/>
      <c r="Q15" s="1475" t="s">
        <v>3330</v>
      </c>
      <c r="R15" s="1475"/>
      <c r="S15" s="1475"/>
      <c r="T15" s="1475"/>
      <c r="U15" s="1475"/>
      <c r="V15" s="1475"/>
      <c r="W15" s="1475"/>
      <c r="X15" s="1475"/>
      <c r="Y15" s="1475"/>
      <c r="Z15" s="1475"/>
      <c r="AA15" s="1475"/>
      <c r="AB15" s="533"/>
      <c r="AC15" s="533"/>
    </row>
    <row r="16" spans="1:31" ht="14.1" customHeight="1">
      <c r="A16" s="533"/>
      <c r="B16" s="533" t="s">
        <v>2811</v>
      </c>
      <c r="C16" s="533" t="s">
        <v>16</v>
      </c>
      <c r="D16" s="498" t="str">
        <f>IF('第三面-2'!D25="","",'第三面-2'!D25)</f>
        <v/>
      </c>
      <c r="E16" s="533" t="s">
        <v>3331</v>
      </c>
      <c r="F16" s="533" t="s">
        <v>2812</v>
      </c>
      <c r="G16" s="533"/>
      <c r="H16" s="1479" t="s">
        <v>2717</v>
      </c>
      <c r="I16" s="1479"/>
      <c r="J16" s="498" t="str">
        <f>IF('第三面-2'!I25="","",'第三面-2'!I25)</f>
        <v/>
      </c>
      <c r="K16" s="492" t="s">
        <v>5</v>
      </c>
      <c r="L16" s="498" t="str">
        <f>IF('第三面-2'!K25="","",'第三面-2'!K25)</f>
        <v/>
      </c>
      <c r="M16" s="533" t="s">
        <v>4</v>
      </c>
      <c r="N16" s="498" t="str">
        <f>'第三面-2'!M25</f>
        <v/>
      </c>
      <c r="O16" s="533" t="s">
        <v>2719</v>
      </c>
      <c r="P16" s="533" t="s">
        <v>2811</v>
      </c>
      <c r="Q16" s="1437" t="str">
        <f>IF('第三面-2'!P25="","",'第三面-2'!P25)</f>
        <v/>
      </c>
      <c r="R16" s="1437"/>
      <c r="S16" s="1437"/>
      <c r="T16" s="1437"/>
      <c r="U16" s="1437"/>
      <c r="V16" s="1437"/>
      <c r="W16" s="1437"/>
      <c r="X16" s="1437"/>
      <c r="Y16" s="1437"/>
      <c r="Z16" s="1437"/>
      <c r="AA16" s="1437"/>
      <c r="AB16" s="1437"/>
      <c r="AC16" s="533" t="s">
        <v>2812</v>
      </c>
    </row>
    <row r="17" spans="1:39" ht="14.1" customHeight="1">
      <c r="A17" s="533"/>
      <c r="B17" s="533" t="s">
        <v>2811</v>
      </c>
      <c r="C17" s="533" t="s">
        <v>16</v>
      </c>
      <c r="D17" s="498" t="str">
        <f>IF('第三面-2'!D26="","",'第三面-2'!D26)</f>
        <v/>
      </c>
      <c r="E17" s="533" t="s">
        <v>3331</v>
      </c>
      <c r="F17" s="533" t="s">
        <v>2812</v>
      </c>
      <c r="G17" s="533"/>
      <c r="H17" s="1479" t="s">
        <v>2717</v>
      </c>
      <c r="I17" s="1479"/>
      <c r="J17" s="498" t="str">
        <f>IF('第三面-2'!I26="","",'第三面-2'!I26)</f>
        <v/>
      </c>
      <c r="K17" s="533" t="s">
        <v>5</v>
      </c>
      <c r="L17" s="498" t="str">
        <f>IF('第三面-2'!K26="","",'第三面-2'!K26)</f>
        <v/>
      </c>
      <c r="M17" s="533" t="s">
        <v>4</v>
      </c>
      <c r="N17" s="498" t="str">
        <f>IF('第三面-2'!M26="","",'第三面-2'!M26)</f>
        <v/>
      </c>
      <c r="O17" s="533" t="s">
        <v>2719</v>
      </c>
      <c r="P17" s="533" t="s">
        <v>2811</v>
      </c>
      <c r="Q17" s="1437" t="str">
        <f>IF('第三面-2'!P26="","",'第三面-2'!P26)</f>
        <v/>
      </c>
      <c r="R17" s="1437"/>
      <c r="S17" s="1437"/>
      <c r="T17" s="1437"/>
      <c r="U17" s="1437"/>
      <c r="V17" s="1437"/>
      <c r="W17" s="1437"/>
      <c r="X17" s="1437"/>
      <c r="Y17" s="1437"/>
      <c r="Z17" s="1437"/>
      <c r="AA17" s="1437"/>
      <c r="AB17" s="1437"/>
      <c r="AC17" s="533" t="s">
        <v>2812</v>
      </c>
    </row>
    <row r="18" spans="1:39" ht="14.1" customHeight="1" thickBot="1">
      <c r="A18" s="538"/>
      <c r="B18" s="538" t="s">
        <v>2811</v>
      </c>
      <c r="C18" s="538" t="s">
        <v>16</v>
      </c>
      <c r="D18" s="553" t="str">
        <f>IF('第三面-2'!D27="","",'第三面-2'!D27)</f>
        <v/>
      </c>
      <c r="E18" s="538" t="s">
        <v>3331</v>
      </c>
      <c r="F18" s="538" t="s">
        <v>2812</v>
      </c>
      <c r="G18" s="538"/>
      <c r="H18" s="1480" t="s">
        <v>2717</v>
      </c>
      <c r="I18" s="1480"/>
      <c r="J18" s="553" t="str">
        <f>IF('第三面-2'!I27="","",'第三面-2'!I27)</f>
        <v/>
      </c>
      <c r="K18" s="538" t="s">
        <v>5</v>
      </c>
      <c r="L18" s="553" t="str">
        <f>IF('第三面-2'!K27="","",'第三面-2'!K27)</f>
        <v/>
      </c>
      <c r="M18" s="538" t="s">
        <v>4</v>
      </c>
      <c r="N18" s="553" t="str">
        <f>IF('第三面-2'!M27="","",'第三面-2'!M27)</f>
        <v/>
      </c>
      <c r="O18" s="538" t="s">
        <v>2719</v>
      </c>
      <c r="P18" s="538" t="s">
        <v>2811</v>
      </c>
      <c r="Q18" s="1438" t="str">
        <f>IF('第三面-2'!P27="","",'第三面-2'!P27)</f>
        <v/>
      </c>
      <c r="R18" s="1438"/>
      <c r="S18" s="1438"/>
      <c r="T18" s="1438"/>
      <c r="U18" s="1438"/>
      <c r="V18" s="1438"/>
      <c r="W18" s="1438"/>
      <c r="X18" s="1438"/>
      <c r="Y18" s="1438"/>
      <c r="Z18" s="1438"/>
      <c r="AA18" s="1438"/>
      <c r="AB18" s="1438"/>
      <c r="AC18" s="538" t="s">
        <v>2812</v>
      </c>
    </row>
    <row r="19" spans="1:39" ht="14.1" customHeight="1">
      <c r="A19" s="533" t="s">
        <v>3332</v>
      </c>
      <c r="B19" s="533"/>
      <c r="C19" s="533"/>
      <c r="D19" s="498"/>
      <c r="E19" s="533"/>
      <c r="F19" s="533"/>
      <c r="G19" s="533"/>
      <c r="H19" s="543"/>
      <c r="I19" s="543"/>
      <c r="J19" s="498"/>
      <c r="K19" s="533"/>
      <c r="L19" s="498"/>
      <c r="M19" s="533"/>
      <c r="N19" s="498"/>
      <c r="O19" s="533"/>
      <c r="P19" s="533"/>
      <c r="Q19" s="501"/>
      <c r="R19" s="501"/>
      <c r="S19" s="501"/>
      <c r="T19" s="501"/>
      <c r="U19" s="501"/>
      <c r="V19" s="501"/>
      <c r="W19" s="501"/>
      <c r="X19" s="501"/>
      <c r="Y19" s="501"/>
      <c r="Z19" s="501"/>
      <c r="AA19" s="501"/>
      <c r="AB19" s="533"/>
      <c r="AC19" s="533"/>
      <c r="AE19" s="559" t="s">
        <v>2828</v>
      </c>
      <c r="AF19" s="560" t="s">
        <v>3333</v>
      </c>
      <c r="AG19" s="561" t="s">
        <v>3334</v>
      </c>
      <c r="AH19" s="1481" t="s">
        <v>3335</v>
      </c>
      <c r="AI19" s="1481"/>
      <c r="AJ19" s="1481"/>
      <c r="AK19" s="1481"/>
      <c r="AL19" s="1481"/>
      <c r="AM19" s="1481"/>
    </row>
    <row r="20" spans="1:39" ht="14.1" customHeight="1" thickBot="1">
      <c r="A20" s="538"/>
      <c r="B20" s="538"/>
      <c r="C20" s="562" t="str">
        <f>AE19</f>
        <v>□</v>
      </c>
      <c r="D20" s="553" t="s">
        <v>3333</v>
      </c>
      <c r="E20" s="538"/>
      <c r="F20" s="538"/>
      <c r="G20" s="562" t="str">
        <f>AE20</f>
        <v>□</v>
      </c>
      <c r="H20" s="546" t="s">
        <v>3336</v>
      </c>
      <c r="I20" s="547"/>
      <c r="J20" s="553"/>
      <c r="K20" s="538"/>
      <c r="L20" s="553"/>
      <c r="M20" s="538"/>
      <c r="N20" s="553"/>
      <c r="O20" s="538"/>
      <c r="P20" s="538"/>
      <c r="Q20" s="505"/>
      <c r="R20" s="505"/>
      <c r="S20" s="505"/>
      <c r="T20" s="505"/>
      <c r="U20" s="505"/>
      <c r="V20" s="505"/>
      <c r="W20" s="505"/>
      <c r="X20" s="505"/>
      <c r="Y20" s="505"/>
      <c r="Z20" s="505"/>
      <c r="AA20" s="505"/>
      <c r="AB20" s="538"/>
      <c r="AC20" s="538"/>
      <c r="AE20" s="563" t="s">
        <v>2828</v>
      </c>
      <c r="AF20" s="564" t="s">
        <v>3336</v>
      </c>
      <c r="AG20" s="565"/>
      <c r="AH20" s="1481"/>
      <c r="AI20" s="1481"/>
      <c r="AJ20" s="1481"/>
      <c r="AK20" s="1481"/>
      <c r="AL20" s="1481"/>
      <c r="AM20" s="1481"/>
    </row>
    <row r="21" spans="1:39" ht="14.1" customHeight="1">
      <c r="A21" s="533" t="s">
        <v>3337</v>
      </c>
      <c r="B21" s="533"/>
      <c r="C21" s="533"/>
      <c r="D21" s="498"/>
      <c r="E21" s="533"/>
      <c r="F21" s="533"/>
      <c r="G21" s="533"/>
      <c r="H21" s="543"/>
      <c r="I21" s="543"/>
      <c r="J21" s="498"/>
      <c r="K21" s="533"/>
      <c r="L21" s="498"/>
      <c r="M21" s="533"/>
      <c r="N21" s="498"/>
      <c r="O21" s="533"/>
      <c r="P21" s="533"/>
      <c r="Q21" s="501"/>
      <c r="R21" s="501"/>
      <c r="S21" s="501"/>
      <c r="T21" s="501"/>
      <c r="U21" s="501"/>
      <c r="V21" s="501"/>
      <c r="W21" s="501"/>
      <c r="X21" s="501"/>
      <c r="Y21" s="501"/>
      <c r="Z21" s="501"/>
      <c r="AA21" s="501"/>
      <c r="AB21" s="533"/>
      <c r="AC21" s="533"/>
      <c r="AE21" s="559" t="s">
        <v>2828</v>
      </c>
      <c r="AF21" s="560" t="s">
        <v>3056</v>
      </c>
      <c r="AG21" s="561" t="s">
        <v>3334</v>
      </c>
      <c r="AH21" s="1481" t="s">
        <v>3338</v>
      </c>
      <c r="AI21" s="1481"/>
      <c r="AJ21" s="1481"/>
      <c r="AK21" s="1481"/>
      <c r="AL21" s="1481"/>
      <c r="AM21" s="1481"/>
    </row>
    <row r="22" spans="1:39" ht="14.1" customHeight="1" thickBot="1">
      <c r="A22" s="538"/>
      <c r="B22" s="538"/>
      <c r="C22" s="562" t="str">
        <f>AE21</f>
        <v>□</v>
      </c>
      <c r="D22" s="553" t="s">
        <v>3056</v>
      </c>
      <c r="E22" s="538"/>
      <c r="F22" s="538"/>
      <c r="G22" s="562" t="str">
        <f>AE22</f>
        <v>□</v>
      </c>
      <c r="H22" s="546" t="s">
        <v>3057</v>
      </c>
      <c r="I22" s="547"/>
      <c r="J22" s="553"/>
      <c r="K22" s="538"/>
      <c r="L22" s="553"/>
      <c r="M22" s="538"/>
      <c r="N22" s="553"/>
      <c r="O22" s="538"/>
      <c r="P22" s="538"/>
      <c r="Q22" s="505"/>
      <c r="R22" s="505"/>
      <c r="S22" s="505"/>
      <c r="T22" s="505"/>
      <c r="U22" s="505"/>
      <c r="V22" s="505"/>
      <c r="W22" s="505"/>
      <c r="X22" s="505"/>
      <c r="Y22" s="505"/>
      <c r="Z22" s="505"/>
      <c r="AA22" s="505"/>
      <c r="AB22" s="538"/>
      <c r="AC22" s="538"/>
      <c r="AE22" s="563" t="s">
        <v>2828</v>
      </c>
      <c r="AF22" s="564" t="s">
        <v>3057</v>
      </c>
      <c r="AG22" s="565"/>
      <c r="AH22" s="1481"/>
      <c r="AI22" s="1481"/>
      <c r="AJ22" s="1481"/>
      <c r="AK22" s="1481"/>
      <c r="AL22" s="1481"/>
      <c r="AM22" s="1481"/>
    </row>
    <row r="23" spans="1:39" ht="14.1" customHeight="1">
      <c r="A23" s="533" t="s">
        <v>3339</v>
      </c>
      <c r="B23" s="533"/>
      <c r="C23" s="533"/>
      <c r="D23" s="533"/>
      <c r="E23" s="533"/>
      <c r="F23" s="533"/>
      <c r="G23" s="533"/>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row>
    <row r="24" spans="1:39" ht="14.1" customHeight="1">
      <c r="A24" s="533"/>
      <c r="B24" s="1482" t="str">
        <f>IF('第三面-2'!A30="","",'第三面-2'!A30)</f>
        <v/>
      </c>
      <c r="C24" s="1482"/>
      <c r="D24" s="1482"/>
      <c r="E24" s="1482"/>
      <c r="F24" s="1482"/>
      <c r="G24" s="1482"/>
      <c r="H24" s="1482"/>
      <c r="I24" s="1482"/>
      <c r="J24" s="1482"/>
      <c r="K24" s="1482"/>
      <c r="L24" s="1482"/>
      <c r="M24" s="1482"/>
      <c r="N24" s="1482"/>
      <c r="O24" s="1482"/>
      <c r="P24" s="1482"/>
      <c r="Q24" s="1482"/>
      <c r="R24" s="1482"/>
      <c r="S24" s="1482"/>
      <c r="T24" s="1482"/>
      <c r="U24" s="1482"/>
      <c r="V24" s="1482"/>
      <c r="W24" s="1482"/>
      <c r="X24" s="1482"/>
      <c r="Y24" s="1482"/>
      <c r="Z24" s="1482"/>
      <c r="AA24" s="1482"/>
      <c r="AB24" s="1482"/>
      <c r="AC24" s="1482"/>
    </row>
    <row r="25" spans="1:39" ht="14.1" customHeight="1">
      <c r="A25" s="538"/>
      <c r="B25" s="1483"/>
      <c r="C25" s="1483"/>
      <c r="D25" s="1483"/>
      <c r="E25" s="1483"/>
      <c r="F25" s="1483"/>
      <c r="G25" s="1483"/>
      <c r="H25" s="1483"/>
      <c r="I25" s="1483"/>
      <c r="J25" s="1483"/>
      <c r="K25" s="1483"/>
      <c r="L25" s="1483"/>
      <c r="M25" s="1483"/>
      <c r="N25" s="1483"/>
      <c r="O25" s="1483"/>
      <c r="P25" s="1483"/>
      <c r="Q25" s="1483"/>
      <c r="R25" s="1483"/>
      <c r="S25" s="1483"/>
      <c r="T25" s="1483"/>
      <c r="U25" s="1483"/>
      <c r="V25" s="1483"/>
      <c r="W25" s="1483"/>
      <c r="X25" s="1483"/>
      <c r="Y25" s="1483"/>
      <c r="Z25" s="1483"/>
      <c r="AA25" s="1483"/>
      <c r="AB25" s="1483"/>
      <c r="AC25" s="1483"/>
    </row>
    <row r="26" spans="1:39" ht="14.1" customHeight="1">
      <c r="A26" s="533"/>
      <c r="B26" s="533"/>
      <c r="C26" s="533"/>
      <c r="D26" s="533"/>
      <c r="E26" s="1470"/>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row>
    <row r="27" spans="1:39" ht="14.1" customHeight="1">
      <c r="A27" s="533"/>
      <c r="B27" s="554"/>
      <c r="C27" s="554"/>
      <c r="D27" s="554"/>
      <c r="E27" s="554"/>
      <c r="F27" s="554"/>
      <c r="G27" s="554"/>
      <c r="H27" s="554"/>
      <c r="I27" s="554"/>
      <c r="J27" s="554"/>
      <c r="K27" s="554"/>
      <c r="L27" s="554"/>
      <c r="M27" s="554"/>
      <c r="N27" s="554"/>
      <c r="O27" s="554"/>
      <c r="P27" s="554"/>
      <c r="Q27" s="554"/>
      <c r="R27" s="554"/>
      <c r="S27" s="554"/>
      <c r="T27" s="554"/>
      <c r="U27" s="554"/>
      <c r="V27" s="554"/>
      <c r="W27" s="554"/>
      <c r="X27" s="554"/>
      <c r="Y27" s="554"/>
      <c r="Z27" s="554"/>
      <c r="AA27" s="554"/>
      <c r="AB27" s="554"/>
      <c r="AC27" s="554"/>
    </row>
    <row r="28" spans="1:39" ht="14.1" customHeight="1">
      <c r="A28" s="533"/>
      <c r="B28" s="554"/>
      <c r="C28" s="554"/>
      <c r="D28" s="554"/>
      <c r="E28" s="554"/>
      <c r="F28" s="554"/>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row>
    <row r="29" spans="1:39" ht="14.1" customHeight="1"/>
    <row r="30" spans="1:39" ht="14.1" customHeight="1"/>
    <row r="31" spans="1:39" ht="14.1" customHeight="1"/>
    <row r="32" spans="1:39" ht="14.1" customHeight="1"/>
    <row r="33" spans="1:30" ht="14.1" customHeight="1">
      <c r="AD33" s="411"/>
    </row>
    <row r="34" spans="1:30" ht="14.1" customHeight="1">
      <c r="AD34" s="411"/>
    </row>
    <row r="35" spans="1:30" ht="14.1" customHeight="1"/>
    <row r="36" spans="1:30" ht="14.1" customHeight="1"/>
    <row r="37" spans="1:30" ht="14.1" customHeight="1"/>
    <row r="38" spans="1:30" ht="14.1" customHeight="1"/>
    <row r="39" spans="1:30" ht="14.1" customHeight="1"/>
    <row r="40" spans="1:30" ht="14.1" customHeight="1"/>
    <row r="41" spans="1:30" ht="14.1" customHeight="1"/>
    <row r="42" spans="1:30" ht="14.1" customHeight="1"/>
    <row r="43" spans="1:30" ht="14.1" customHeight="1"/>
    <row r="44" spans="1:30" ht="14.1" customHeight="1"/>
    <row r="45" spans="1:30" ht="14.1" customHeight="1"/>
    <row r="46" spans="1:30" s="483" customFormat="1" ht="17.100000000000001" customHeight="1">
      <c r="A46" s="484"/>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4"/>
      <c r="Z46" s="484"/>
      <c r="AA46" s="484"/>
      <c r="AB46" s="484"/>
      <c r="AC46" s="484"/>
    </row>
    <row r="47" spans="1:30" s="483" customFormat="1" ht="17.100000000000001" customHeight="1">
      <c r="A47" s="484"/>
      <c r="B47" s="484"/>
      <c r="C47" s="484"/>
      <c r="D47" s="484"/>
      <c r="E47" s="484"/>
      <c r="F47" s="484"/>
      <c r="G47" s="484"/>
      <c r="H47" s="484"/>
      <c r="I47" s="484"/>
      <c r="J47" s="484"/>
      <c r="K47" s="484"/>
      <c r="L47" s="484"/>
      <c r="M47" s="484"/>
      <c r="N47" s="484"/>
      <c r="O47" s="484"/>
      <c r="P47" s="484"/>
      <c r="Q47" s="484"/>
      <c r="R47" s="484"/>
      <c r="S47" s="484"/>
      <c r="T47" s="484"/>
      <c r="U47" s="484"/>
      <c r="V47" s="484"/>
      <c r="W47" s="484"/>
      <c r="X47" s="484"/>
      <c r="Y47" s="484"/>
      <c r="Z47" s="484"/>
      <c r="AA47" s="484"/>
      <c r="AB47" s="484"/>
      <c r="AC47" s="484"/>
    </row>
    <row r="48" spans="1:30" ht="13.5" customHeight="1"/>
    <row r="49" spans="1:29" s="483" customFormat="1" ht="17.100000000000001" customHeight="1">
      <c r="A49" s="484"/>
      <c r="B49" s="484"/>
      <c r="C49" s="484"/>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row>
    <row r="50" spans="1:29" s="483" customFormat="1" ht="17.100000000000001" customHeight="1">
      <c r="A50" s="484"/>
      <c r="B50" s="484"/>
      <c r="C50" s="484"/>
      <c r="D50" s="484"/>
      <c r="E50" s="484"/>
      <c r="F50" s="484"/>
      <c r="G50" s="484"/>
      <c r="H50" s="484"/>
      <c r="I50" s="484"/>
      <c r="J50" s="484"/>
      <c r="K50" s="484"/>
      <c r="L50" s="484"/>
      <c r="M50" s="484"/>
      <c r="N50" s="484"/>
      <c r="O50" s="484"/>
      <c r="P50" s="484"/>
      <c r="Q50" s="484"/>
      <c r="R50" s="484"/>
      <c r="S50" s="484"/>
      <c r="T50" s="484"/>
      <c r="U50" s="484"/>
      <c r="V50" s="484"/>
      <c r="W50" s="484"/>
      <c r="X50" s="484"/>
      <c r="Y50" s="484"/>
      <c r="Z50" s="484"/>
      <c r="AA50" s="484"/>
      <c r="AB50" s="484"/>
      <c r="AC50" s="484"/>
    </row>
    <row r="51" spans="1:29" s="483" customFormat="1" ht="17.100000000000001" customHeight="1">
      <c r="A51" s="484"/>
      <c r="B51" s="484"/>
      <c r="C51" s="484"/>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4"/>
      <c r="AB51" s="484"/>
      <c r="AC51" s="484"/>
    </row>
    <row r="52" spans="1:29" ht="14.1" customHeight="1"/>
    <row r="53" spans="1:29" ht="14.1" customHeight="1"/>
    <row r="54" spans="1:29" ht="14.1" customHeight="1"/>
    <row r="55" spans="1:29" ht="14.1" customHeight="1"/>
    <row r="56" spans="1:29" ht="14.1" customHeight="1"/>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sheetData>
  <mergeCells count="30">
    <mergeCell ref="AH19:AM20"/>
    <mergeCell ref="AH21:AM22"/>
    <mergeCell ref="H23:AC23"/>
    <mergeCell ref="B24:AC25"/>
    <mergeCell ref="E26:AC26"/>
    <mergeCell ref="H16:I16"/>
    <mergeCell ref="Q16:AB16"/>
    <mergeCell ref="H17:I17"/>
    <mergeCell ref="Q17:AB17"/>
    <mergeCell ref="H18:I18"/>
    <mergeCell ref="Q18:AB18"/>
    <mergeCell ref="A15:L15"/>
    <mergeCell ref="Q15:AA15"/>
    <mergeCell ref="J4:M4"/>
    <mergeCell ref="P4:S4"/>
    <mergeCell ref="I5:N5"/>
    <mergeCell ref="R5:W5"/>
    <mergeCell ref="A9:H9"/>
    <mergeCell ref="I9:AC9"/>
    <mergeCell ref="B10:AC12"/>
    <mergeCell ref="A13:I13"/>
    <mergeCell ref="J13:K13"/>
    <mergeCell ref="A14:I14"/>
    <mergeCell ref="J14:K14"/>
    <mergeCell ref="J1:N1"/>
    <mergeCell ref="P1:S1"/>
    <mergeCell ref="J2:M2"/>
    <mergeCell ref="P2:S2"/>
    <mergeCell ref="J3:M3"/>
    <mergeCell ref="P3:S3"/>
  </mergeCells>
  <phoneticPr fontId="1"/>
  <dataValidations count="1">
    <dataValidation type="list" allowBlank="1" showInputMessage="1" showErrorMessage="1" sqref="AE19:AE22 KA19:KA22 TW19:TW22 ADS19:ADS22 ANO19:ANO22 AXK19:AXK22 BHG19:BHG22 BRC19:BRC22 CAY19:CAY22 CKU19:CKU22 CUQ19:CUQ22 DEM19:DEM22 DOI19:DOI22 DYE19:DYE22 EIA19:EIA22 ERW19:ERW22 FBS19:FBS22 FLO19:FLO22 FVK19:FVK22 GFG19:GFG22 GPC19:GPC22 GYY19:GYY22 HIU19:HIU22 HSQ19:HSQ22 ICM19:ICM22 IMI19:IMI22 IWE19:IWE22 JGA19:JGA22 JPW19:JPW22 JZS19:JZS22 KJO19:KJO22 KTK19:KTK22 LDG19:LDG22 LNC19:LNC22 LWY19:LWY22 MGU19:MGU22 MQQ19:MQQ22 NAM19:NAM22 NKI19:NKI22 NUE19:NUE22 OEA19:OEA22 ONW19:ONW22 OXS19:OXS22 PHO19:PHO22 PRK19:PRK22 QBG19:QBG22 QLC19:QLC22 QUY19:QUY22 REU19:REU22 ROQ19:ROQ22 RYM19:RYM22 SII19:SII22 SSE19:SSE22 TCA19:TCA22 TLW19:TLW22 TVS19:TVS22 UFO19:UFO22 UPK19:UPK22 UZG19:UZG22 VJC19:VJC22 VSY19:VSY22 WCU19:WCU22 WMQ19:WMQ22 WWM19:WWM22 AE65555:AE65558 KA65555:KA65558 TW65555:TW65558 ADS65555:ADS65558 ANO65555:ANO65558 AXK65555:AXK65558 BHG65555:BHG65558 BRC65555:BRC65558 CAY65555:CAY65558 CKU65555:CKU65558 CUQ65555:CUQ65558 DEM65555:DEM65558 DOI65555:DOI65558 DYE65555:DYE65558 EIA65555:EIA65558 ERW65555:ERW65558 FBS65555:FBS65558 FLO65555:FLO65558 FVK65555:FVK65558 GFG65555:GFG65558 GPC65555:GPC65558 GYY65555:GYY65558 HIU65555:HIU65558 HSQ65555:HSQ65558 ICM65555:ICM65558 IMI65555:IMI65558 IWE65555:IWE65558 JGA65555:JGA65558 JPW65555:JPW65558 JZS65555:JZS65558 KJO65555:KJO65558 KTK65555:KTK65558 LDG65555:LDG65558 LNC65555:LNC65558 LWY65555:LWY65558 MGU65555:MGU65558 MQQ65555:MQQ65558 NAM65555:NAM65558 NKI65555:NKI65558 NUE65555:NUE65558 OEA65555:OEA65558 ONW65555:ONW65558 OXS65555:OXS65558 PHO65555:PHO65558 PRK65555:PRK65558 QBG65555:QBG65558 QLC65555:QLC65558 QUY65555:QUY65558 REU65555:REU65558 ROQ65555:ROQ65558 RYM65555:RYM65558 SII65555:SII65558 SSE65555:SSE65558 TCA65555:TCA65558 TLW65555:TLW65558 TVS65555:TVS65558 UFO65555:UFO65558 UPK65555:UPK65558 UZG65555:UZG65558 VJC65555:VJC65558 VSY65555:VSY65558 WCU65555:WCU65558 WMQ65555:WMQ65558 WWM65555:WWM65558 AE131091:AE131094 KA131091:KA131094 TW131091:TW131094 ADS131091:ADS131094 ANO131091:ANO131094 AXK131091:AXK131094 BHG131091:BHG131094 BRC131091:BRC131094 CAY131091:CAY131094 CKU131091:CKU131094 CUQ131091:CUQ131094 DEM131091:DEM131094 DOI131091:DOI131094 DYE131091:DYE131094 EIA131091:EIA131094 ERW131091:ERW131094 FBS131091:FBS131094 FLO131091:FLO131094 FVK131091:FVK131094 GFG131091:GFG131094 GPC131091:GPC131094 GYY131091:GYY131094 HIU131091:HIU131094 HSQ131091:HSQ131094 ICM131091:ICM131094 IMI131091:IMI131094 IWE131091:IWE131094 JGA131091:JGA131094 JPW131091:JPW131094 JZS131091:JZS131094 KJO131091:KJO131094 KTK131091:KTK131094 LDG131091:LDG131094 LNC131091:LNC131094 LWY131091:LWY131094 MGU131091:MGU131094 MQQ131091:MQQ131094 NAM131091:NAM131094 NKI131091:NKI131094 NUE131091:NUE131094 OEA131091:OEA131094 ONW131091:ONW131094 OXS131091:OXS131094 PHO131091:PHO131094 PRK131091:PRK131094 QBG131091:QBG131094 QLC131091:QLC131094 QUY131091:QUY131094 REU131091:REU131094 ROQ131091:ROQ131094 RYM131091:RYM131094 SII131091:SII131094 SSE131091:SSE131094 TCA131091:TCA131094 TLW131091:TLW131094 TVS131091:TVS131094 UFO131091:UFO131094 UPK131091:UPK131094 UZG131091:UZG131094 VJC131091:VJC131094 VSY131091:VSY131094 WCU131091:WCU131094 WMQ131091:WMQ131094 WWM131091:WWM131094 AE196627:AE196630 KA196627:KA196630 TW196627:TW196630 ADS196627:ADS196630 ANO196627:ANO196630 AXK196627:AXK196630 BHG196627:BHG196630 BRC196627:BRC196630 CAY196627:CAY196630 CKU196627:CKU196630 CUQ196627:CUQ196630 DEM196627:DEM196630 DOI196627:DOI196630 DYE196627:DYE196630 EIA196627:EIA196630 ERW196627:ERW196630 FBS196627:FBS196630 FLO196627:FLO196630 FVK196627:FVK196630 GFG196627:GFG196630 GPC196627:GPC196630 GYY196627:GYY196630 HIU196627:HIU196630 HSQ196627:HSQ196630 ICM196627:ICM196630 IMI196627:IMI196630 IWE196627:IWE196630 JGA196627:JGA196630 JPW196627:JPW196630 JZS196627:JZS196630 KJO196627:KJO196630 KTK196627:KTK196630 LDG196627:LDG196630 LNC196627:LNC196630 LWY196627:LWY196630 MGU196627:MGU196630 MQQ196627:MQQ196630 NAM196627:NAM196630 NKI196627:NKI196630 NUE196627:NUE196630 OEA196627:OEA196630 ONW196627:ONW196630 OXS196627:OXS196630 PHO196627:PHO196630 PRK196627:PRK196630 QBG196627:QBG196630 QLC196627:QLC196630 QUY196627:QUY196630 REU196627:REU196630 ROQ196627:ROQ196630 RYM196627:RYM196630 SII196627:SII196630 SSE196627:SSE196630 TCA196627:TCA196630 TLW196627:TLW196630 TVS196627:TVS196630 UFO196627:UFO196630 UPK196627:UPK196630 UZG196627:UZG196630 VJC196627:VJC196630 VSY196627:VSY196630 WCU196627:WCU196630 WMQ196627:WMQ196630 WWM196627:WWM196630 AE262163:AE262166 KA262163:KA262166 TW262163:TW262166 ADS262163:ADS262166 ANO262163:ANO262166 AXK262163:AXK262166 BHG262163:BHG262166 BRC262163:BRC262166 CAY262163:CAY262166 CKU262163:CKU262166 CUQ262163:CUQ262166 DEM262163:DEM262166 DOI262163:DOI262166 DYE262163:DYE262166 EIA262163:EIA262166 ERW262163:ERW262166 FBS262163:FBS262166 FLO262163:FLO262166 FVK262163:FVK262166 GFG262163:GFG262166 GPC262163:GPC262166 GYY262163:GYY262166 HIU262163:HIU262166 HSQ262163:HSQ262166 ICM262163:ICM262166 IMI262163:IMI262166 IWE262163:IWE262166 JGA262163:JGA262166 JPW262163:JPW262166 JZS262163:JZS262166 KJO262163:KJO262166 KTK262163:KTK262166 LDG262163:LDG262166 LNC262163:LNC262166 LWY262163:LWY262166 MGU262163:MGU262166 MQQ262163:MQQ262166 NAM262163:NAM262166 NKI262163:NKI262166 NUE262163:NUE262166 OEA262163:OEA262166 ONW262163:ONW262166 OXS262163:OXS262166 PHO262163:PHO262166 PRK262163:PRK262166 QBG262163:QBG262166 QLC262163:QLC262166 QUY262163:QUY262166 REU262163:REU262166 ROQ262163:ROQ262166 RYM262163:RYM262166 SII262163:SII262166 SSE262163:SSE262166 TCA262163:TCA262166 TLW262163:TLW262166 TVS262163:TVS262166 UFO262163:UFO262166 UPK262163:UPK262166 UZG262163:UZG262166 VJC262163:VJC262166 VSY262163:VSY262166 WCU262163:WCU262166 WMQ262163:WMQ262166 WWM262163:WWM262166 AE327699:AE327702 KA327699:KA327702 TW327699:TW327702 ADS327699:ADS327702 ANO327699:ANO327702 AXK327699:AXK327702 BHG327699:BHG327702 BRC327699:BRC327702 CAY327699:CAY327702 CKU327699:CKU327702 CUQ327699:CUQ327702 DEM327699:DEM327702 DOI327699:DOI327702 DYE327699:DYE327702 EIA327699:EIA327702 ERW327699:ERW327702 FBS327699:FBS327702 FLO327699:FLO327702 FVK327699:FVK327702 GFG327699:GFG327702 GPC327699:GPC327702 GYY327699:GYY327702 HIU327699:HIU327702 HSQ327699:HSQ327702 ICM327699:ICM327702 IMI327699:IMI327702 IWE327699:IWE327702 JGA327699:JGA327702 JPW327699:JPW327702 JZS327699:JZS327702 KJO327699:KJO327702 KTK327699:KTK327702 LDG327699:LDG327702 LNC327699:LNC327702 LWY327699:LWY327702 MGU327699:MGU327702 MQQ327699:MQQ327702 NAM327699:NAM327702 NKI327699:NKI327702 NUE327699:NUE327702 OEA327699:OEA327702 ONW327699:ONW327702 OXS327699:OXS327702 PHO327699:PHO327702 PRK327699:PRK327702 QBG327699:QBG327702 QLC327699:QLC327702 QUY327699:QUY327702 REU327699:REU327702 ROQ327699:ROQ327702 RYM327699:RYM327702 SII327699:SII327702 SSE327699:SSE327702 TCA327699:TCA327702 TLW327699:TLW327702 TVS327699:TVS327702 UFO327699:UFO327702 UPK327699:UPK327702 UZG327699:UZG327702 VJC327699:VJC327702 VSY327699:VSY327702 WCU327699:WCU327702 WMQ327699:WMQ327702 WWM327699:WWM327702 AE393235:AE393238 KA393235:KA393238 TW393235:TW393238 ADS393235:ADS393238 ANO393235:ANO393238 AXK393235:AXK393238 BHG393235:BHG393238 BRC393235:BRC393238 CAY393235:CAY393238 CKU393235:CKU393238 CUQ393235:CUQ393238 DEM393235:DEM393238 DOI393235:DOI393238 DYE393235:DYE393238 EIA393235:EIA393238 ERW393235:ERW393238 FBS393235:FBS393238 FLO393235:FLO393238 FVK393235:FVK393238 GFG393235:GFG393238 GPC393235:GPC393238 GYY393235:GYY393238 HIU393235:HIU393238 HSQ393235:HSQ393238 ICM393235:ICM393238 IMI393235:IMI393238 IWE393235:IWE393238 JGA393235:JGA393238 JPW393235:JPW393238 JZS393235:JZS393238 KJO393235:KJO393238 KTK393235:KTK393238 LDG393235:LDG393238 LNC393235:LNC393238 LWY393235:LWY393238 MGU393235:MGU393238 MQQ393235:MQQ393238 NAM393235:NAM393238 NKI393235:NKI393238 NUE393235:NUE393238 OEA393235:OEA393238 ONW393235:ONW393238 OXS393235:OXS393238 PHO393235:PHO393238 PRK393235:PRK393238 QBG393235:QBG393238 QLC393235:QLC393238 QUY393235:QUY393238 REU393235:REU393238 ROQ393235:ROQ393238 RYM393235:RYM393238 SII393235:SII393238 SSE393235:SSE393238 TCA393235:TCA393238 TLW393235:TLW393238 TVS393235:TVS393238 UFO393235:UFO393238 UPK393235:UPK393238 UZG393235:UZG393238 VJC393235:VJC393238 VSY393235:VSY393238 WCU393235:WCU393238 WMQ393235:WMQ393238 WWM393235:WWM393238 AE458771:AE458774 KA458771:KA458774 TW458771:TW458774 ADS458771:ADS458774 ANO458771:ANO458774 AXK458771:AXK458774 BHG458771:BHG458774 BRC458771:BRC458774 CAY458771:CAY458774 CKU458771:CKU458774 CUQ458771:CUQ458774 DEM458771:DEM458774 DOI458771:DOI458774 DYE458771:DYE458774 EIA458771:EIA458774 ERW458771:ERW458774 FBS458771:FBS458774 FLO458771:FLO458774 FVK458771:FVK458774 GFG458771:GFG458774 GPC458771:GPC458774 GYY458771:GYY458774 HIU458771:HIU458774 HSQ458771:HSQ458774 ICM458771:ICM458774 IMI458771:IMI458774 IWE458771:IWE458774 JGA458771:JGA458774 JPW458771:JPW458774 JZS458771:JZS458774 KJO458771:KJO458774 KTK458771:KTK458774 LDG458771:LDG458774 LNC458771:LNC458774 LWY458771:LWY458774 MGU458771:MGU458774 MQQ458771:MQQ458774 NAM458771:NAM458774 NKI458771:NKI458774 NUE458771:NUE458774 OEA458771:OEA458774 ONW458771:ONW458774 OXS458771:OXS458774 PHO458771:PHO458774 PRK458771:PRK458774 QBG458771:QBG458774 QLC458771:QLC458774 QUY458771:QUY458774 REU458771:REU458774 ROQ458771:ROQ458774 RYM458771:RYM458774 SII458771:SII458774 SSE458771:SSE458774 TCA458771:TCA458774 TLW458771:TLW458774 TVS458771:TVS458774 UFO458771:UFO458774 UPK458771:UPK458774 UZG458771:UZG458774 VJC458771:VJC458774 VSY458771:VSY458774 WCU458771:WCU458774 WMQ458771:WMQ458774 WWM458771:WWM458774 AE524307:AE524310 KA524307:KA524310 TW524307:TW524310 ADS524307:ADS524310 ANO524307:ANO524310 AXK524307:AXK524310 BHG524307:BHG524310 BRC524307:BRC524310 CAY524307:CAY524310 CKU524307:CKU524310 CUQ524307:CUQ524310 DEM524307:DEM524310 DOI524307:DOI524310 DYE524307:DYE524310 EIA524307:EIA524310 ERW524307:ERW524310 FBS524307:FBS524310 FLO524307:FLO524310 FVK524307:FVK524310 GFG524307:GFG524310 GPC524307:GPC524310 GYY524307:GYY524310 HIU524307:HIU524310 HSQ524307:HSQ524310 ICM524307:ICM524310 IMI524307:IMI524310 IWE524307:IWE524310 JGA524307:JGA524310 JPW524307:JPW524310 JZS524307:JZS524310 KJO524307:KJO524310 KTK524307:KTK524310 LDG524307:LDG524310 LNC524307:LNC524310 LWY524307:LWY524310 MGU524307:MGU524310 MQQ524307:MQQ524310 NAM524307:NAM524310 NKI524307:NKI524310 NUE524307:NUE524310 OEA524307:OEA524310 ONW524307:ONW524310 OXS524307:OXS524310 PHO524307:PHO524310 PRK524307:PRK524310 QBG524307:QBG524310 QLC524307:QLC524310 QUY524307:QUY524310 REU524307:REU524310 ROQ524307:ROQ524310 RYM524307:RYM524310 SII524307:SII524310 SSE524307:SSE524310 TCA524307:TCA524310 TLW524307:TLW524310 TVS524307:TVS524310 UFO524307:UFO524310 UPK524307:UPK524310 UZG524307:UZG524310 VJC524307:VJC524310 VSY524307:VSY524310 WCU524307:WCU524310 WMQ524307:WMQ524310 WWM524307:WWM524310 AE589843:AE589846 KA589843:KA589846 TW589843:TW589846 ADS589843:ADS589846 ANO589843:ANO589846 AXK589843:AXK589846 BHG589843:BHG589846 BRC589843:BRC589846 CAY589843:CAY589846 CKU589843:CKU589846 CUQ589843:CUQ589846 DEM589843:DEM589846 DOI589843:DOI589846 DYE589843:DYE589846 EIA589843:EIA589846 ERW589843:ERW589846 FBS589843:FBS589846 FLO589843:FLO589846 FVK589843:FVK589846 GFG589843:GFG589846 GPC589843:GPC589846 GYY589843:GYY589846 HIU589843:HIU589846 HSQ589843:HSQ589846 ICM589843:ICM589846 IMI589843:IMI589846 IWE589843:IWE589846 JGA589843:JGA589846 JPW589843:JPW589846 JZS589843:JZS589846 KJO589843:KJO589846 KTK589843:KTK589846 LDG589843:LDG589846 LNC589843:LNC589846 LWY589843:LWY589846 MGU589843:MGU589846 MQQ589843:MQQ589846 NAM589843:NAM589846 NKI589843:NKI589846 NUE589843:NUE589846 OEA589843:OEA589846 ONW589843:ONW589846 OXS589843:OXS589846 PHO589843:PHO589846 PRK589843:PRK589846 QBG589843:QBG589846 QLC589843:QLC589846 QUY589843:QUY589846 REU589843:REU589846 ROQ589843:ROQ589846 RYM589843:RYM589846 SII589843:SII589846 SSE589843:SSE589846 TCA589843:TCA589846 TLW589843:TLW589846 TVS589843:TVS589846 UFO589843:UFO589846 UPK589843:UPK589846 UZG589843:UZG589846 VJC589843:VJC589846 VSY589843:VSY589846 WCU589843:WCU589846 WMQ589843:WMQ589846 WWM589843:WWM589846 AE655379:AE655382 KA655379:KA655382 TW655379:TW655382 ADS655379:ADS655382 ANO655379:ANO655382 AXK655379:AXK655382 BHG655379:BHG655382 BRC655379:BRC655382 CAY655379:CAY655382 CKU655379:CKU655382 CUQ655379:CUQ655382 DEM655379:DEM655382 DOI655379:DOI655382 DYE655379:DYE655382 EIA655379:EIA655382 ERW655379:ERW655382 FBS655379:FBS655382 FLO655379:FLO655382 FVK655379:FVK655382 GFG655379:GFG655382 GPC655379:GPC655382 GYY655379:GYY655382 HIU655379:HIU655382 HSQ655379:HSQ655382 ICM655379:ICM655382 IMI655379:IMI655382 IWE655379:IWE655382 JGA655379:JGA655382 JPW655379:JPW655382 JZS655379:JZS655382 KJO655379:KJO655382 KTK655379:KTK655382 LDG655379:LDG655382 LNC655379:LNC655382 LWY655379:LWY655382 MGU655379:MGU655382 MQQ655379:MQQ655382 NAM655379:NAM655382 NKI655379:NKI655382 NUE655379:NUE655382 OEA655379:OEA655382 ONW655379:ONW655382 OXS655379:OXS655382 PHO655379:PHO655382 PRK655379:PRK655382 QBG655379:QBG655382 QLC655379:QLC655382 QUY655379:QUY655382 REU655379:REU655382 ROQ655379:ROQ655382 RYM655379:RYM655382 SII655379:SII655382 SSE655379:SSE655382 TCA655379:TCA655382 TLW655379:TLW655382 TVS655379:TVS655382 UFO655379:UFO655382 UPK655379:UPK655382 UZG655379:UZG655382 VJC655379:VJC655382 VSY655379:VSY655382 WCU655379:WCU655382 WMQ655379:WMQ655382 WWM655379:WWM655382 AE720915:AE720918 KA720915:KA720918 TW720915:TW720918 ADS720915:ADS720918 ANO720915:ANO720918 AXK720915:AXK720918 BHG720915:BHG720918 BRC720915:BRC720918 CAY720915:CAY720918 CKU720915:CKU720918 CUQ720915:CUQ720918 DEM720915:DEM720918 DOI720915:DOI720918 DYE720915:DYE720918 EIA720915:EIA720918 ERW720915:ERW720918 FBS720915:FBS720918 FLO720915:FLO720918 FVK720915:FVK720918 GFG720915:GFG720918 GPC720915:GPC720918 GYY720915:GYY720918 HIU720915:HIU720918 HSQ720915:HSQ720918 ICM720915:ICM720918 IMI720915:IMI720918 IWE720915:IWE720918 JGA720915:JGA720918 JPW720915:JPW720918 JZS720915:JZS720918 KJO720915:KJO720918 KTK720915:KTK720918 LDG720915:LDG720918 LNC720915:LNC720918 LWY720915:LWY720918 MGU720915:MGU720918 MQQ720915:MQQ720918 NAM720915:NAM720918 NKI720915:NKI720918 NUE720915:NUE720918 OEA720915:OEA720918 ONW720915:ONW720918 OXS720915:OXS720918 PHO720915:PHO720918 PRK720915:PRK720918 QBG720915:QBG720918 QLC720915:QLC720918 QUY720915:QUY720918 REU720915:REU720918 ROQ720915:ROQ720918 RYM720915:RYM720918 SII720915:SII720918 SSE720915:SSE720918 TCA720915:TCA720918 TLW720915:TLW720918 TVS720915:TVS720918 UFO720915:UFO720918 UPK720915:UPK720918 UZG720915:UZG720918 VJC720915:VJC720918 VSY720915:VSY720918 WCU720915:WCU720918 WMQ720915:WMQ720918 WWM720915:WWM720918 AE786451:AE786454 KA786451:KA786454 TW786451:TW786454 ADS786451:ADS786454 ANO786451:ANO786454 AXK786451:AXK786454 BHG786451:BHG786454 BRC786451:BRC786454 CAY786451:CAY786454 CKU786451:CKU786454 CUQ786451:CUQ786454 DEM786451:DEM786454 DOI786451:DOI786454 DYE786451:DYE786454 EIA786451:EIA786454 ERW786451:ERW786454 FBS786451:FBS786454 FLO786451:FLO786454 FVK786451:FVK786454 GFG786451:GFG786454 GPC786451:GPC786454 GYY786451:GYY786454 HIU786451:HIU786454 HSQ786451:HSQ786454 ICM786451:ICM786454 IMI786451:IMI786454 IWE786451:IWE786454 JGA786451:JGA786454 JPW786451:JPW786454 JZS786451:JZS786454 KJO786451:KJO786454 KTK786451:KTK786454 LDG786451:LDG786454 LNC786451:LNC786454 LWY786451:LWY786454 MGU786451:MGU786454 MQQ786451:MQQ786454 NAM786451:NAM786454 NKI786451:NKI786454 NUE786451:NUE786454 OEA786451:OEA786454 ONW786451:ONW786454 OXS786451:OXS786454 PHO786451:PHO786454 PRK786451:PRK786454 QBG786451:QBG786454 QLC786451:QLC786454 QUY786451:QUY786454 REU786451:REU786454 ROQ786451:ROQ786454 RYM786451:RYM786454 SII786451:SII786454 SSE786451:SSE786454 TCA786451:TCA786454 TLW786451:TLW786454 TVS786451:TVS786454 UFO786451:UFO786454 UPK786451:UPK786454 UZG786451:UZG786454 VJC786451:VJC786454 VSY786451:VSY786454 WCU786451:WCU786454 WMQ786451:WMQ786454 WWM786451:WWM786454 AE851987:AE851990 KA851987:KA851990 TW851987:TW851990 ADS851987:ADS851990 ANO851987:ANO851990 AXK851987:AXK851990 BHG851987:BHG851990 BRC851987:BRC851990 CAY851987:CAY851990 CKU851987:CKU851990 CUQ851987:CUQ851990 DEM851987:DEM851990 DOI851987:DOI851990 DYE851987:DYE851990 EIA851987:EIA851990 ERW851987:ERW851990 FBS851987:FBS851990 FLO851987:FLO851990 FVK851987:FVK851990 GFG851987:GFG851990 GPC851987:GPC851990 GYY851987:GYY851990 HIU851987:HIU851990 HSQ851987:HSQ851990 ICM851987:ICM851990 IMI851987:IMI851990 IWE851987:IWE851990 JGA851987:JGA851990 JPW851987:JPW851990 JZS851987:JZS851990 KJO851987:KJO851990 KTK851987:KTK851990 LDG851987:LDG851990 LNC851987:LNC851990 LWY851987:LWY851990 MGU851987:MGU851990 MQQ851987:MQQ851990 NAM851987:NAM851990 NKI851987:NKI851990 NUE851987:NUE851990 OEA851987:OEA851990 ONW851987:ONW851990 OXS851987:OXS851990 PHO851987:PHO851990 PRK851987:PRK851990 QBG851987:QBG851990 QLC851987:QLC851990 QUY851987:QUY851990 REU851987:REU851990 ROQ851987:ROQ851990 RYM851987:RYM851990 SII851987:SII851990 SSE851987:SSE851990 TCA851987:TCA851990 TLW851987:TLW851990 TVS851987:TVS851990 UFO851987:UFO851990 UPK851987:UPK851990 UZG851987:UZG851990 VJC851987:VJC851990 VSY851987:VSY851990 WCU851987:WCU851990 WMQ851987:WMQ851990 WWM851987:WWM851990 AE917523:AE917526 KA917523:KA917526 TW917523:TW917526 ADS917523:ADS917526 ANO917523:ANO917526 AXK917523:AXK917526 BHG917523:BHG917526 BRC917523:BRC917526 CAY917523:CAY917526 CKU917523:CKU917526 CUQ917523:CUQ917526 DEM917523:DEM917526 DOI917523:DOI917526 DYE917523:DYE917526 EIA917523:EIA917526 ERW917523:ERW917526 FBS917523:FBS917526 FLO917523:FLO917526 FVK917523:FVK917526 GFG917523:GFG917526 GPC917523:GPC917526 GYY917523:GYY917526 HIU917523:HIU917526 HSQ917523:HSQ917526 ICM917523:ICM917526 IMI917523:IMI917526 IWE917523:IWE917526 JGA917523:JGA917526 JPW917523:JPW917526 JZS917523:JZS917526 KJO917523:KJO917526 KTK917523:KTK917526 LDG917523:LDG917526 LNC917523:LNC917526 LWY917523:LWY917526 MGU917523:MGU917526 MQQ917523:MQQ917526 NAM917523:NAM917526 NKI917523:NKI917526 NUE917523:NUE917526 OEA917523:OEA917526 ONW917523:ONW917526 OXS917523:OXS917526 PHO917523:PHO917526 PRK917523:PRK917526 QBG917523:QBG917526 QLC917523:QLC917526 QUY917523:QUY917526 REU917523:REU917526 ROQ917523:ROQ917526 RYM917523:RYM917526 SII917523:SII917526 SSE917523:SSE917526 TCA917523:TCA917526 TLW917523:TLW917526 TVS917523:TVS917526 UFO917523:UFO917526 UPK917523:UPK917526 UZG917523:UZG917526 VJC917523:VJC917526 VSY917523:VSY917526 WCU917523:WCU917526 WMQ917523:WMQ917526 WWM917523:WWM917526 AE983059:AE983062 KA983059:KA983062 TW983059:TW983062 ADS983059:ADS983062 ANO983059:ANO983062 AXK983059:AXK983062 BHG983059:BHG983062 BRC983059:BRC983062 CAY983059:CAY983062 CKU983059:CKU983062 CUQ983059:CUQ983062 DEM983059:DEM983062 DOI983059:DOI983062 DYE983059:DYE983062 EIA983059:EIA983062 ERW983059:ERW983062 FBS983059:FBS983062 FLO983059:FLO983062 FVK983059:FVK983062 GFG983059:GFG983062 GPC983059:GPC983062 GYY983059:GYY983062 HIU983059:HIU983062 HSQ983059:HSQ983062 ICM983059:ICM983062 IMI983059:IMI983062 IWE983059:IWE983062 JGA983059:JGA983062 JPW983059:JPW983062 JZS983059:JZS983062 KJO983059:KJO983062 KTK983059:KTK983062 LDG983059:LDG983062 LNC983059:LNC983062 LWY983059:LWY983062 MGU983059:MGU983062 MQQ983059:MQQ983062 NAM983059:NAM983062 NKI983059:NKI983062 NUE983059:NUE983062 OEA983059:OEA983062 ONW983059:ONW983062 OXS983059:OXS983062 PHO983059:PHO983062 PRK983059:PRK983062 QBG983059:QBG983062 QLC983059:QLC983062 QUY983059:QUY983062 REU983059:REU983062 ROQ983059:ROQ983062 RYM983059:RYM983062 SII983059:SII983062 SSE983059:SSE983062 TCA983059:TCA983062 TLW983059:TLW983062 TVS983059:TVS983062 UFO983059:UFO983062 UPK983059:UPK983062 UZG983059:UZG983062 VJC983059:VJC983062 VSY983059:VSY983062 WCU983059:WCU983062 WMQ983059:WMQ983062 WWM983059:WWM983062"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13" customWidth="1"/>
    <col min="30" max="256" width="9" style="513"/>
    <col min="257" max="285" width="3" style="513" customWidth="1"/>
    <col min="286" max="512" width="9" style="513"/>
    <col min="513" max="541" width="3" style="513" customWidth="1"/>
    <col min="542" max="768" width="9" style="513"/>
    <col min="769" max="797" width="3" style="513" customWidth="1"/>
    <col min="798" max="1024" width="9" style="513"/>
    <col min="1025" max="1053" width="3" style="513" customWidth="1"/>
    <col min="1054" max="1280" width="9" style="513"/>
    <col min="1281" max="1309" width="3" style="513" customWidth="1"/>
    <col min="1310" max="1536" width="9" style="513"/>
    <col min="1537" max="1565" width="3" style="513" customWidth="1"/>
    <col min="1566" max="1792" width="9" style="513"/>
    <col min="1793" max="1821" width="3" style="513" customWidth="1"/>
    <col min="1822" max="2048" width="9" style="513"/>
    <col min="2049" max="2077" width="3" style="513" customWidth="1"/>
    <col min="2078" max="2304" width="9" style="513"/>
    <col min="2305" max="2333" width="3" style="513" customWidth="1"/>
    <col min="2334" max="2560" width="9" style="513"/>
    <col min="2561" max="2589" width="3" style="513" customWidth="1"/>
    <col min="2590" max="2816" width="9" style="513"/>
    <col min="2817" max="2845" width="3" style="513" customWidth="1"/>
    <col min="2846" max="3072" width="9" style="513"/>
    <col min="3073" max="3101" width="3" style="513" customWidth="1"/>
    <col min="3102" max="3328" width="9" style="513"/>
    <col min="3329" max="3357" width="3" style="513" customWidth="1"/>
    <col min="3358" max="3584" width="9" style="513"/>
    <col min="3585" max="3613" width="3" style="513" customWidth="1"/>
    <col min="3614" max="3840" width="9" style="513"/>
    <col min="3841" max="3869" width="3" style="513" customWidth="1"/>
    <col min="3870" max="4096" width="9" style="513"/>
    <col min="4097" max="4125" width="3" style="513" customWidth="1"/>
    <col min="4126" max="4352" width="9" style="513"/>
    <col min="4353" max="4381" width="3" style="513" customWidth="1"/>
    <col min="4382" max="4608" width="9" style="513"/>
    <col min="4609" max="4637" width="3" style="513" customWidth="1"/>
    <col min="4638" max="4864" width="9" style="513"/>
    <col min="4865" max="4893" width="3" style="513" customWidth="1"/>
    <col min="4894" max="5120" width="9" style="513"/>
    <col min="5121" max="5149" width="3" style="513" customWidth="1"/>
    <col min="5150" max="5376" width="9" style="513"/>
    <col min="5377" max="5405" width="3" style="513" customWidth="1"/>
    <col min="5406" max="5632" width="9" style="513"/>
    <col min="5633" max="5661" width="3" style="513" customWidth="1"/>
    <col min="5662" max="5888" width="9" style="513"/>
    <col min="5889" max="5917" width="3" style="513" customWidth="1"/>
    <col min="5918" max="6144" width="9" style="513"/>
    <col min="6145" max="6173" width="3" style="513" customWidth="1"/>
    <col min="6174" max="6400" width="9" style="513"/>
    <col min="6401" max="6429" width="3" style="513" customWidth="1"/>
    <col min="6430" max="6656" width="9" style="513"/>
    <col min="6657" max="6685" width="3" style="513" customWidth="1"/>
    <col min="6686" max="6912" width="9" style="513"/>
    <col min="6913" max="6941" width="3" style="513" customWidth="1"/>
    <col min="6942" max="7168" width="9" style="513"/>
    <col min="7169" max="7197" width="3" style="513" customWidth="1"/>
    <col min="7198" max="7424" width="9" style="513"/>
    <col min="7425" max="7453" width="3" style="513" customWidth="1"/>
    <col min="7454" max="7680" width="9" style="513"/>
    <col min="7681" max="7709" width="3" style="513" customWidth="1"/>
    <col min="7710" max="7936" width="9" style="513"/>
    <col min="7937" max="7965" width="3" style="513" customWidth="1"/>
    <col min="7966" max="8192" width="9" style="513"/>
    <col min="8193" max="8221" width="3" style="513" customWidth="1"/>
    <col min="8222" max="8448" width="9" style="513"/>
    <col min="8449" max="8477" width="3" style="513" customWidth="1"/>
    <col min="8478" max="8704" width="9" style="513"/>
    <col min="8705" max="8733" width="3" style="513" customWidth="1"/>
    <col min="8734" max="8960" width="9" style="513"/>
    <col min="8961" max="8989" width="3" style="513" customWidth="1"/>
    <col min="8990" max="9216" width="9" style="513"/>
    <col min="9217" max="9245" width="3" style="513" customWidth="1"/>
    <col min="9246" max="9472" width="9" style="513"/>
    <col min="9473" max="9501" width="3" style="513" customWidth="1"/>
    <col min="9502" max="9728" width="9" style="513"/>
    <col min="9729" max="9757" width="3" style="513" customWidth="1"/>
    <col min="9758" max="9984" width="9" style="513"/>
    <col min="9985" max="10013" width="3" style="513" customWidth="1"/>
    <col min="10014" max="10240" width="9" style="513"/>
    <col min="10241" max="10269" width="3" style="513" customWidth="1"/>
    <col min="10270" max="10496" width="9" style="513"/>
    <col min="10497" max="10525" width="3" style="513" customWidth="1"/>
    <col min="10526" max="10752" width="9" style="513"/>
    <col min="10753" max="10781" width="3" style="513" customWidth="1"/>
    <col min="10782" max="11008" width="9" style="513"/>
    <col min="11009" max="11037" width="3" style="513" customWidth="1"/>
    <col min="11038" max="11264" width="9" style="513"/>
    <col min="11265" max="11293" width="3" style="513" customWidth="1"/>
    <col min="11294" max="11520" width="9" style="513"/>
    <col min="11521" max="11549" width="3" style="513" customWidth="1"/>
    <col min="11550" max="11776" width="9" style="513"/>
    <col min="11777" max="11805" width="3" style="513" customWidth="1"/>
    <col min="11806" max="12032" width="9" style="513"/>
    <col min="12033" max="12061" width="3" style="513" customWidth="1"/>
    <col min="12062" max="12288" width="9" style="513"/>
    <col min="12289" max="12317" width="3" style="513" customWidth="1"/>
    <col min="12318" max="12544" width="9" style="513"/>
    <col min="12545" max="12573" width="3" style="513" customWidth="1"/>
    <col min="12574" max="12800" width="9" style="513"/>
    <col min="12801" max="12829" width="3" style="513" customWidth="1"/>
    <col min="12830" max="13056" width="9" style="513"/>
    <col min="13057" max="13085" width="3" style="513" customWidth="1"/>
    <col min="13086" max="13312" width="9" style="513"/>
    <col min="13313" max="13341" width="3" style="513" customWidth="1"/>
    <col min="13342" max="13568" width="9" style="513"/>
    <col min="13569" max="13597" width="3" style="513" customWidth="1"/>
    <col min="13598" max="13824" width="9" style="513"/>
    <col min="13825" max="13853" width="3" style="513" customWidth="1"/>
    <col min="13854" max="14080" width="9" style="513"/>
    <col min="14081" max="14109" width="3" style="513" customWidth="1"/>
    <col min="14110" max="14336" width="9" style="513"/>
    <col min="14337" max="14365" width="3" style="513" customWidth="1"/>
    <col min="14366" max="14592" width="9" style="513"/>
    <col min="14593" max="14621" width="3" style="513" customWidth="1"/>
    <col min="14622" max="14848" width="9" style="513"/>
    <col min="14849" max="14877" width="3" style="513" customWidth="1"/>
    <col min="14878" max="15104" width="9" style="513"/>
    <col min="15105" max="15133" width="3" style="513" customWidth="1"/>
    <col min="15134" max="15360" width="9" style="513"/>
    <col min="15361" max="15389" width="3" style="513" customWidth="1"/>
    <col min="15390" max="15616" width="9" style="513"/>
    <col min="15617" max="15645" width="3" style="513" customWidth="1"/>
    <col min="15646" max="15872" width="9" style="513"/>
    <col min="15873" max="15901" width="3" style="513" customWidth="1"/>
    <col min="15902" max="16128" width="9" style="513"/>
    <col min="16129" max="16157" width="3" style="513" customWidth="1"/>
    <col min="16158" max="16384" width="9" style="513"/>
  </cols>
  <sheetData>
    <row r="1" spans="1:29" ht="18" customHeight="1">
      <c r="A1" s="1485" t="s">
        <v>3340</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row>
    <row r="2" spans="1:29">
      <c r="A2" s="510"/>
    </row>
    <row r="3" spans="1:29">
      <c r="A3" s="566"/>
      <c r="B3" s="566"/>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row>
    <row r="4" spans="1:29" ht="18" customHeight="1">
      <c r="A4" s="1486" t="s">
        <v>3341</v>
      </c>
      <c r="B4" s="1487"/>
      <c r="C4" s="1487"/>
      <c r="D4" s="1487"/>
      <c r="E4" s="1487"/>
      <c r="F4" s="1487"/>
      <c r="G4" s="1487"/>
      <c r="H4" s="1487"/>
      <c r="I4" s="1487"/>
    </row>
    <row r="5" spans="1:29" ht="267.75" customHeight="1">
      <c r="A5" s="1488"/>
      <c r="B5" s="1488"/>
      <c r="C5" s="1488"/>
      <c r="D5" s="1488"/>
      <c r="E5" s="1488"/>
      <c r="F5" s="1488"/>
      <c r="G5" s="1488"/>
      <c r="H5" s="1488"/>
      <c r="I5" s="1488"/>
      <c r="J5" s="1488"/>
      <c r="K5" s="1488"/>
      <c r="L5" s="1488"/>
      <c r="M5" s="1488"/>
      <c r="N5" s="1488"/>
      <c r="O5" s="1488"/>
      <c r="P5" s="1488"/>
      <c r="Q5" s="1488"/>
      <c r="R5" s="1488"/>
      <c r="S5" s="1488"/>
      <c r="T5" s="1488"/>
      <c r="U5" s="1488"/>
      <c r="V5" s="1488"/>
      <c r="W5" s="1488"/>
      <c r="X5" s="1488"/>
      <c r="Y5" s="1488"/>
      <c r="Z5" s="1488"/>
      <c r="AA5" s="1488"/>
      <c r="AB5" s="1488"/>
      <c r="AC5" s="1488"/>
    </row>
    <row r="6" spans="1:29" ht="18" customHeight="1">
      <c r="A6" s="1486" t="s">
        <v>3342</v>
      </c>
      <c r="B6" s="1487"/>
      <c r="C6" s="1487"/>
      <c r="D6" s="1487"/>
      <c r="E6" s="1487"/>
      <c r="F6" s="1487"/>
      <c r="G6" s="1487"/>
      <c r="H6" s="1487"/>
      <c r="I6" s="1487"/>
    </row>
    <row r="7" spans="1:29" ht="252.75" customHeight="1">
      <c r="A7" s="1489"/>
      <c r="B7" s="1489"/>
      <c r="C7" s="1489"/>
      <c r="D7" s="1489"/>
      <c r="E7" s="1489"/>
      <c r="F7" s="1489"/>
      <c r="G7" s="1489"/>
      <c r="H7" s="1489"/>
      <c r="I7" s="1489"/>
      <c r="J7" s="1489"/>
      <c r="K7" s="1489"/>
      <c r="L7" s="1489"/>
      <c r="M7" s="1489"/>
      <c r="N7" s="1489"/>
      <c r="O7" s="1489"/>
      <c r="P7" s="1489"/>
      <c r="Q7" s="1489"/>
      <c r="R7" s="1489"/>
      <c r="S7" s="1489"/>
      <c r="T7" s="1489"/>
      <c r="U7" s="1489"/>
      <c r="V7" s="1489"/>
      <c r="W7" s="1489"/>
      <c r="X7" s="1489"/>
      <c r="Y7" s="1489"/>
      <c r="Z7" s="1489"/>
      <c r="AA7" s="1489"/>
      <c r="AB7" s="1489"/>
      <c r="AC7" s="1489"/>
    </row>
    <row r="8" spans="1:29" ht="147.75" customHeight="1">
      <c r="A8" s="1490" t="s">
        <v>3343</v>
      </c>
      <c r="B8" s="1490"/>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row>
    <row r="9" spans="1:29" ht="18" customHeight="1">
      <c r="A9" s="1484"/>
      <c r="B9" s="1484"/>
      <c r="C9" s="1484"/>
      <c r="D9" s="1484"/>
      <c r="E9" s="1484"/>
      <c r="F9" s="1484"/>
      <c r="G9" s="1484"/>
      <c r="H9" s="1484"/>
      <c r="I9" s="1484"/>
    </row>
    <row r="10" spans="1:29" ht="18" customHeight="1">
      <c r="A10" s="1484"/>
      <c r="B10" s="1484"/>
      <c r="C10" s="1484"/>
      <c r="D10" s="1484"/>
      <c r="E10" s="1484"/>
      <c r="F10" s="1484"/>
      <c r="G10" s="1484"/>
      <c r="H10" s="1484"/>
      <c r="I10" s="1484"/>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84" customWidth="1"/>
    <col min="30" max="256" width="9" style="484"/>
    <col min="257" max="285" width="3" style="484" customWidth="1"/>
    <col min="286" max="512" width="9" style="484"/>
    <col min="513" max="541" width="3" style="484" customWidth="1"/>
    <col min="542" max="768" width="9" style="484"/>
    <col min="769" max="797" width="3" style="484" customWidth="1"/>
    <col min="798" max="1024" width="9" style="484"/>
    <col min="1025" max="1053" width="3" style="484" customWidth="1"/>
    <col min="1054" max="1280" width="9" style="484"/>
    <col min="1281" max="1309" width="3" style="484" customWidth="1"/>
    <col min="1310" max="1536" width="9" style="484"/>
    <col min="1537" max="1565" width="3" style="484" customWidth="1"/>
    <col min="1566" max="1792" width="9" style="484"/>
    <col min="1793" max="1821" width="3" style="484" customWidth="1"/>
    <col min="1822" max="2048" width="9" style="484"/>
    <col min="2049" max="2077" width="3" style="484" customWidth="1"/>
    <col min="2078" max="2304" width="9" style="484"/>
    <col min="2305" max="2333" width="3" style="484" customWidth="1"/>
    <col min="2334" max="2560" width="9" style="484"/>
    <col min="2561" max="2589" width="3" style="484" customWidth="1"/>
    <col min="2590" max="2816" width="9" style="484"/>
    <col min="2817" max="2845" width="3" style="484" customWidth="1"/>
    <col min="2846" max="3072" width="9" style="484"/>
    <col min="3073" max="3101" width="3" style="484" customWidth="1"/>
    <col min="3102" max="3328" width="9" style="484"/>
    <col min="3329" max="3357" width="3" style="484" customWidth="1"/>
    <col min="3358" max="3584" width="9" style="484"/>
    <col min="3585" max="3613" width="3" style="484" customWidth="1"/>
    <col min="3614" max="3840" width="9" style="484"/>
    <col min="3841" max="3869" width="3" style="484" customWidth="1"/>
    <col min="3870" max="4096" width="9" style="484"/>
    <col min="4097" max="4125" width="3" style="484" customWidth="1"/>
    <col min="4126" max="4352" width="9" style="484"/>
    <col min="4353" max="4381" width="3" style="484" customWidth="1"/>
    <col min="4382" max="4608" width="9" style="484"/>
    <col min="4609" max="4637" width="3" style="484" customWidth="1"/>
    <col min="4638" max="4864" width="9" style="484"/>
    <col min="4865" max="4893" width="3" style="484" customWidth="1"/>
    <col min="4894" max="5120" width="9" style="484"/>
    <col min="5121" max="5149" width="3" style="484" customWidth="1"/>
    <col min="5150" max="5376" width="9" style="484"/>
    <col min="5377" max="5405" width="3" style="484" customWidth="1"/>
    <col min="5406" max="5632" width="9" style="484"/>
    <col min="5633" max="5661" width="3" style="484" customWidth="1"/>
    <col min="5662" max="5888" width="9" style="484"/>
    <col min="5889" max="5917" width="3" style="484" customWidth="1"/>
    <col min="5918" max="6144" width="9" style="484"/>
    <col min="6145" max="6173" width="3" style="484" customWidth="1"/>
    <col min="6174" max="6400" width="9" style="484"/>
    <col min="6401" max="6429" width="3" style="484" customWidth="1"/>
    <col min="6430" max="6656" width="9" style="484"/>
    <col min="6657" max="6685" width="3" style="484" customWidth="1"/>
    <col min="6686" max="6912" width="9" style="484"/>
    <col min="6913" max="6941" width="3" style="484" customWidth="1"/>
    <col min="6942" max="7168" width="9" style="484"/>
    <col min="7169" max="7197" width="3" style="484" customWidth="1"/>
    <col min="7198" max="7424" width="9" style="484"/>
    <col min="7425" max="7453" width="3" style="484" customWidth="1"/>
    <col min="7454" max="7680" width="9" style="484"/>
    <col min="7681" max="7709" width="3" style="484" customWidth="1"/>
    <col min="7710" max="7936" width="9" style="484"/>
    <col min="7937" max="7965" width="3" style="484" customWidth="1"/>
    <col min="7966" max="8192" width="9" style="484"/>
    <col min="8193" max="8221" width="3" style="484" customWidth="1"/>
    <col min="8222" max="8448" width="9" style="484"/>
    <col min="8449" max="8477" width="3" style="484" customWidth="1"/>
    <col min="8478" max="8704" width="9" style="484"/>
    <col min="8705" max="8733" width="3" style="484" customWidth="1"/>
    <col min="8734" max="8960" width="9" style="484"/>
    <col min="8961" max="8989" width="3" style="484" customWidth="1"/>
    <col min="8990" max="9216" width="9" style="484"/>
    <col min="9217" max="9245" width="3" style="484" customWidth="1"/>
    <col min="9246" max="9472" width="9" style="484"/>
    <col min="9473" max="9501" width="3" style="484" customWidth="1"/>
    <col min="9502" max="9728" width="9" style="484"/>
    <col min="9729" max="9757" width="3" style="484" customWidth="1"/>
    <col min="9758" max="9984" width="9" style="484"/>
    <col min="9985" max="10013" width="3" style="484" customWidth="1"/>
    <col min="10014" max="10240" width="9" style="484"/>
    <col min="10241" max="10269" width="3" style="484" customWidth="1"/>
    <col min="10270" max="10496" width="9" style="484"/>
    <col min="10497" max="10525" width="3" style="484" customWidth="1"/>
    <col min="10526" max="10752" width="9" style="484"/>
    <col min="10753" max="10781" width="3" style="484" customWidth="1"/>
    <col min="10782" max="11008" width="9" style="484"/>
    <col min="11009" max="11037" width="3" style="484" customWidth="1"/>
    <col min="11038" max="11264" width="9" style="484"/>
    <col min="11265" max="11293" width="3" style="484" customWidth="1"/>
    <col min="11294" max="11520" width="9" style="484"/>
    <col min="11521" max="11549" width="3" style="484" customWidth="1"/>
    <col min="11550" max="11776" width="9" style="484"/>
    <col min="11777" max="11805" width="3" style="484" customWidth="1"/>
    <col min="11806" max="12032" width="9" style="484"/>
    <col min="12033" max="12061" width="3" style="484" customWidth="1"/>
    <col min="12062" max="12288" width="9" style="484"/>
    <col min="12289" max="12317" width="3" style="484" customWidth="1"/>
    <col min="12318" max="12544" width="9" style="484"/>
    <col min="12545" max="12573" width="3" style="484" customWidth="1"/>
    <col min="12574" max="12800" width="9" style="484"/>
    <col min="12801" max="12829" width="3" style="484" customWidth="1"/>
    <col min="12830" max="13056" width="9" style="484"/>
    <col min="13057" max="13085" width="3" style="484" customWidth="1"/>
    <col min="13086" max="13312" width="9" style="484"/>
    <col min="13313" max="13341" width="3" style="484" customWidth="1"/>
    <col min="13342" max="13568" width="9" style="484"/>
    <col min="13569" max="13597" width="3" style="484" customWidth="1"/>
    <col min="13598" max="13824" width="9" style="484"/>
    <col min="13825" max="13853" width="3" style="484" customWidth="1"/>
    <col min="13854" max="14080" width="9" style="484"/>
    <col min="14081" max="14109" width="3" style="484" customWidth="1"/>
    <col min="14110" max="14336" width="9" style="484"/>
    <col min="14337" max="14365" width="3" style="484" customWidth="1"/>
    <col min="14366" max="14592" width="9" style="484"/>
    <col min="14593" max="14621" width="3" style="484" customWidth="1"/>
    <col min="14622" max="14848" width="9" style="484"/>
    <col min="14849" max="14877" width="3" style="484" customWidth="1"/>
    <col min="14878" max="15104" width="9" style="484"/>
    <col min="15105" max="15133" width="3" style="484" customWidth="1"/>
    <col min="15134" max="15360" width="9" style="484"/>
    <col min="15361" max="15389" width="3" style="484" customWidth="1"/>
    <col min="15390" max="15616" width="9" style="484"/>
    <col min="15617" max="15645" width="3" style="484" customWidth="1"/>
    <col min="15646" max="15872" width="9" style="484"/>
    <col min="15873" max="15901" width="3" style="484" customWidth="1"/>
    <col min="15902" max="16128" width="9" style="484"/>
    <col min="16129" max="16157" width="3" style="484" customWidth="1"/>
    <col min="16158" max="16384" width="9" style="484"/>
  </cols>
  <sheetData>
    <row r="1" spans="1:29" ht="15" customHeight="1">
      <c r="A1" s="1427"/>
      <c r="B1" s="1427"/>
      <c r="C1" s="1428"/>
      <c r="D1" s="1428"/>
      <c r="E1" s="1428"/>
      <c r="F1" s="1428"/>
      <c r="G1" s="1428"/>
      <c r="H1" s="1428"/>
      <c r="I1" s="1428"/>
      <c r="J1" s="1428"/>
      <c r="K1" s="1428"/>
      <c r="L1" s="1428"/>
      <c r="M1" s="1428"/>
      <c r="N1" s="1428"/>
      <c r="O1" s="1428"/>
      <c r="P1" s="1428"/>
      <c r="Q1" s="1428"/>
      <c r="R1" s="1428"/>
      <c r="S1" s="483"/>
      <c r="T1" s="483"/>
      <c r="U1" s="483"/>
      <c r="V1" s="483"/>
      <c r="W1" s="483"/>
      <c r="X1" s="1412" t="s">
        <v>3344</v>
      </c>
      <c r="Y1" s="1412"/>
      <c r="Z1" s="1412"/>
      <c r="AA1" s="1412"/>
      <c r="AB1" s="1412"/>
      <c r="AC1" s="1412"/>
    </row>
    <row r="2" spans="1:29" ht="15" customHeight="1">
      <c r="A2" s="567" t="s">
        <v>2740</v>
      </c>
      <c r="B2" s="567"/>
      <c r="C2" s="567"/>
      <c r="D2" s="567"/>
      <c r="E2" s="567"/>
      <c r="F2" s="567"/>
      <c r="G2" s="567"/>
      <c r="H2" s="1429"/>
      <c r="I2" s="1429"/>
      <c r="J2" s="1429"/>
      <c r="K2" s="1429"/>
      <c r="L2" s="1429"/>
      <c r="M2" s="1429"/>
      <c r="N2" s="1429"/>
      <c r="O2" s="1429"/>
      <c r="P2" s="1429"/>
      <c r="Q2" s="1429"/>
      <c r="R2" s="1429"/>
      <c r="S2" s="1429"/>
      <c r="T2" s="1429"/>
      <c r="U2" s="1429"/>
      <c r="V2" s="1429"/>
      <c r="W2" s="1429"/>
      <c r="X2" s="1429"/>
      <c r="Y2" s="1429"/>
      <c r="Z2" s="1429"/>
      <c r="AA2" s="1429"/>
      <c r="AB2" s="1429"/>
      <c r="AC2" s="1429"/>
    </row>
    <row r="3" spans="1:29" ht="15" customHeight="1">
      <c r="A3" s="513"/>
      <c r="B3" s="513" t="s">
        <v>2741</v>
      </c>
      <c r="C3" s="513"/>
      <c r="D3" s="513"/>
      <c r="E3" s="513"/>
      <c r="F3" s="513"/>
      <c r="G3" s="513"/>
      <c r="H3" s="1430" t="str">
        <f>IF('第二面（主）'!K4="","",'第二面（主）'!K4)</f>
        <v/>
      </c>
      <c r="I3" s="1430"/>
      <c r="J3" s="1430"/>
      <c r="K3" s="1430"/>
      <c r="L3" s="1430"/>
      <c r="M3" s="1430"/>
      <c r="N3" s="1430"/>
      <c r="O3" s="1430"/>
      <c r="P3" s="1430"/>
      <c r="Q3" s="1430"/>
      <c r="R3" s="1430"/>
      <c r="S3" s="1430"/>
      <c r="T3" s="1430"/>
      <c r="U3" s="1430"/>
      <c r="V3" s="1430"/>
      <c r="W3" s="1430"/>
      <c r="X3" s="1430"/>
      <c r="Y3" s="1430"/>
      <c r="Z3" s="1430"/>
      <c r="AA3" s="1430"/>
      <c r="AB3" s="1430"/>
      <c r="AC3" s="1430"/>
    </row>
    <row r="4" spans="1:29" ht="15" customHeight="1">
      <c r="A4" s="513"/>
      <c r="B4" s="513" t="s">
        <v>2742</v>
      </c>
      <c r="C4" s="513"/>
      <c r="D4" s="513"/>
      <c r="E4" s="513"/>
      <c r="F4" s="513"/>
      <c r="G4" s="513"/>
      <c r="H4" s="1430" t="str">
        <f>IF('第二面（主）'!K5="","",'第二面（主）'!K5)</f>
        <v/>
      </c>
      <c r="I4" s="1430"/>
      <c r="J4" s="1430"/>
      <c r="K4" s="1430"/>
      <c r="L4" s="1430"/>
      <c r="M4" s="1430"/>
      <c r="N4" s="1430"/>
      <c r="O4" s="1430"/>
      <c r="P4" s="1430"/>
      <c r="Q4" s="1430"/>
      <c r="R4" s="1430"/>
      <c r="S4" s="1430"/>
      <c r="T4" s="1430"/>
      <c r="U4" s="1430"/>
      <c r="V4" s="1430"/>
      <c r="W4" s="1430"/>
      <c r="X4" s="1430"/>
      <c r="Y4" s="1430"/>
      <c r="Z4" s="1430"/>
      <c r="AA4" s="1430"/>
      <c r="AB4" s="1430"/>
      <c r="AC4" s="1430"/>
    </row>
    <row r="5" spans="1:29" ht="15" customHeight="1">
      <c r="A5" s="513"/>
      <c r="B5" s="513" t="s">
        <v>2743</v>
      </c>
      <c r="C5" s="513"/>
      <c r="D5" s="513"/>
      <c r="E5" s="513"/>
      <c r="F5" s="513"/>
      <c r="G5" s="513"/>
      <c r="H5" s="492"/>
      <c r="I5" s="1392" t="str">
        <f>IF('第二面（主）'!K6="","",'第二面（主）'!K6)</f>
        <v/>
      </c>
      <c r="J5" s="1393"/>
      <c r="K5" s="1393"/>
      <c r="L5" s="493"/>
      <c r="M5" s="493"/>
      <c r="N5" s="493"/>
      <c r="O5" s="492"/>
      <c r="P5" s="492"/>
      <c r="Q5" s="492"/>
      <c r="R5" s="492"/>
      <c r="S5" s="492"/>
      <c r="T5" s="492"/>
      <c r="U5" s="492"/>
      <c r="V5" s="492"/>
      <c r="W5" s="492"/>
      <c r="X5" s="492"/>
      <c r="Y5" s="492"/>
      <c r="Z5" s="492"/>
      <c r="AA5" s="492"/>
      <c r="AB5" s="492"/>
      <c r="AC5" s="492"/>
    </row>
    <row r="6" spans="1:29" ht="15" customHeight="1">
      <c r="A6" s="513"/>
      <c r="B6" s="513" t="s">
        <v>2744</v>
      </c>
      <c r="C6" s="513"/>
      <c r="D6" s="513"/>
      <c r="E6" s="513"/>
      <c r="F6" s="513"/>
      <c r="G6" s="513"/>
      <c r="H6" s="1430" t="str">
        <f>IF('第二面（主）'!K7="","",'第二面（主）'!K7)</f>
        <v/>
      </c>
      <c r="I6" s="1430"/>
      <c r="J6" s="1430"/>
      <c r="K6" s="1430"/>
      <c r="L6" s="1430"/>
      <c r="M6" s="1430"/>
      <c r="N6" s="1430"/>
      <c r="O6" s="1430"/>
      <c r="P6" s="1430"/>
      <c r="Q6" s="1430"/>
      <c r="R6" s="1430"/>
      <c r="S6" s="1430"/>
      <c r="T6" s="1430"/>
      <c r="U6" s="1430"/>
      <c r="V6" s="1430"/>
      <c r="W6" s="1430"/>
      <c r="X6" s="1430"/>
      <c r="Y6" s="1430"/>
      <c r="Z6" s="1430"/>
      <c r="AA6" s="1430"/>
      <c r="AB6" s="1430"/>
      <c r="AC6" s="1430"/>
    </row>
    <row r="7" spans="1:29" ht="15" customHeight="1">
      <c r="A7" s="566"/>
      <c r="B7" s="566"/>
      <c r="C7" s="566"/>
      <c r="D7" s="566"/>
      <c r="E7" s="566"/>
      <c r="F7" s="566"/>
      <c r="G7" s="566"/>
      <c r="H7" s="1491"/>
      <c r="I7" s="1491"/>
      <c r="J7" s="1491"/>
      <c r="K7" s="1491"/>
      <c r="L7" s="1491"/>
      <c r="M7" s="503"/>
      <c r="N7" s="503"/>
      <c r="O7" s="503"/>
      <c r="P7" s="503"/>
      <c r="Q7" s="503"/>
      <c r="R7" s="503"/>
      <c r="S7" s="537"/>
      <c r="T7" s="537"/>
      <c r="U7" s="537"/>
      <c r="V7" s="537"/>
      <c r="W7" s="537"/>
      <c r="X7" s="537"/>
      <c r="Y7" s="537"/>
      <c r="Z7" s="537"/>
      <c r="AA7" s="537"/>
      <c r="AB7" s="537"/>
      <c r="AC7" s="537"/>
    </row>
    <row r="8" spans="1:29" ht="15" customHeight="1">
      <c r="A8" s="513"/>
      <c r="B8" s="513" t="s">
        <v>2741</v>
      </c>
      <c r="C8" s="513"/>
      <c r="D8" s="513"/>
      <c r="E8" s="513"/>
      <c r="F8" s="513"/>
      <c r="G8" s="513"/>
      <c r="H8" s="1430" t="str">
        <f>IF('第二面（主）'!K11="","",'第二面（主）'!K11)</f>
        <v/>
      </c>
      <c r="I8" s="1430"/>
      <c r="J8" s="1430"/>
      <c r="K8" s="1430"/>
      <c r="L8" s="1430"/>
      <c r="M8" s="1430"/>
      <c r="N8" s="1430"/>
      <c r="O8" s="1430"/>
      <c r="P8" s="1430"/>
      <c r="Q8" s="1430"/>
      <c r="R8" s="1430"/>
      <c r="S8" s="1430"/>
      <c r="T8" s="1430"/>
      <c r="U8" s="1430"/>
      <c r="V8" s="1430"/>
      <c r="W8" s="1430"/>
      <c r="X8" s="1430"/>
      <c r="Y8" s="1430"/>
      <c r="Z8" s="1430"/>
      <c r="AA8" s="1430"/>
      <c r="AB8" s="1430"/>
      <c r="AC8" s="1430"/>
    </row>
    <row r="9" spans="1:29" ht="15" customHeight="1">
      <c r="A9" s="513"/>
      <c r="B9" s="513" t="s">
        <v>2742</v>
      </c>
      <c r="C9" s="513"/>
      <c r="D9" s="513"/>
      <c r="E9" s="513"/>
      <c r="F9" s="513"/>
      <c r="G9" s="513"/>
      <c r="H9" s="1430" t="str">
        <f>IF('第二面（主）'!K12="","",'第二面（主）'!K12)</f>
        <v/>
      </c>
      <c r="I9" s="1430"/>
      <c r="J9" s="1430"/>
      <c r="K9" s="1430"/>
      <c r="L9" s="1430"/>
      <c r="M9" s="1430"/>
      <c r="N9" s="1430"/>
      <c r="O9" s="1430"/>
      <c r="P9" s="1430"/>
      <c r="Q9" s="1430"/>
      <c r="R9" s="1430"/>
      <c r="S9" s="1430"/>
      <c r="T9" s="1430"/>
      <c r="U9" s="1430"/>
      <c r="V9" s="1430"/>
      <c r="W9" s="1430"/>
      <c r="X9" s="1430"/>
      <c r="Y9" s="1430"/>
      <c r="Z9" s="1430"/>
      <c r="AA9" s="1430"/>
      <c r="AB9" s="1430"/>
      <c r="AC9" s="1430"/>
    </row>
    <row r="10" spans="1:29" ht="15" customHeight="1">
      <c r="A10" s="513"/>
      <c r="B10" s="513" t="s">
        <v>2743</v>
      </c>
      <c r="C10" s="513"/>
      <c r="D10" s="513"/>
      <c r="E10" s="513"/>
      <c r="F10" s="513"/>
      <c r="G10" s="513"/>
      <c r="H10" s="492"/>
      <c r="I10" s="1392" t="str">
        <f>IF('第二面（主）'!K13="","",'第二面（主）'!K13)</f>
        <v/>
      </c>
      <c r="J10" s="1393"/>
      <c r="K10" s="1393"/>
      <c r="L10" s="493"/>
      <c r="M10" s="493"/>
      <c r="N10" s="493"/>
      <c r="O10" s="492"/>
      <c r="P10" s="492"/>
      <c r="Q10" s="492"/>
      <c r="R10" s="492"/>
      <c r="S10" s="492"/>
      <c r="T10" s="492"/>
      <c r="U10" s="492"/>
      <c r="V10" s="492"/>
      <c r="W10" s="492"/>
      <c r="X10" s="492"/>
      <c r="Y10" s="492"/>
      <c r="Z10" s="492"/>
      <c r="AA10" s="492"/>
      <c r="AB10" s="492"/>
      <c r="AC10" s="492"/>
    </row>
    <row r="11" spans="1:29" ht="15" customHeight="1">
      <c r="A11" s="513"/>
      <c r="B11" s="513" t="s">
        <v>2744</v>
      </c>
      <c r="C11" s="513"/>
      <c r="D11" s="513"/>
      <c r="E11" s="513"/>
      <c r="F11" s="513"/>
      <c r="G11" s="513"/>
      <c r="H11" s="1430" t="str">
        <f>IF('第二面（主）'!K14="","",'第二面（主）'!K14)</f>
        <v/>
      </c>
      <c r="I11" s="1430"/>
      <c r="J11" s="1430"/>
      <c r="K11" s="1430"/>
      <c r="L11" s="1430"/>
      <c r="M11" s="1430"/>
      <c r="N11" s="1430"/>
      <c r="O11" s="1430"/>
      <c r="P11" s="1430"/>
      <c r="Q11" s="1430"/>
      <c r="R11" s="1430"/>
      <c r="S11" s="1430"/>
      <c r="T11" s="1430"/>
      <c r="U11" s="1430"/>
      <c r="V11" s="1430"/>
      <c r="W11" s="1430"/>
      <c r="X11" s="1430"/>
      <c r="Y11" s="1430"/>
      <c r="Z11" s="1430"/>
      <c r="AA11" s="1430"/>
      <c r="AB11" s="1430"/>
      <c r="AC11" s="1430"/>
    </row>
    <row r="12" spans="1:29" ht="15" customHeight="1">
      <c r="A12" s="566"/>
      <c r="B12" s="566"/>
      <c r="C12" s="566"/>
      <c r="D12" s="566"/>
      <c r="E12" s="566"/>
      <c r="F12" s="566"/>
      <c r="G12" s="566"/>
      <c r="H12" s="1491"/>
      <c r="I12" s="1491"/>
      <c r="J12" s="1491"/>
      <c r="K12" s="1491"/>
      <c r="L12" s="1491"/>
      <c r="M12" s="503"/>
      <c r="N12" s="503"/>
      <c r="O12" s="503"/>
      <c r="P12" s="503"/>
      <c r="Q12" s="503"/>
      <c r="R12" s="503"/>
      <c r="S12" s="537"/>
      <c r="T12" s="537"/>
      <c r="U12" s="537"/>
      <c r="V12" s="537"/>
      <c r="W12" s="537"/>
      <c r="X12" s="537"/>
      <c r="Y12" s="537"/>
      <c r="Z12" s="537"/>
      <c r="AA12" s="537"/>
      <c r="AB12" s="537"/>
      <c r="AC12" s="537"/>
    </row>
    <row r="13" spans="1:29" ht="15" customHeight="1">
      <c r="A13" s="513"/>
      <c r="B13" s="513" t="s">
        <v>2741</v>
      </c>
      <c r="C13" s="513"/>
      <c r="D13" s="513"/>
      <c r="E13" s="513"/>
      <c r="F13" s="513"/>
      <c r="G13" s="513"/>
      <c r="H13" s="1430" t="str">
        <f>IF('第二面（主）'!K18="","",'第二面（主）'!K18)</f>
        <v/>
      </c>
      <c r="I13" s="1430"/>
      <c r="J13" s="1430"/>
      <c r="K13" s="1430"/>
      <c r="L13" s="1430"/>
      <c r="M13" s="1430"/>
      <c r="N13" s="1430"/>
      <c r="O13" s="1430"/>
      <c r="P13" s="1430"/>
      <c r="Q13" s="1430"/>
      <c r="R13" s="1430"/>
      <c r="S13" s="1430"/>
      <c r="T13" s="1430"/>
      <c r="U13" s="1430"/>
      <c r="V13" s="1430"/>
      <c r="W13" s="1430"/>
      <c r="X13" s="1430"/>
      <c r="Y13" s="1430"/>
      <c r="Z13" s="1430"/>
      <c r="AA13" s="1430"/>
      <c r="AB13" s="1430"/>
      <c r="AC13" s="1430"/>
    </row>
    <row r="14" spans="1:29" ht="15" customHeight="1">
      <c r="A14" s="513"/>
      <c r="B14" s="513" t="s">
        <v>2742</v>
      </c>
      <c r="C14" s="513"/>
      <c r="D14" s="513"/>
      <c r="E14" s="513"/>
      <c r="F14" s="513"/>
      <c r="G14" s="513"/>
      <c r="H14" s="1430" t="str">
        <f>IF('第二面（主）'!K19="","",'第二面（主）'!K19)</f>
        <v/>
      </c>
      <c r="I14" s="1430"/>
      <c r="J14" s="1430"/>
      <c r="K14" s="1430"/>
      <c r="L14" s="1430"/>
      <c r="M14" s="1430"/>
      <c r="N14" s="1430"/>
      <c r="O14" s="1430"/>
      <c r="P14" s="1430"/>
      <c r="Q14" s="1430"/>
      <c r="R14" s="1430"/>
      <c r="S14" s="1430"/>
      <c r="T14" s="1430"/>
      <c r="U14" s="1430"/>
      <c r="V14" s="1430"/>
      <c r="W14" s="1430"/>
      <c r="X14" s="1430"/>
      <c r="Y14" s="1430"/>
      <c r="Z14" s="1430"/>
      <c r="AA14" s="1430"/>
      <c r="AB14" s="1430"/>
      <c r="AC14" s="1430"/>
    </row>
    <row r="15" spans="1:29" ht="15" customHeight="1">
      <c r="A15" s="513"/>
      <c r="B15" s="513" t="s">
        <v>2743</v>
      </c>
      <c r="C15" s="513"/>
      <c r="D15" s="513"/>
      <c r="E15" s="513"/>
      <c r="F15" s="513"/>
      <c r="G15" s="513"/>
      <c r="H15" s="492"/>
      <c r="I15" s="1392" t="str">
        <f>_xlfn.SINGLE(IF(_xlfn.SINGLE('第二面（主）'!K20)="","",'第二面（主）'!K20))</f>
        <v/>
      </c>
      <c r="J15" s="1393"/>
      <c r="K15" s="1393"/>
      <c r="L15" s="493"/>
      <c r="M15" s="493"/>
      <c r="N15" s="493"/>
      <c r="O15" s="492"/>
      <c r="P15" s="492"/>
      <c r="Q15" s="492"/>
      <c r="R15" s="492"/>
      <c r="S15" s="492"/>
      <c r="T15" s="492"/>
      <c r="U15" s="492"/>
      <c r="V15" s="492"/>
      <c r="W15" s="492"/>
      <c r="X15" s="492"/>
      <c r="Y15" s="492"/>
      <c r="Z15" s="492"/>
      <c r="AA15" s="492"/>
      <c r="AB15" s="492"/>
      <c r="AC15" s="492"/>
    </row>
    <row r="16" spans="1:29" ht="15" customHeight="1">
      <c r="A16" s="513"/>
      <c r="B16" s="513" t="s">
        <v>2744</v>
      </c>
      <c r="C16" s="513"/>
      <c r="D16" s="513"/>
      <c r="E16" s="513"/>
      <c r="F16" s="513"/>
      <c r="G16" s="513"/>
      <c r="H16" s="1430" t="str">
        <f>IF('第二面（主）'!K21="","",'第二面（主）'!K21)</f>
        <v/>
      </c>
      <c r="I16" s="1430"/>
      <c r="J16" s="1430"/>
      <c r="K16" s="1430"/>
      <c r="L16" s="1430"/>
      <c r="M16" s="1430"/>
      <c r="N16" s="1430"/>
      <c r="O16" s="1430"/>
      <c r="P16" s="1430"/>
      <c r="Q16" s="1430"/>
      <c r="R16" s="1430"/>
      <c r="S16" s="1430"/>
      <c r="T16" s="1430"/>
      <c r="U16" s="1430"/>
      <c r="V16" s="1430"/>
      <c r="W16" s="1430"/>
      <c r="X16" s="1430"/>
      <c r="Y16" s="1430"/>
      <c r="Z16" s="1430"/>
      <c r="AA16" s="1430"/>
      <c r="AB16" s="1430"/>
      <c r="AC16" s="1430"/>
    </row>
    <row r="17" spans="1:29" ht="15" customHeight="1">
      <c r="A17" s="566"/>
      <c r="B17" s="566"/>
      <c r="C17" s="566"/>
      <c r="D17" s="566"/>
      <c r="E17" s="566"/>
      <c r="F17" s="566"/>
      <c r="G17" s="566"/>
      <c r="H17" s="1491"/>
      <c r="I17" s="1491"/>
      <c r="J17" s="1491"/>
      <c r="K17" s="1491"/>
      <c r="L17" s="1491"/>
      <c r="M17" s="503"/>
      <c r="N17" s="503"/>
      <c r="O17" s="503"/>
      <c r="P17" s="503"/>
      <c r="Q17" s="503"/>
      <c r="R17" s="503"/>
      <c r="S17" s="537"/>
      <c r="T17" s="537"/>
      <c r="U17" s="537"/>
      <c r="V17" s="537"/>
      <c r="W17" s="537"/>
      <c r="X17" s="537"/>
      <c r="Y17" s="537"/>
      <c r="Z17" s="537"/>
      <c r="AA17" s="537"/>
      <c r="AB17" s="537"/>
      <c r="AC17" s="537"/>
    </row>
    <row r="18" spans="1:29" ht="15" customHeight="1">
      <c r="A18" s="513"/>
      <c r="B18" s="513" t="s">
        <v>2741</v>
      </c>
      <c r="C18" s="513"/>
      <c r="D18" s="513"/>
      <c r="E18" s="513"/>
      <c r="F18" s="513"/>
      <c r="G18" s="513"/>
      <c r="H18" s="1430" t="str">
        <f>IF('第二面（主）'!K25="","",'第二面（主）'!K25)</f>
        <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row>
    <row r="19" spans="1:29" ht="15" customHeight="1">
      <c r="A19" s="513"/>
      <c r="B19" s="513" t="s">
        <v>2742</v>
      </c>
      <c r="C19" s="513"/>
      <c r="D19" s="513"/>
      <c r="E19" s="513"/>
      <c r="F19" s="513"/>
      <c r="G19" s="513"/>
      <c r="H19" s="1430" t="str">
        <f>IF('第二面（主）'!K26="","",'第二面（主）'!K26)</f>
        <v/>
      </c>
      <c r="I19" s="1430"/>
      <c r="J19" s="1430"/>
      <c r="K19" s="1430"/>
      <c r="L19" s="1430"/>
      <c r="M19" s="1430"/>
      <c r="N19" s="1430"/>
      <c r="O19" s="1430"/>
      <c r="P19" s="1430"/>
      <c r="Q19" s="1430"/>
      <c r="R19" s="1430"/>
      <c r="S19" s="1430"/>
      <c r="T19" s="1430"/>
      <c r="U19" s="1430"/>
      <c r="V19" s="1430"/>
      <c r="W19" s="1430"/>
      <c r="X19" s="1430"/>
      <c r="Y19" s="1430"/>
      <c r="Z19" s="1430"/>
      <c r="AA19" s="1430"/>
      <c r="AB19" s="1430"/>
      <c r="AC19" s="1430"/>
    </row>
    <row r="20" spans="1:29" ht="15" customHeight="1">
      <c r="A20" s="513"/>
      <c r="B20" s="513" t="s">
        <v>2743</v>
      </c>
      <c r="C20" s="513"/>
      <c r="D20" s="513"/>
      <c r="E20" s="513"/>
      <c r="F20" s="513"/>
      <c r="G20" s="513"/>
      <c r="H20" s="492"/>
      <c r="I20" s="1392" t="str">
        <f>_xlfn.SINGLE(IF(_xlfn.SINGLE('第二面（主）'!K27)="","",'第二面（主）'!K27))</f>
        <v/>
      </c>
      <c r="J20" s="1393"/>
      <c r="K20" s="1393"/>
      <c r="L20" s="493"/>
      <c r="M20" s="493"/>
      <c r="N20" s="493"/>
      <c r="O20" s="492"/>
      <c r="P20" s="492"/>
      <c r="Q20" s="492"/>
      <c r="R20" s="492"/>
      <c r="S20" s="492"/>
      <c r="T20" s="492"/>
      <c r="U20" s="492"/>
      <c r="V20" s="492"/>
      <c r="W20" s="492"/>
      <c r="X20" s="492"/>
      <c r="Y20" s="492"/>
      <c r="Z20" s="492"/>
      <c r="AA20" s="492"/>
      <c r="AB20" s="492"/>
      <c r="AC20" s="492"/>
    </row>
    <row r="21" spans="1:29" ht="15" customHeight="1">
      <c r="A21" s="513"/>
      <c r="B21" s="513" t="s">
        <v>2744</v>
      </c>
      <c r="C21" s="513"/>
      <c r="D21" s="513"/>
      <c r="E21" s="513"/>
      <c r="F21" s="513"/>
      <c r="G21" s="513"/>
      <c r="H21" s="1430" t="str">
        <f>IF('第二面（主）'!K28="","",'第二面（主）'!K28)</f>
        <v/>
      </c>
      <c r="I21" s="1430"/>
      <c r="J21" s="1430"/>
      <c r="K21" s="1430"/>
      <c r="L21" s="1430"/>
      <c r="M21" s="1430"/>
      <c r="N21" s="1430"/>
      <c r="O21" s="1430"/>
      <c r="P21" s="1430"/>
      <c r="Q21" s="1430"/>
      <c r="R21" s="1430"/>
      <c r="S21" s="1430"/>
      <c r="T21" s="1430"/>
      <c r="U21" s="1430"/>
      <c r="V21" s="1430"/>
      <c r="W21" s="1430"/>
      <c r="X21" s="1430"/>
      <c r="Y21" s="1430"/>
      <c r="Z21" s="1430"/>
      <c r="AA21" s="1430"/>
      <c r="AB21" s="1430"/>
      <c r="AC21" s="1430"/>
    </row>
    <row r="22" spans="1:29" ht="15" customHeight="1">
      <c r="A22" s="566"/>
      <c r="B22" s="566"/>
      <c r="C22" s="566"/>
      <c r="D22" s="566"/>
      <c r="E22" s="566"/>
      <c r="F22" s="566"/>
      <c r="G22" s="566"/>
      <c r="H22" s="1491"/>
      <c r="I22" s="1491"/>
      <c r="J22" s="1491"/>
      <c r="K22" s="1491"/>
      <c r="L22" s="1491"/>
      <c r="M22" s="503"/>
      <c r="N22" s="503"/>
      <c r="O22" s="503"/>
      <c r="P22" s="503"/>
      <c r="Q22" s="503"/>
      <c r="R22" s="503"/>
      <c r="S22" s="537"/>
      <c r="T22" s="537"/>
      <c r="U22" s="537"/>
      <c r="V22" s="537"/>
      <c r="W22" s="537"/>
      <c r="X22" s="537"/>
      <c r="Y22" s="537"/>
      <c r="Z22" s="537"/>
      <c r="AA22" s="537"/>
      <c r="AB22" s="537"/>
      <c r="AC22" s="537"/>
    </row>
    <row r="23" spans="1:29" ht="15" customHeight="1">
      <c r="A23" s="513"/>
      <c r="B23" s="513" t="s">
        <v>2741</v>
      </c>
      <c r="C23" s="513"/>
      <c r="D23" s="513"/>
      <c r="E23" s="513"/>
      <c r="F23" s="513"/>
      <c r="G23" s="513"/>
      <c r="H23" s="1430" t="str">
        <f>IF('第二面（主）'!K32="","",'第二面（主）'!K32)</f>
        <v/>
      </c>
      <c r="I23" s="1430"/>
      <c r="J23" s="1430"/>
      <c r="K23" s="1430"/>
      <c r="L23" s="1430"/>
      <c r="M23" s="1430"/>
      <c r="N23" s="1430"/>
      <c r="O23" s="1430"/>
      <c r="P23" s="1430"/>
      <c r="Q23" s="1430"/>
      <c r="R23" s="1430"/>
      <c r="S23" s="1430"/>
      <c r="T23" s="1430"/>
      <c r="U23" s="1430"/>
      <c r="V23" s="1430"/>
      <c r="W23" s="1430"/>
      <c r="X23" s="1430"/>
      <c r="Y23" s="1430"/>
      <c r="Z23" s="1430"/>
      <c r="AA23" s="1430"/>
      <c r="AB23" s="1430"/>
      <c r="AC23" s="1430"/>
    </row>
    <row r="24" spans="1:29" ht="15" customHeight="1">
      <c r="A24" s="513"/>
      <c r="B24" s="513" t="s">
        <v>2742</v>
      </c>
      <c r="C24" s="513"/>
      <c r="D24" s="513"/>
      <c r="E24" s="513"/>
      <c r="F24" s="513"/>
      <c r="G24" s="513"/>
      <c r="H24" s="1430" t="str">
        <f>IF('第二面（主）'!K33="","",'第二面（主）'!K33)</f>
        <v/>
      </c>
      <c r="I24" s="1430"/>
      <c r="J24" s="1430"/>
      <c r="K24" s="1430"/>
      <c r="L24" s="1430"/>
      <c r="M24" s="1430"/>
      <c r="N24" s="1430"/>
      <c r="O24" s="1430"/>
      <c r="P24" s="1430"/>
      <c r="Q24" s="1430"/>
      <c r="R24" s="1430"/>
      <c r="S24" s="1430"/>
      <c r="T24" s="1430"/>
      <c r="U24" s="1430"/>
      <c r="V24" s="1430"/>
      <c r="W24" s="1430"/>
      <c r="X24" s="1430"/>
      <c r="Y24" s="1430"/>
      <c r="Z24" s="1430"/>
      <c r="AA24" s="1430"/>
      <c r="AB24" s="1430"/>
      <c r="AC24" s="1430"/>
    </row>
    <row r="25" spans="1:29" ht="15" customHeight="1">
      <c r="A25" s="513"/>
      <c r="B25" s="513" t="s">
        <v>2743</v>
      </c>
      <c r="C25" s="513"/>
      <c r="D25" s="513"/>
      <c r="E25" s="513"/>
      <c r="F25" s="513"/>
      <c r="G25" s="513"/>
      <c r="H25" s="492"/>
      <c r="I25" s="1392" t="str">
        <f>_xlfn.SINGLE(IF(_xlfn.SINGLE('第二面（主）'!K34)="","",'第二面（主）'!K34))</f>
        <v/>
      </c>
      <c r="J25" s="1393"/>
      <c r="K25" s="1393"/>
      <c r="L25" s="493"/>
      <c r="M25" s="493"/>
      <c r="N25" s="493"/>
      <c r="O25" s="492"/>
      <c r="P25" s="492"/>
      <c r="Q25" s="492"/>
      <c r="R25" s="492"/>
      <c r="S25" s="492"/>
      <c r="T25" s="492"/>
      <c r="U25" s="492"/>
      <c r="V25" s="492"/>
      <c r="W25" s="492"/>
      <c r="X25" s="492"/>
      <c r="Y25" s="492"/>
      <c r="Z25" s="492"/>
      <c r="AA25" s="492"/>
      <c r="AB25" s="492"/>
      <c r="AC25" s="492"/>
    </row>
    <row r="26" spans="1:29" ht="15" customHeight="1">
      <c r="A26" s="513"/>
      <c r="B26" s="513" t="s">
        <v>2744</v>
      </c>
      <c r="C26" s="513"/>
      <c r="D26" s="513"/>
      <c r="E26" s="513"/>
      <c r="F26" s="513"/>
      <c r="G26" s="513"/>
      <c r="H26" s="1430" t="str">
        <f>IF('第二面（主）'!K35="","",'第二面（主）'!K35)</f>
        <v/>
      </c>
      <c r="I26" s="1430"/>
      <c r="J26" s="1430"/>
      <c r="K26" s="1430"/>
      <c r="L26" s="1430"/>
      <c r="M26" s="1430"/>
      <c r="N26" s="1430"/>
      <c r="O26" s="1430"/>
      <c r="P26" s="1430"/>
      <c r="Q26" s="1430"/>
      <c r="R26" s="1430"/>
      <c r="S26" s="1430"/>
      <c r="T26" s="1430"/>
      <c r="U26" s="1430"/>
      <c r="V26" s="1430"/>
      <c r="W26" s="1430"/>
      <c r="X26" s="1430"/>
      <c r="Y26" s="1430"/>
      <c r="Z26" s="1430"/>
      <c r="AA26" s="1430"/>
      <c r="AB26" s="1430"/>
      <c r="AC26" s="1430"/>
    </row>
    <row r="27" spans="1:29" ht="15" customHeight="1">
      <c r="A27" s="566"/>
      <c r="B27" s="566"/>
      <c r="C27" s="566"/>
      <c r="D27" s="566"/>
      <c r="E27" s="566"/>
      <c r="F27" s="566"/>
      <c r="G27" s="566"/>
      <c r="H27" s="1491"/>
      <c r="I27" s="1491"/>
      <c r="J27" s="1491"/>
      <c r="K27" s="1491"/>
      <c r="L27" s="1491"/>
      <c r="M27" s="503"/>
      <c r="N27" s="503"/>
      <c r="O27" s="503"/>
      <c r="P27" s="503"/>
      <c r="Q27" s="503"/>
      <c r="R27" s="503"/>
      <c r="S27" s="537"/>
      <c r="T27" s="537"/>
      <c r="U27" s="537"/>
      <c r="V27" s="537"/>
      <c r="W27" s="537"/>
      <c r="X27" s="537"/>
      <c r="Y27" s="537"/>
      <c r="Z27" s="537"/>
      <c r="AA27" s="537"/>
      <c r="AB27" s="537"/>
      <c r="AC27" s="537"/>
    </row>
    <row r="28" spans="1:29" ht="15" customHeight="1">
      <c r="A28" s="513"/>
      <c r="B28" s="513" t="s">
        <v>2741</v>
      </c>
      <c r="C28" s="513"/>
      <c r="D28" s="513"/>
      <c r="E28" s="513"/>
      <c r="F28" s="513"/>
      <c r="G28" s="513"/>
      <c r="H28" s="1430" t="str">
        <f>IF('第二面（主）'!K39="","",'第二面（主）'!K39)</f>
        <v/>
      </c>
      <c r="I28" s="1430"/>
      <c r="J28" s="1430"/>
      <c r="K28" s="1430"/>
      <c r="L28" s="1430"/>
      <c r="M28" s="1430"/>
      <c r="N28" s="1430"/>
      <c r="O28" s="1430"/>
      <c r="P28" s="1430"/>
      <c r="Q28" s="1430"/>
      <c r="R28" s="1430"/>
      <c r="S28" s="1430"/>
      <c r="T28" s="1430"/>
      <c r="U28" s="1430"/>
      <c r="V28" s="1430"/>
      <c r="W28" s="1430"/>
      <c r="X28" s="1430"/>
      <c r="Y28" s="1430"/>
      <c r="Z28" s="1430"/>
      <c r="AA28" s="1430"/>
      <c r="AB28" s="1430"/>
      <c r="AC28" s="1430"/>
    </row>
    <row r="29" spans="1:29" ht="15" customHeight="1">
      <c r="A29" s="513"/>
      <c r="B29" s="513" t="s">
        <v>2742</v>
      </c>
      <c r="C29" s="513"/>
      <c r="D29" s="513"/>
      <c r="E29" s="513"/>
      <c r="F29" s="513"/>
      <c r="G29" s="513"/>
      <c r="H29" s="1430" t="str">
        <f>IF('第二面（主）'!K40="","",'第二面（主）'!K40)</f>
        <v/>
      </c>
      <c r="I29" s="1430"/>
      <c r="J29" s="1430"/>
      <c r="K29" s="1430"/>
      <c r="L29" s="1430"/>
      <c r="M29" s="1430"/>
      <c r="N29" s="1430"/>
      <c r="O29" s="1430"/>
      <c r="P29" s="1430"/>
      <c r="Q29" s="1430"/>
      <c r="R29" s="1430"/>
      <c r="S29" s="1430"/>
      <c r="T29" s="1430"/>
      <c r="U29" s="1430"/>
      <c r="V29" s="1430"/>
      <c r="W29" s="1430"/>
      <c r="X29" s="1430"/>
      <c r="Y29" s="1430"/>
      <c r="Z29" s="1430"/>
      <c r="AA29" s="1430"/>
      <c r="AB29" s="1430"/>
      <c r="AC29" s="1430"/>
    </row>
    <row r="30" spans="1:29" ht="15" customHeight="1">
      <c r="A30" s="513"/>
      <c r="B30" s="513" t="s">
        <v>2743</v>
      </c>
      <c r="C30" s="513"/>
      <c r="D30" s="513"/>
      <c r="E30" s="513"/>
      <c r="F30" s="513"/>
      <c r="G30" s="513"/>
      <c r="H30" s="492"/>
      <c r="I30" s="1392" t="str">
        <f>_xlfn.SINGLE(IF(_xlfn.SINGLE('第二面（主）'!K41)="","",'第二面（主）'!K41))</f>
        <v/>
      </c>
      <c r="J30" s="1393"/>
      <c r="K30" s="1393"/>
      <c r="L30" s="493"/>
      <c r="M30" s="493"/>
      <c r="N30" s="493"/>
      <c r="O30" s="492"/>
      <c r="P30" s="492"/>
      <c r="Q30" s="492"/>
      <c r="R30" s="492"/>
      <c r="S30" s="492"/>
      <c r="T30" s="492"/>
      <c r="U30" s="492"/>
      <c r="V30" s="492"/>
      <c r="W30" s="492"/>
      <c r="X30" s="492"/>
      <c r="Y30" s="492"/>
      <c r="Z30" s="492"/>
      <c r="AA30" s="492"/>
      <c r="AB30" s="492"/>
      <c r="AC30" s="492"/>
    </row>
    <row r="31" spans="1:29" ht="15" customHeight="1">
      <c r="A31" s="513"/>
      <c r="B31" s="513" t="s">
        <v>2744</v>
      </c>
      <c r="C31" s="513"/>
      <c r="D31" s="513"/>
      <c r="E31" s="513"/>
      <c r="F31" s="513"/>
      <c r="G31" s="513"/>
      <c r="H31" s="1430" t="str">
        <f>IF('第二面（主）'!K42="","",'第二面（主）'!K42)</f>
        <v/>
      </c>
      <c r="I31" s="1430"/>
      <c r="J31" s="1430"/>
      <c r="K31" s="1430"/>
      <c r="L31" s="1430"/>
      <c r="M31" s="1430"/>
      <c r="N31" s="1430"/>
      <c r="O31" s="1430"/>
      <c r="P31" s="1430"/>
      <c r="Q31" s="1430"/>
      <c r="R31" s="1430"/>
      <c r="S31" s="1430"/>
      <c r="T31" s="1430"/>
      <c r="U31" s="1430"/>
      <c r="V31" s="1430"/>
      <c r="W31" s="1430"/>
      <c r="X31" s="1430"/>
      <c r="Y31" s="1430"/>
      <c r="Z31" s="1430"/>
      <c r="AA31" s="1430"/>
      <c r="AB31" s="1430"/>
      <c r="AC31" s="1430"/>
    </row>
    <row r="32" spans="1:29" ht="15" customHeight="1">
      <c r="A32" s="566"/>
      <c r="B32" s="566"/>
      <c r="C32" s="566"/>
      <c r="D32" s="566"/>
      <c r="E32" s="566"/>
      <c r="F32" s="566"/>
      <c r="G32" s="566"/>
      <c r="H32" s="1491"/>
      <c r="I32" s="1491"/>
      <c r="J32" s="1491"/>
      <c r="K32" s="1491"/>
      <c r="L32" s="1491"/>
      <c r="M32" s="503"/>
      <c r="N32" s="503"/>
      <c r="O32" s="503"/>
      <c r="P32" s="503"/>
      <c r="Q32" s="503"/>
      <c r="R32" s="503"/>
      <c r="S32" s="537"/>
      <c r="T32" s="537"/>
      <c r="U32" s="537"/>
      <c r="V32" s="537"/>
      <c r="W32" s="537"/>
      <c r="X32" s="537"/>
      <c r="Y32" s="537"/>
      <c r="Z32" s="537"/>
      <c r="AA32" s="537"/>
      <c r="AB32" s="537"/>
      <c r="AC32" s="537"/>
    </row>
    <row r="33" spans="1:29" ht="15" customHeight="1">
      <c r="A33" s="513"/>
      <c r="B33" s="513"/>
      <c r="C33" s="513"/>
      <c r="D33" s="513"/>
      <c r="E33" s="513"/>
      <c r="F33" s="513"/>
      <c r="G33" s="513"/>
      <c r="H33" s="1430"/>
      <c r="I33" s="1430"/>
      <c r="J33" s="1430"/>
      <c r="K33" s="1430"/>
      <c r="L33" s="1430"/>
      <c r="M33" s="1430"/>
      <c r="N33" s="1430"/>
      <c r="O33" s="1430"/>
      <c r="P33" s="1430"/>
      <c r="Q33" s="1430"/>
      <c r="R33" s="1430"/>
      <c r="S33" s="1430"/>
      <c r="T33" s="1430"/>
      <c r="U33" s="1430"/>
      <c r="V33" s="1430"/>
      <c r="W33" s="1430"/>
      <c r="X33" s="1430"/>
      <c r="Y33" s="1430"/>
      <c r="Z33" s="1430"/>
      <c r="AA33" s="1430"/>
      <c r="AB33" s="1430"/>
      <c r="AC33" s="1430"/>
    </row>
    <row r="34" spans="1:29" ht="15" customHeight="1">
      <c r="A34" s="513"/>
      <c r="B34" s="513"/>
      <c r="C34" s="513"/>
      <c r="D34" s="513"/>
      <c r="E34" s="513"/>
      <c r="F34" s="513"/>
      <c r="G34" s="513"/>
      <c r="H34" s="1430"/>
      <c r="I34" s="1430"/>
      <c r="J34" s="1430"/>
      <c r="K34" s="1430"/>
      <c r="L34" s="1430"/>
      <c r="M34" s="1430"/>
      <c r="N34" s="1430"/>
      <c r="O34" s="1430"/>
      <c r="P34" s="1430"/>
      <c r="Q34" s="1430"/>
      <c r="R34" s="1430"/>
      <c r="S34" s="1430"/>
      <c r="T34" s="1430"/>
      <c r="U34" s="1430"/>
      <c r="V34" s="1430"/>
      <c r="W34" s="1430"/>
      <c r="X34" s="1430"/>
      <c r="Y34" s="1430"/>
      <c r="Z34" s="1430"/>
      <c r="AA34" s="1430"/>
      <c r="AB34" s="1430"/>
      <c r="AC34" s="1430"/>
    </row>
    <row r="35" spans="1:29" ht="15" customHeight="1">
      <c r="A35" s="513"/>
      <c r="B35" s="513"/>
      <c r="C35" s="513"/>
      <c r="D35" s="513"/>
      <c r="E35" s="513"/>
      <c r="F35" s="513"/>
      <c r="G35" s="513"/>
      <c r="H35" s="492"/>
      <c r="I35" s="1392"/>
      <c r="J35" s="1393"/>
      <c r="K35" s="1393"/>
      <c r="L35" s="493"/>
      <c r="M35" s="493"/>
      <c r="N35" s="493"/>
      <c r="O35" s="492"/>
      <c r="P35" s="492"/>
      <c r="Q35" s="492"/>
      <c r="R35" s="492"/>
      <c r="S35" s="492"/>
      <c r="T35" s="492"/>
      <c r="U35" s="492"/>
      <c r="V35" s="492"/>
      <c r="W35" s="492"/>
      <c r="X35" s="492"/>
      <c r="Y35" s="492"/>
      <c r="Z35" s="492"/>
      <c r="AA35" s="492"/>
      <c r="AB35" s="492"/>
      <c r="AC35" s="492"/>
    </row>
    <row r="36" spans="1:29" ht="15" customHeight="1">
      <c r="A36" s="513"/>
      <c r="B36" s="513"/>
      <c r="C36" s="513"/>
      <c r="D36" s="513"/>
      <c r="E36" s="513"/>
      <c r="F36" s="513"/>
      <c r="G36" s="513"/>
      <c r="H36" s="1430"/>
      <c r="I36" s="1430"/>
      <c r="J36" s="1430"/>
      <c r="K36" s="1430"/>
      <c r="L36" s="1430"/>
      <c r="M36" s="1430"/>
      <c r="N36" s="1430"/>
      <c r="O36" s="1430"/>
      <c r="P36" s="1430"/>
      <c r="Q36" s="1430"/>
      <c r="R36" s="1430"/>
      <c r="S36" s="1430"/>
      <c r="T36" s="1430"/>
      <c r="U36" s="1430"/>
      <c r="V36" s="1430"/>
      <c r="W36" s="1430"/>
      <c r="X36" s="1430"/>
      <c r="Y36" s="1430"/>
      <c r="Z36" s="1430"/>
      <c r="AA36" s="1430"/>
      <c r="AB36" s="1430"/>
      <c r="AC36" s="1430"/>
    </row>
    <row r="37" spans="1:29" ht="15" customHeight="1">
      <c r="A37" s="513"/>
      <c r="B37" s="513"/>
      <c r="C37" s="513"/>
      <c r="D37" s="513"/>
      <c r="E37" s="513"/>
      <c r="F37" s="513"/>
      <c r="G37" s="513"/>
      <c r="H37" s="1431"/>
      <c r="I37" s="1431"/>
      <c r="J37" s="1431"/>
      <c r="K37" s="1431"/>
      <c r="L37" s="1431"/>
      <c r="M37" s="494"/>
      <c r="N37" s="494"/>
      <c r="O37" s="494"/>
      <c r="P37" s="494"/>
      <c r="Q37" s="494"/>
      <c r="R37" s="494"/>
      <c r="S37" s="495"/>
      <c r="T37" s="495"/>
      <c r="U37" s="495"/>
      <c r="V37" s="495"/>
      <c r="W37" s="495"/>
      <c r="X37" s="495"/>
      <c r="Y37" s="495"/>
      <c r="Z37" s="495"/>
      <c r="AA37" s="495"/>
      <c r="AB37" s="495"/>
      <c r="AC37" s="495"/>
    </row>
  </sheetData>
  <mergeCells count="38">
    <mergeCell ref="H36:AC36"/>
    <mergeCell ref="H37:L37"/>
    <mergeCell ref="I30:K30"/>
    <mergeCell ref="H31:AC31"/>
    <mergeCell ref="H32:L32"/>
    <mergeCell ref="H33:AC33"/>
    <mergeCell ref="H34:AC34"/>
    <mergeCell ref="I35:K35"/>
    <mergeCell ref="H29:AC29"/>
    <mergeCell ref="H18:AC18"/>
    <mergeCell ref="H19:AC19"/>
    <mergeCell ref="I20:K20"/>
    <mergeCell ref="H21:AC21"/>
    <mergeCell ref="H22:L22"/>
    <mergeCell ref="H23:AC23"/>
    <mergeCell ref="H24:AC24"/>
    <mergeCell ref="I25:K25"/>
    <mergeCell ref="H26:AC26"/>
    <mergeCell ref="H27:L27"/>
    <mergeCell ref="H28:AC28"/>
    <mergeCell ref="H17:L17"/>
    <mergeCell ref="H6:AC6"/>
    <mergeCell ref="H7:L7"/>
    <mergeCell ref="H8:AC8"/>
    <mergeCell ref="H9:AC9"/>
    <mergeCell ref="I10:K10"/>
    <mergeCell ref="H11:AC11"/>
    <mergeCell ref="H12:L12"/>
    <mergeCell ref="H13:AC13"/>
    <mergeCell ref="H14:AC14"/>
    <mergeCell ref="I15:K15"/>
    <mergeCell ref="H16:AC16"/>
    <mergeCell ref="I5:K5"/>
    <mergeCell ref="A1:R1"/>
    <mergeCell ref="X1:AC1"/>
    <mergeCell ref="H2:AC2"/>
    <mergeCell ref="H3:AC3"/>
    <mergeCell ref="H4:AC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C968-4723-429E-BF53-E319BDA65403}">
  <sheetPr>
    <tabColor rgb="FFFFFF00"/>
  </sheetPr>
  <dimension ref="A1:AF49"/>
  <sheetViews>
    <sheetView view="pageBreakPreview" zoomScaleNormal="100" workbookViewId="0">
      <selection activeCell="AE13" sqref="AE13"/>
    </sheetView>
  </sheetViews>
  <sheetFormatPr defaultRowHeight="12"/>
  <cols>
    <col min="1" max="29" width="3" style="569" customWidth="1"/>
    <col min="30" max="256" width="9" style="569"/>
    <col min="257" max="285" width="3" style="569" customWidth="1"/>
    <col min="286" max="512" width="9" style="569"/>
    <col min="513" max="541" width="3" style="569" customWidth="1"/>
    <col min="542" max="768" width="9" style="569"/>
    <col min="769" max="797" width="3" style="569" customWidth="1"/>
    <col min="798" max="1024" width="9" style="569"/>
    <col min="1025" max="1053" width="3" style="569" customWidth="1"/>
    <col min="1054" max="1280" width="9" style="569"/>
    <col min="1281" max="1309" width="3" style="569" customWidth="1"/>
    <col min="1310" max="1536" width="9" style="569"/>
    <col min="1537" max="1565" width="3" style="569" customWidth="1"/>
    <col min="1566" max="1792" width="9" style="569"/>
    <col min="1793" max="1821" width="3" style="569" customWidth="1"/>
    <col min="1822" max="2048" width="9" style="569"/>
    <col min="2049" max="2077" width="3" style="569" customWidth="1"/>
    <col min="2078" max="2304" width="9" style="569"/>
    <col min="2305" max="2333" width="3" style="569" customWidth="1"/>
    <col min="2334" max="2560" width="9" style="569"/>
    <col min="2561" max="2589" width="3" style="569" customWidth="1"/>
    <col min="2590" max="2816" width="9" style="569"/>
    <col min="2817" max="2845" width="3" style="569" customWidth="1"/>
    <col min="2846" max="3072" width="9" style="569"/>
    <col min="3073" max="3101" width="3" style="569" customWidth="1"/>
    <col min="3102" max="3328" width="9" style="569"/>
    <col min="3329" max="3357" width="3" style="569" customWidth="1"/>
    <col min="3358" max="3584" width="9" style="569"/>
    <col min="3585" max="3613" width="3" style="569" customWidth="1"/>
    <col min="3614" max="3840" width="9" style="569"/>
    <col min="3841" max="3869" width="3" style="569" customWidth="1"/>
    <col min="3870" max="4096" width="9" style="569"/>
    <col min="4097" max="4125" width="3" style="569" customWidth="1"/>
    <col min="4126" max="4352" width="9" style="569"/>
    <col min="4353" max="4381" width="3" style="569" customWidth="1"/>
    <col min="4382" max="4608" width="9" style="569"/>
    <col min="4609" max="4637" width="3" style="569" customWidth="1"/>
    <col min="4638" max="4864" width="9" style="569"/>
    <col min="4865" max="4893" width="3" style="569" customWidth="1"/>
    <col min="4894" max="5120" width="9" style="569"/>
    <col min="5121" max="5149" width="3" style="569" customWidth="1"/>
    <col min="5150" max="5376" width="9" style="569"/>
    <col min="5377" max="5405" width="3" style="569" customWidth="1"/>
    <col min="5406" max="5632" width="9" style="569"/>
    <col min="5633" max="5661" width="3" style="569" customWidth="1"/>
    <col min="5662" max="5888" width="9" style="569"/>
    <col min="5889" max="5917" width="3" style="569" customWidth="1"/>
    <col min="5918" max="6144" width="9" style="569"/>
    <col min="6145" max="6173" width="3" style="569" customWidth="1"/>
    <col min="6174" max="6400" width="9" style="569"/>
    <col min="6401" max="6429" width="3" style="569" customWidth="1"/>
    <col min="6430" max="6656" width="9" style="569"/>
    <col min="6657" max="6685" width="3" style="569" customWidth="1"/>
    <col min="6686" max="6912" width="9" style="569"/>
    <col min="6913" max="6941" width="3" style="569" customWidth="1"/>
    <col min="6942" max="7168" width="9" style="569"/>
    <col min="7169" max="7197" width="3" style="569" customWidth="1"/>
    <col min="7198" max="7424" width="9" style="569"/>
    <col min="7425" max="7453" width="3" style="569" customWidth="1"/>
    <col min="7454" max="7680" width="9" style="569"/>
    <col min="7681" max="7709" width="3" style="569" customWidth="1"/>
    <col min="7710" max="7936" width="9" style="569"/>
    <col min="7937" max="7965" width="3" style="569" customWidth="1"/>
    <col min="7966" max="8192" width="9" style="569"/>
    <col min="8193" max="8221" width="3" style="569" customWidth="1"/>
    <col min="8222" max="8448" width="9" style="569"/>
    <col min="8449" max="8477" width="3" style="569" customWidth="1"/>
    <col min="8478" max="8704" width="9" style="569"/>
    <col min="8705" max="8733" width="3" style="569" customWidth="1"/>
    <col min="8734" max="8960" width="9" style="569"/>
    <col min="8961" max="8989" width="3" style="569" customWidth="1"/>
    <col min="8990" max="9216" width="9" style="569"/>
    <col min="9217" max="9245" width="3" style="569" customWidth="1"/>
    <col min="9246" max="9472" width="9" style="569"/>
    <col min="9473" max="9501" width="3" style="569" customWidth="1"/>
    <col min="9502" max="9728" width="9" style="569"/>
    <col min="9729" max="9757" width="3" style="569" customWidth="1"/>
    <col min="9758" max="9984" width="9" style="569"/>
    <col min="9985" max="10013" width="3" style="569" customWidth="1"/>
    <col min="10014" max="10240" width="9" style="569"/>
    <col min="10241" max="10269" width="3" style="569" customWidth="1"/>
    <col min="10270" max="10496" width="9" style="569"/>
    <col min="10497" max="10525" width="3" style="569" customWidth="1"/>
    <col min="10526" max="10752" width="9" style="569"/>
    <col min="10753" max="10781" width="3" style="569" customWidth="1"/>
    <col min="10782" max="11008" width="9" style="569"/>
    <col min="11009" max="11037" width="3" style="569" customWidth="1"/>
    <col min="11038" max="11264" width="9" style="569"/>
    <col min="11265" max="11293" width="3" style="569" customWidth="1"/>
    <col min="11294" max="11520" width="9" style="569"/>
    <col min="11521" max="11549" width="3" style="569" customWidth="1"/>
    <col min="11550" max="11776" width="9" style="569"/>
    <col min="11777" max="11805" width="3" style="569" customWidth="1"/>
    <col min="11806" max="12032" width="9" style="569"/>
    <col min="12033" max="12061" width="3" style="569" customWidth="1"/>
    <col min="12062" max="12288" width="9" style="569"/>
    <col min="12289" max="12317" width="3" style="569" customWidth="1"/>
    <col min="12318" max="12544" width="9" style="569"/>
    <col min="12545" max="12573" width="3" style="569" customWidth="1"/>
    <col min="12574" max="12800" width="9" style="569"/>
    <col min="12801" max="12829" width="3" style="569" customWidth="1"/>
    <col min="12830" max="13056" width="9" style="569"/>
    <col min="13057" max="13085" width="3" style="569" customWidth="1"/>
    <col min="13086" max="13312" width="9" style="569"/>
    <col min="13313" max="13341" width="3" style="569" customWidth="1"/>
    <col min="13342" max="13568" width="9" style="569"/>
    <col min="13569" max="13597" width="3" style="569" customWidth="1"/>
    <col min="13598" max="13824" width="9" style="569"/>
    <col min="13825" max="13853" width="3" style="569" customWidth="1"/>
    <col min="13854" max="14080" width="9" style="569"/>
    <col min="14081" max="14109" width="3" style="569" customWidth="1"/>
    <col min="14110" max="14336" width="9" style="569"/>
    <col min="14337" max="14365" width="3" style="569" customWidth="1"/>
    <col min="14366" max="14592" width="9" style="569"/>
    <col min="14593" max="14621" width="3" style="569" customWidth="1"/>
    <col min="14622" max="14848" width="9" style="569"/>
    <col min="14849" max="14877" width="3" style="569" customWidth="1"/>
    <col min="14878" max="15104" width="9" style="569"/>
    <col min="15105" max="15133" width="3" style="569" customWidth="1"/>
    <col min="15134" max="15360" width="9" style="569"/>
    <col min="15361" max="15389" width="3" style="569" customWidth="1"/>
    <col min="15390" max="15616" width="9" style="569"/>
    <col min="15617" max="15645" width="3" style="569" customWidth="1"/>
    <col min="15646" max="15872" width="9" style="569"/>
    <col min="15873" max="15901" width="3" style="569" customWidth="1"/>
    <col min="15902" max="16128" width="9" style="569"/>
    <col min="16129" max="16157" width="3" style="569" customWidth="1"/>
    <col min="16158" max="16384" width="9" style="569"/>
  </cols>
  <sheetData>
    <row r="1" spans="1:31" ht="17.100000000000001" customHeight="1">
      <c r="A1" s="568" t="s">
        <v>3345</v>
      </c>
      <c r="B1" s="568"/>
      <c r="C1" s="399"/>
      <c r="D1" s="399"/>
      <c r="E1" s="399"/>
    </row>
    <row r="2" spans="1:31" ht="17.100000000000001" customHeight="1">
      <c r="A2" s="568" t="s">
        <v>3346</v>
      </c>
      <c r="B2" s="568"/>
      <c r="C2" s="399"/>
      <c r="D2" s="399"/>
      <c r="E2" s="399"/>
    </row>
    <row r="3" spans="1:31" ht="17.100000000000001" customHeight="1">
      <c r="A3" s="568"/>
      <c r="B3" s="568"/>
      <c r="C3" s="399"/>
      <c r="D3" s="399"/>
      <c r="E3" s="399"/>
    </row>
    <row r="4" spans="1:31" ht="17.100000000000001" customHeight="1">
      <c r="A4" s="1284" t="s">
        <v>3347</v>
      </c>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row>
    <row r="5" spans="1:31" s="571" customFormat="1" ht="33.950000000000003" customHeight="1">
      <c r="A5" s="1493" t="s">
        <v>3348</v>
      </c>
      <c r="B5" s="1493"/>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c r="AA5" s="1493"/>
      <c r="AB5" s="1493"/>
      <c r="AC5" s="1493"/>
    </row>
    <row r="6" spans="1:31" s="571" customFormat="1" ht="17.100000000000001" customHeight="1">
      <c r="A6" s="570"/>
      <c r="B6" s="570"/>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row>
    <row r="7" spans="1:31" ht="17.100000000000001" customHeight="1">
      <c r="A7" s="1284" t="s">
        <v>3349</v>
      </c>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row>
    <row r="8" spans="1:31" ht="17.100000000000001" customHeight="1">
      <c r="A8" s="363"/>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row>
    <row r="9" spans="1:31" ht="17.100000000000001" customHeight="1">
      <c r="A9" s="399"/>
      <c r="B9" s="399"/>
      <c r="C9" s="399"/>
      <c r="D9" s="399"/>
      <c r="E9" s="399"/>
    </row>
    <row r="10" spans="1:31" s="399" customFormat="1" ht="17.100000000000001" customHeight="1">
      <c r="A10" s="1494"/>
      <c r="B10" s="1494"/>
      <c r="C10" s="1494"/>
      <c r="D10" s="1494"/>
      <c r="E10" s="1494"/>
      <c r="F10" s="1494"/>
      <c r="G10" s="1494"/>
      <c r="H10" s="1494"/>
      <c r="I10" s="1494"/>
      <c r="J10" s="1494"/>
      <c r="K10" s="1494"/>
      <c r="L10" s="1494"/>
      <c r="U10" s="399" t="s">
        <v>2717</v>
      </c>
      <c r="W10" s="386" t="str">
        <f>第一面!AB18</f>
        <v/>
      </c>
      <c r="X10" s="399" t="s">
        <v>5</v>
      </c>
      <c r="Y10" s="386" t="str">
        <f>第一面!AD18</f>
        <v/>
      </c>
      <c r="Z10" s="399" t="s">
        <v>2718</v>
      </c>
      <c r="AA10" s="386" t="str">
        <f>第一面!AF18</f>
        <v/>
      </c>
      <c r="AB10" s="399" t="s">
        <v>2719</v>
      </c>
    </row>
    <row r="11" spans="1:31" s="399" customFormat="1" ht="17.100000000000001" customHeight="1">
      <c r="A11" s="1494" t="str">
        <f>IFERROR(IF(LEFT(第三面!F4,3)="東京都","東京都",IF(FIND("県",第三面!F4,1)&gt;0,LEFT(第三面!F4,FIND("県",第三面!F4,1)),""))&amp;"知事様","")</f>
        <v/>
      </c>
      <c r="B11" s="1494"/>
      <c r="C11" s="1494"/>
      <c r="D11" s="1494"/>
      <c r="E11" s="1494"/>
      <c r="F11" s="1494"/>
      <c r="G11" s="1494"/>
      <c r="H11" s="1494"/>
      <c r="I11" s="1494"/>
      <c r="J11" s="1494"/>
      <c r="K11" s="1494"/>
      <c r="L11" s="1494"/>
    </row>
    <row r="12" spans="1:31" s="399" customFormat="1" ht="17.100000000000001" customHeight="1" thickBot="1">
      <c r="P12" s="364"/>
    </row>
    <row r="13" spans="1:31" s="399" customFormat="1" ht="17.100000000000001" customHeight="1" thickBot="1">
      <c r="A13" s="365" t="s">
        <v>2004</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E13" s="572"/>
    </row>
    <row r="14" spans="1:31" s="399" customFormat="1" ht="17.100000000000001" customHeight="1">
      <c r="A14" s="399" t="s">
        <v>3350</v>
      </c>
      <c r="F14" s="573"/>
      <c r="G14" s="1492" t="str">
        <f>IF(第二面!K5="","",第二面!K5)&amp;"　　"&amp;IF(AND('第二面（主）'!K5&lt;&gt;"",AE13&lt;&gt;""),'第二面（主）'!K5,"")&amp;"　　"&amp;IF(AND('第二面（主）'!K12&lt;&gt;"",AE13&lt;&gt;""),'第二面（主）'!K12,"")</f>
        <v>　　　　</v>
      </c>
      <c r="H14" s="1492"/>
      <c r="I14" s="1492"/>
      <c r="J14" s="1492"/>
      <c r="K14" s="1492"/>
      <c r="L14" s="1492"/>
      <c r="M14" s="1492"/>
      <c r="N14" s="1492"/>
      <c r="O14" s="1492"/>
      <c r="P14" s="1492"/>
      <c r="Q14" s="1492"/>
      <c r="R14" s="1492"/>
      <c r="S14" s="1492"/>
      <c r="T14" s="1492"/>
      <c r="U14" s="1492"/>
      <c r="V14" s="1492"/>
      <c r="W14" s="1492"/>
      <c r="X14" s="1492"/>
      <c r="Y14" s="1492"/>
      <c r="Z14" s="1492"/>
      <c r="AA14" s="1492"/>
    </row>
    <row r="15" spans="1:31" s="399" customFormat="1" ht="17.100000000000001" customHeight="1">
      <c r="A15" s="399" t="s">
        <v>3351</v>
      </c>
      <c r="G15" s="1495" t="str">
        <f>IF(第二面!K6="","",第二面!K6)</f>
        <v/>
      </c>
      <c r="H15" s="1495"/>
      <c r="I15" s="1495"/>
      <c r="J15" s="1495"/>
      <c r="K15" s="574"/>
      <c r="L15" s="574"/>
      <c r="M15" s="574"/>
      <c r="N15" s="574"/>
      <c r="O15" s="574"/>
      <c r="P15" s="574"/>
      <c r="Q15" s="574"/>
    </row>
    <row r="16" spans="1:31" s="399" customFormat="1" ht="17.100000000000001" customHeight="1">
      <c r="A16" s="399" t="s">
        <v>3352</v>
      </c>
      <c r="G16" s="1492" t="str">
        <f>IF(第二面!K7="","",第二面!K7)</f>
        <v/>
      </c>
      <c r="H16" s="1492"/>
      <c r="I16" s="1492"/>
      <c r="J16" s="1492"/>
      <c r="K16" s="1492"/>
      <c r="L16" s="1492"/>
      <c r="M16" s="1492"/>
      <c r="N16" s="1492"/>
      <c r="O16" s="1492"/>
      <c r="P16" s="1492"/>
      <c r="Q16" s="1492"/>
      <c r="R16" s="1492"/>
      <c r="S16" s="1492"/>
      <c r="T16" s="1492"/>
      <c r="U16" s="1492"/>
      <c r="V16" s="1492"/>
      <c r="W16" s="1492"/>
      <c r="X16" s="1492"/>
      <c r="Y16" s="1492"/>
      <c r="Z16" s="1492"/>
      <c r="AA16" s="1492"/>
      <c r="AB16" s="1492"/>
      <c r="AC16" s="1492"/>
    </row>
    <row r="17" spans="1:32" s="399" customFormat="1" ht="17.100000000000001" customHeight="1" thickBot="1">
      <c r="A17" s="408" t="s">
        <v>3353</v>
      </c>
      <c r="B17" s="408"/>
      <c r="C17" s="408"/>
      <c r="D17" s="408"/>
      <c r="E17" s="408"/>
      <c r="F17" s="408"/>
      <c r="G17" s="1496" t="str">
        <f>IF(第二面!K8="","",第二面!K8)</f>
        <v/>
      </c>
      <c r="H17" s="1496"/>
      <c r="I17" s="1496"/>
      <c r="J17" s="1496"/>
      <c r="K17" s="1496"/>
      <c r="L17" s="575"/>
      <c r="M17" s="575"/>
      <c r="N17" s="575"/>
      <c r="O17" s="575"/>
      <c r="P17" s="575"/>
      <c r="Q17" s="575"/>
      <c r="R17" s="408"/>
      <c r="S17" s="408"/>
      <c r="T17" s="408"/>
      <c r="U17" s="408"/>
      <c r="V17" s="408"/>
      <c r="W17" s="408"/>
      <c r="X17" s="408"/>
      <c r="Y17" s="408"/>
      <c r="Z17" s="408"/>
      <c r="AA17" s="408"/>
      <c r="AB17" s="408"/>
      <c r="AC17" s="408"/>
    </row>
    <row r="18" spans="1:32" s="399" customFormat="1" ht="17.100000000000001" customHeight="1" thickBot="1">
      <c r="A18" s="399" t="s">
        <v>3354</v>
      </c>
      <c r="AE18" s="576" t="s">
        <v>3355</v>
      </c>
      <c r="AF18" s="577"/>
    </row>
    <row r="19" spans="1:32" s="399" customFormat="1" ht="17.100000000000001" customHeight="1">
      <c r="A19" s="399" t="s">
        <v>3356</v>
      </c>
      <c r="G19" s="1497">
        <f>IF(AND('第二面-3'!K37="未定",AE18="設計者"),第二面!K22,IF(AND('第二面-3'!K37="未定",AE18="代理者"),第二面!K12,'第二面-3'!K37))</f>
        <v>0</v>
      </c>
      <c r="H19" s="1497"/>
      <c r="I19" s="1497"/>
      <c r="J19" s="1497"/>
      <c r="K19" s="1497"/>
      <c r="L19" s="1497"/>
      <c r="M19" s="1497"/>
      <c r="N19" s="1497"/>
      <c r="O19" s="1497"/>
      <c r="P19" s="1497"/>
      <c r="Q19" s="1497"/>
      <c r="R19" s="1497"/>
      <c r="S19" s="1497"/>
      <c r="T19" s="1497"/>
      <c r="U19" s="1497"/>
      <c r="V19" s="1497"/>
      <c r="W19" s="1497"/>
      <c r="X19" s="1497"/>
      <c r="Y19" s="1497"/>
      <c r="Z19" s="1497"/>
      <c r="AA19" s="1497"/>
      <c r="AB19" s="1497"/>
      <c r="AC19" s="1497"/>
    </row>
    <row r="20" spans="1:32" s="399" customFormat="1" ht="17.100000000000001" customHeight="1">
      <c r="A20" s="399" t="s">
        <v>3357</v>
      </c>
      <c r="K20" s="1497" t="str">
        <f>IF(AND('第二面-3'!K39="",AE18="設計者"),第二面!K24,IF(AND('第二面-3'!K39="",AE18="代理者"),第二面!K14,'第二面-3'!K39))</f>
        <v/>
      </c>
      <c r="L20" s="1497"/>
      <c r="M20" s="1497"/>
      <c r="N20" s="1497"/>
      <c r="O20" s="1497"/>
      <c r="P20" s="1497"/>
      <c r="Q20" s="1497"/>
      <c r="R20" s="1497"/>
      <c r="S20" s="1497"/>
      <c r="T20" s="1497"/>
      <c r="U20" s="1497"/>
      <c r="V20" s="1497"/>
      <c r="W20" s="1497"/>
      <c r="X20" s="1497"/>
      <c r="Y20" s="1497"/>
      <c r="Z20" s="1497"/>
      <c r="AA20" s="1497"/>
      <c r="AB20" s="1497"/>
      <c r="AC20" s="1497"/>
    </row>
    <row r="21" spans="1:32" s="399" customFormat="1" ht="17.100000000000001" customHeight="1">
      <c r="A21" s="399" t="s">
        <v>3351</v>
      </c>
      <c r="G21" s="1498" t="str">
        <f>IF(AND('第二面-3'!K40="",AE18="設計者"),第二面!K25,IF(AND('第二面-3'!K40="",AE18="代理者"),第二面!K15,'第二面-3'!K40))</f>
        <v/>
      </c>
      <c r="H21" s="1498"/>
      <c r="I21" s="1498"/>
      <c r="J21" s="1498"/>
      <c r="K21" s="574"/>
      <c r="L21" s="574"/>
      <c r="M21" s="574"/>
      <c r="N21" s="574"/>
      <c r="O21" s="574"/>
      <c r="P21" s="574"/>
      <c r="Q21" s="574"/>
      <c r="R21" s="363"/>
      <c r="S21" s="363"/>
      <c r="T21" s="363"/>
      <c r="U21" s="363"/>
      <c r="V21" s="363"/>
      <c r="W21" s="363"/>
      <c r="X21" s="363"/>
      <c r="Y21" s="363"/>
      <c r="Z21" s="363"/>
      <c r="AA21" s="363"/>
      <c r="AB21" s="363"/>
    </row>
    <row r="22" spans="1:32" s="399" customFormat="1" ht="17.100000000000001" customHeight="1">
      <c r="A22" s="399" t="s">
        <v>3358</v>
      </c>
      <c r="G22" s="1497" t="str">
        <f>IF(AND('第二面-3'!K41="",AE18="設計者"),第二面!K26,IF(AND('第二面-3'!K41="",AE18="代理者"),第二面!K16,'第二面-3'!K41))</f>
        <v/>
      </c>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7"/>
    </row>
    <row r="23" spans="1:32" s="399" customFormat="1" ht="17.100000000000001" customHeight="1">
      <c r="A23" s="408" t="s">
        <v>3353</v>
      </c>
      <c r="B23" s="408"/>
      <c r="C23" s="408"/>
      <c r="D23" s="408"/>
      <c r="E23" s="408"/>
      <c r="F23" s="408"/>
      <c r="G23" s="1311" t="str">
        <f>IF(AND('第二面-3'!K42="",AE18="設計者"),第二面!K27,IF(AND('第二面-3'!K42="",AE18="代理者"),第二面!K17,'第二面-3'!K42))</f>
        <v/>
      </c>
      <c r="H23" s="1311"/>
      <c r="I23" s="1311"/>
      <c r="J23" s="1311"/>
      <c r="K23" s="1311"/>
      <c r="L23" s="575"/>
      <c r="M23" s="575"/>
      <c r="N23" s="575"/>
      <c r="O23" s="575"/>
      <c r="P23" s="575"/>
      <c r="Q23" s="575"/>
      <c r="R23" s="578"/>
      <c r="S23" s="578"/>
      <c r="T23" s="578"/>
      <c r="U23" s="578"/>
      <c r="V23" s="578"/>
      <c r="W23" s="578"/>
      <c r="X23" s="578"/>
      <c r="Y23" s="578"/>
      <c r="Z23" s="578"/>
      <c r="AA23" s="578"/>
      <c r="AB23" s="578"/>
      <c r="AC23" s="408"/>
    </row>
    <row r="24" spans="1:32" s="399" customFormat="1" ht="17.100000000000001" customHeight="1">
      <c r="A24" s="399" t="s">
        <v>3359</v>
      </c>
    </row>
    <row r="25" spans="1:32" s="399" customFormat="1" ht="17.100000000000001" customHeight="1">
      <c r="A25" s="399" t="s">
        <v>3356</v>
      </c>
      <c r="G25" s="1492" t="str">
        <f>IF('第二面-3'!K4="","",'第二面-3'!K4)</f>
        <v/>
      </c>
      <c r="H25" s="1492"/>
      <c r="I25" s="1492"/>
      <c r="J25" s="1492"/>
      <c r="K25" s="1492"/>
      <c r="L25" s="1492"/>
      <c r="M25" s="1492"/>
      <c r="N25" s="1492"/>
      <c r="O25" s="1492"/>
      <c r="P25" s="1492"/>
      <c r="Q25" s="1492"/>
      <c r="R25" s="1492"/>
      <c r="S25" s="1492"/>
      <c r="T25" s="1492"/>
      <c r="U25" s="1492"/>
      <c r="V25" s="1492"/>
      <c r="W25" s="1492"/>
      <c r="X25" s="1492"/>
      <c r="Y25" s="1492"/>
      <c r="Z25" s="1492"/>
      <c r="AA25" s="1492"/>
      <c r="AB25" s="1492"/>
      <c r="AC25" s="1492"/>
    </row>
    <row r="26" spans="1:32" s="399" customFormat="1" ht="17.100000000000001" customHeight="1">
      <c r="A26" s="399" t="s">
        <v>3357</v>
      </c>
      <c r="K26" s="1492" t="str">
        <f>IF('第二面-3'!K6="","",'第二面-3'!K6)</f>
        <v/>
      </c>
      <c r="L26" s="1492"/>
      <c r="M26" s="1492"/>
      <c r="N26" s="1492"/>
      <c r="O26" s="1492"/>
      <c r="P26" s="1492"/>
      <c r="Q26" s="1492"/>
      <c r="R26" s="1492"/>
      <c r="S26" s="1492"/>
      <c r="T26" s="1492"/>
      <c r="U26" s="1492"/>
      <c r="V26" s="1492"/>
      <c r="W26" s="1492"/>
      <c r="X26" s="1492"/>
      <c r="Y26" s="1492"/>
      <c r="Z26" s="1492"/>
      <c r="AA26" s="1492"/>
      <c r="AB26" s="1492"/>
      <c r="AC26" s="1492"/>
    </row>
    <row r="27" spans="1:32" s="399" customFormat="1" ht="17.100000000000001" customHeight="1">
      <c r="A27" s="399" t="s">
        <v>3351</v>
      </c>
      <c r="G27" s="1495" t="str">
        <f>IF('第二面-3'!K7="","",'第二面-3'!K7)</f>
        <v/>
      </c>
      <c r="H27" s="1495"/>
      <c r="I27" s="1495"/>
      <c r="J27" s="1495"/>
      <c r="K27" s="574"/>
      <c r="L27" s="574"/>
      <c r="M27" s="574"/>
      <c r="N27" s="574"/>
      <c r="O27" s="574"/>
      <c r="P27" s="574"/>
      <c r="Q27" s="574"/>
      <c r="R27" s="363"/>
      <c r="S27" s="363"/>
      <c r="T27" s="363"/>
      <c r="U27" s="363"/>
      <c r="V27" s="363"/>
      <c r="W27" s="363"/>
      <c r="X27" s="363"/>
      <c r="Y27" s="363"/>
      <c r="Z27" s="363"/>
      <c r="AA27" s="363"/>
      <c r="AB27" s="363"/>
    </row>
    <row r="28" spans="1:32" s="399" customFormat="1" ht="17.100000000000001" customHeight="1">
      <c r="A28" s="399" t="s">
        <v>3358</v>
      </c>
      <c r="G28" s="1492" t="str">
        <f>IF('第二面-3'!K8="","",'第二面-3'!K8)</f>
        <v/>
      </c>
      <c r="H28" s="1492"/>
      <c r="I28" s="1492"/>
      <c r="J28" s="1492"/>
      <c r="K28" s="1492"/>
      <c r="L28" s="1492"/>
      <c r="M28" s="1492"/>
      <c r="N28" s="1492"/>
      <c r="O28" s="1492"/>
      <c r="P28" s="1492"/>
      <c r="Q28" s="1492"/>
      <c r="R28" s="1492"/>
      <c r="S28" s="1492"/>
      <c r="T28" s="1492"/>
      <c r="U28" s="1492"/>
      <c r="V28" s="1492"/>
      <c r="W28" s="1492"/>
      <c r="X28" s="1492"/>
      <c r="Y28" s="1492"/>
      <c r="Z28" s="1492"/>
      <c r="AA28" s="1492"/>
      <c r="AB28" s="1492"/>
      <c r="AC28" s="1492"/>
    </row>
    <row r="29" spans="1:32" s="399" customFormat="1" ht="17.100000000000001" customHeight="1">
      <c r="A29" s="408" t="s">
        <v>3353</v>
      </c>
      <c r="B29" s="408"/>
      <c r="C29" s="408"/>
      <c r="D29" s="408"/>
      <c r="E29" s="408"/>
      <c r="F29" s="408"/>
      <c r="G29" s="1496" t="str">
        <f>IF('第二面-3'!K9="","",'第二面-3'!K9)</f>
        <v/>
      </c>
      <c r="H29" s="1496"/>
      <c r="I29" s="1496"/>
      <c r="J29" s="1496"/>
      <c r="K29" s="1496"/>
      <c r="L29" s="1496"/>
      <c r="M29" s="1496"/>
      <c r="N29" s="1496"/>
      <c r="O29" s="1496"/>
      <c r="P29" s="1496"/>
      <c r="Q29" s="1496"/>
      <c r="R29" s="1496"/>
      <c r="S29" s="1496"/>
      <c r="T29" s="1496"/>
      <c r="U29" s="1496"/>
      <c r="V29" s="1496"/>
      <c r="W29" s="1496"/>
      <c r="X29" s="1496"/>
      <c r="Y29" s="1496"/>
      <c r="Z29" s="1496"/>
      <c r="AA29" s="1496"/>
      <c r="AB29" s="1496"/>
      <c r="AC29" s="1496"/>
    </row>
    <row r="30" spans="1:32" s="399" customFormat="1" ht="17.100000000000001" customHeight="1">
      <c r="A30" s="399" t="s">
        <v>3360</v>
      </c>
    </row>
    <row r="31" spans="1:32" s="399" customFormat="1" ht="17.100000000000001" customHeight="1">
      <c r="A31" s="399" t="s">
        <v>3361</v>
      </c>
      <c r="I31" s="1502" t="str">
        <f>IF(第一面!AS2="","第"&amp;第一面!B42&amp;"　　　　　　号","第"&amp;第一面!Z42&amp;"号")</f>
        <v>第TKC  　建確　　　　　　号</v>
      </c>
      <c r="J31" s="1502"/>
      <c r="K31" s="1502"/>
      <c r="L31" s="1502"/>
      <c r="M31" s="1502"/>
      <c r="N31" s="1502"/>
      <c r="O31" s="1502"/>
      <c r="P31" s="1502"/>
      <c r="Q31" s="1502"/>
      <c r="R31" s="1502"/>
      <c r="S31" s="1502"/>
      <c r="T31" s="1502"/>
      <c r="U31" s="1502"/>
      <c r="V31" s="1502"/>
      <c r="W31" s="1502"/>
      <c r="X31" s="1502"/>
      <c r="Y31" s="1502"/>
      <c r="Z31" s="1502"/>
      <c r="AA31" s="1502"/>
      <c r="AB31" s="1502"/>
    </row>
    <row r="32" spans="1:32" s="399" customFormat="1" ht="17.100000000000001" customHeight="1">
      <c r="A32" s="399" t="s">
        <v>3362</v>
      </c>
      <c r="I32" s="399" t="s">
        <v>2717</v>
      </c>
      <c r="K32" s="386" t="str">
        <f>IF(第一面!AS2="","",第一面!AA39)</f>
        <v/>
      </c>
      <c r="L32" s="399" t="s">
        <v>5</v>
      </c>
      <c r="N32" s="386" t="str">
        <f>IF(第一面!AS2="","",第一面!AD39)</f>
        <v/>
      </c>
      <c r="O32" s="399" t="s">
        <v>2718</v>
      </c>
      <c r="Q32" s="386" t="str">
        <f>IF(第一面!AS2="","",第一面!AF39)</f>
        <v/>
      </c>
      <c r="R32" s="399" t="s">
        <v>2719</v>
      </c>
      <c r="S32" s="579"/>
    </row>
    <row r="33" spans="1:29" s="399" customFormat="1" ht="17.100000000000001" customHeight="1">
      <c r="A33" s="408" t="s">
        <v>3363</v>
      </c>
      <c r="B33" s="408"/>
      <c r="C33" s="408"/>
      <c r="D33" s="408"/>
      <c r="E33" s="408"/>
      <c r="F33" s="408"/>
      <c r="G33" s="408"/>
      <c r="H33" s="580"/>
      <c r="I33" s="1503" t="s">
        <v>3364</v>
      </c>
      <c r="J33" s="1503"/>
      <c r="K33" s="1503"/>
      <c r="L33" s="1503"/>
      <c r="M33" s="1503"/>
      <c r="N33" s="1503"/>
      <c r="O33" s="1503"/>
      <c r="P33" s="1503"/>
      <c r="Q33" s="1503"/>
      <c r="R33" s="1503"/>
      <c r="S33" s="1503"/>
      <c r="T33" s="1503"/>
      <c r="U33" s="1503"/>
      <c r="V33" s="1503"/>
      <c r="W33" s="1503"/>
      <c r="X33" s="1503"/>
      <c r="Y33" s="1503"/>
      <c r="Z33" s="1503"/>
      <c r="AA33" s="1503"/>
      <c r="AB33" s="581"/>
      <c r="AC33" s="580"/>
    </row>
    <row r="34" spans="1:29" s="399" customFormat="1" ht="17.100000000000001" customHeight="1">
      <c r="A34" s="399" t="s">
        <v>3365</v>
      </c>
    </row>
    <row r="35" spans="1:29" s="399" customFormat="1" ht="17.100000000000001" customHeight="1">
      <c r="A35" s="399" t="s">
        <v>3366</v>
      </c>
      <c r="G35" s="1499"/>
      <c r="H35" s="1499"/>
      <c r="I35" s="1499"/>
      <c r="J35" s="1499"/>
      <c r="K35" s="1499"/>
      <c r="L35" s="1499"/>
      <c r="M35" s="1499"/>
      <c r="N35" s="1499"/>
      <c r="O35" s="1499"/>
      <c r="P35" s="1499"/>
      <c r="Q35" s="1499"/>
      <c r="R35" s="1499"/>
      <c r="S35" s="1499"/>
      <c r="T35" s="1499"/>
      <c r="U35" s="1499"/>
      <c r="V35" s="1499"/>
      <c r="W35" s="1499"/>
      <c r="X35" s="1499"/>
      <c r="Y35" s="1499"/>
      <c r="Z35" s="1499"/>
      <c r="AA35" s="1499"/>
    </row>
    <row r="36" spans="1:29" s="399" customFormat="1" ht="17.100000000000001" customHeight="1">
      <c r="A36" s="399" t="s">
        <v>3367</v>
      </c>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row>
    <row r="37" spans="1:29" s="399" customFormat="1" ht="17.100000000000001" customHeight="1">
      <c r="A37" s="399" t="s">
        <v>3351</v>
      </c>
      <c r="G37" s="1504"/>
      <c r="H37" s="1504"/>
      <c r="I37" s="1504"/>
      <c r="J37" s="1504"/>
      <c r="K37" s="574"/>
      <c r="L37" s="574"/>
      <c r="M37" s="574"/>
      <c r="N37" s="574"/>
      <c r="O37" s="574"/>
      <c r="P37" s="574"/>
      <c r="Q37" s="574"/>
      <c r="R37" s="363"/>
      <c r="S37" s="363"/>
      <c r="T37" s="363"/>
      <c r="U37" s="363"/>
      <c r="V37" s="363"/>
      <c r="W37" s="363"/>
      <c r="X37" s="363"/>
      <c r="Y37" s="363"/>
      <c r="Z37" s="363"/>
      <c r="AA37" s="363"/>
      <c r="AB37" s="363"/>
    </row>
    <row r="38" spans="1:29" s="399" customFormat="1" ht="17.100000000000001" customHeight="1">
      <c r="A38" s="399" t="s">
        <v>3358</v>
      </c>
      <c r="G38" s="1499"/>
      <c r="H38" s="1499"/>
      <c r="I38" s="1499"/>
      <c r="J38" s="1499"/>
      <c r="K38" s="1499"/>
      <c r="L38" s="1499"/>
      <c r="M38" s="1499"/>
      <c r="N38" s="1499"/>
      <c r="O38" s="1499"/>
      <c r="P38" s="1499"/>
      <c r="Q38" s="1499"/>
      <c r="R38" s="1499"/>
      <c r="S38" s="1499"/>
      <c r="T38" s="1499"/>
      <c r="U38" s="1499"/>
      <c r="V38" s="1499"/>
      <c r="W38" s="1499"/>
      <c r="X38" s="1499"/>
      <c r="Y38" s="1499"/>
      <c r="Z38" s="1499"/>
      <c r="AA38" s="1499"/>
      <c r="AB38" s="1499"/>
      <c r="AC38" s="1499"/>
    </row>
    <row r="39" spans="1:29" s="399" customFormat="1" ht="17.100000000000001" customHeight="1">
      <c r="A39" s="408" t="s">
        <v>3353</v>
      </c>
      <c r="B39" s="408"/>
      <c r="C39" s="408"/>
      <c r="D39" s="408"/>
      <c r="E39" s="408"/>
      <c r="F39" s="408"/>
      <c r="G39" s="1500"/>
      <c r="H39" s="1500"/>
      <c r="I39" s="1500"/>
      <c r="J39" s="1500"/>
      <c r="K39" s="1500"/>
      <c r="L39" s="575"/>
      <c r="M39" s="575"/>
      <c r="N39" s="575"/>
      <c r="O39" s="575"/>
      <c r="P39" s="575"/>
      <c r="Q39" s="575"/>
      <c r="R39" s="578"/>
      <c r="S39" s="578"/>
      <c r="T39" s="578"/>
      <c r="U39" s="578"/>
      <c r="V39" s="578"/>
      <c r="W39" s="578"/>
      <c r="X39" s="578"/>
      <c r="Y39" s="578"/>
      <c r="Z39" s="578"/>
      <c r="AA39" s="578"/>
      <c r="AB39" s="578"/>
      <c r="AC39" s="408"/>
    </row>
    <row r="40" spans="1:29" s="399" customFormat="1" ht="17.100000000000001" customHeight="1">
      <c r="A40" s="399" t="s">
        <v>3368</v>
      </c>
    </row>
    <row r="41" spans="1:29" ht="17.100000000000001" customHeight="1">
      <c r="A41" s="1501"/>
      <c r="B41" s="1501"/>
      <c r="C41" s="1501"/>
      <c r="D41" s="1501"/>
      <c r="E41" s="1501"/>
      <c r="F41" s="1501"/>
      <c r="G41" s="1501"/>
      <c r="H41" s="1501"/>
      <c r="I41" s="1501"/>
      <c r="J41" s="1501"/>
      <c r="K41" s="1501"/>
      <c r="L41" s="1501"/>
      <c r="M41" s="1501"/>
      <c r="N41" s="1501"/>
      <c r="O41" s="1501"/>
      <c r="P41" s="1501"/>
      <c r="Q41" s="1501"/>
      <c r="R41" s="1501"/>
      <c r="S41" s="1501"/>
      <c r="T41" s="1501"/>
      <c r="U41" s="1501"/>
      <c r="V41" s="1501"/>
      <c r="W41" s="1501"/>
      <c r="X41" s="1501"/>
      <c r="Y41" s="1501"/>
      <c r="Z41" s="1501"/>
      <c r="AA41" s="1501"/>
      <c r="AB41" s="1501"/>
      <c r="AC41" s="1501"/>
    </row>
    <row r="42" spans="1:29" ht="17.100000000000001" customHeight="1">
      <c r="A42" s="1501"/>
      <c r="B42" s="1501"/>
      <c r="C42" s="1501"/>
      <c r="D42" s="1501"/>
      <c r="E42" s="1501"/>
      <c r="F42" s="1501"/>
      <c r="G42" s="1501"/>
      <c r="H42" s="1501"/>
      <c r="I42" s="1501"/>
      <c r="J42" s="1501"/>
      <c r="K42" s="1501"/>
      <c r="L42" s="1501"/>
      <c r="M42" s="1501"/>
      <c r="N42" s="1501"/>
      <c r="O42" s="1501"/>
      <c r="P42" s="1501"/>
      <c r="Q42" s="1501"/>
      <c r="R42" s="1501"/>
      <c r="S42" s="1501"/>
      <c r="T42" s="1501"/>
      <c r="U42" s="1501"/>
      <c r="V42" s="1501"/>
      <c r="W42" s="1501"/>
      <c r="X42" s="1501"/>
      <c r="Y42" s="1501"/>
      <c r="Z42" s="1501"/>
      <c r="AA42" s="1501"/>
      <c r="AB42" s="1501"/>
      <c r="AC42" s="1501"/>
    </row>
    <row r="43" spans="1:29" ht="17.100000000000001" customHeight="1">
      <c r="A43" s="1501"/>
      <c r="B43" s="1501"/>
      <c r="C43" s="1501"/>
      <c r="D43" s="1501"/>
      <c r="E43" s="1501"/>
      <c r="F43" s="1501"/>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row>
    <row r="44" spans="1:29" ht="17.100000000000001" customHeight="1">
      <c r="A44" s="1501"/>
      <c r="B44" s="1501"/>
      <c r="C44" s="1501"/>
      <c r="D44" s="1501"/>
      <c r="E44" s="1501"/>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c r="AB44" s="1501"/>
      <c r="AC44" s="1501"/>
    </row>
    <row r="45" spans="1:29" ht="17.100000000000001" customHeight="1">
      <c r="A45" s="1501"/>
      <c r="B45" s="1501"/>
      <c r="C45" s="1501"/>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row>
    <row r="46" spans="1:29" ht="17.100000000000001" customHeight="1">
      <c r="A46" s="1501"/>
      <c r="B46" s="1501"/>
      <c r="C46" s="1501"/>
      <c r="D46" s="1501"/>
      <c r="E46" s="1501"/>
      <c r="F46" s="1501"/>
      <c r="G46" s="1501"/>
      <c r="H46" s="1501"/>
      <c r="I46" s="1501"/>
      <c r="J46" s="1501"/>
      <c r="K46" s="1501"/>
      <c r="L46" s="1501"/>
      <c r="M46" s="1501"/>
      <c r="N46" s="1501"/>
      <c r="O46" s="1501"/>
      <c r="P46" s="1501"/>
      <c r="Q46" s="1501"/>
      <c r="R46" s="1501"/>
      <c r="S46" s="1501"/>
      <c r="T46" s="1501"/>
      <c r="U46" s="1501"/>
      <c r="V46" s="1501"/>
      <c r="W46" s="1501"/>
      <c r="X46" s="1501"/>
      <c r="Y46" s="1501"/>
      <c r="Z46" s="1501"/>
      <c r="AA46" s="1501"/>
      <c r="AB46" s="1501"/>
      <c r="AC46" s="1501"/>
    </row>
    <row r="47" spans="1:29" ht="17.100000000000001" customHeight="1">
      <c r="A47" s="1501"/>
      <c r="B47" s="1501"/>
      <c r="C47" s="1501"/>
      <c r="D47" s="1501"/>
      <c r="E47" s="1501"/>
      <c r="F47" s="1501"/>
      <c r="G47" s="1501"/>
      <c r="H47" s="1501"/>
      <c r="I47" s="1501"/>
      <c r="J47" s="1501"/>
      <c r="K47" s="1501"/>
      <c r="L47" s="1501"/>
      <c r="M47" s="1501"/>
      <c r="N47" s="1501"/>
      <c r="O47" s="1501"/>
      <c r="P47" s="1501"/>
      <c r="Q47" s="1501"/>
      <c r="R47" s="1501"/>
      <c r="S47" s="1501"/>
      <c r="T47" s="1501"/>
      <c r="U47" s="1501"/>
      <c r="V47" s="1501"/>
      <c r="W47" s="1501"/>
      <c r="X47" s="1501"/>
      <c r="Y47" s="1501"/>
      <c r="Z47" s="1501"/>
      <c r="AA47" s="1501"/>
      <c r="AB47" s="1501"/>
      <c r="AC47" s="1501"/>
    </row>
    <row r="48" spans="1:29" ht="17.100000000000001" customHeight="1">
      <c r="A48" s="1501"/>
      <c r="B48" s="1501"/>
      <c r="C48" s="1501"/>
      <c r="D48" s="1501"/>
      <c r="E48" s="1501"/>
      <c r="F48" s="1501"/>
      <c r="G48" s="1501"/>
      <c r="H48" s="1501"/>
      <c r="I48" s="1501"/>
      <c r="J48" s="1501"/>
      <c r="K48" s="1501"/>
      <c r="L48" s="1501"/>
      <c r="M48" s="1501"/>
      <c r="N48" s="1501"/>
      <c r="O48" s="1501"/>
      <c r="P48" s="1501"/>
      <c r="Q48" s="1501"/>
      <c r="R48" s="1501"/>
      <c r="S48" s="1501"/>
      <c r="T48" s="1501"/>
      <c r="U48" s="1501"/>
      <c r="V48" s="1501"/>
      <c r="W48" s="1501"/>
      <c r="X48" s="1501"/>
      <c r="Y48" s="1501"/>
      <c r="Z48" s="1501"/>
      <c r="AA48" s="1501"/>
      <c r="AB48" s="1501"/>
      <c r="AC48" s="1501"/>
    </row>
    <row r="49" spans="1:29" ht="17.100000000000001" customHeight="1">
      <c r="A49" s="1501"/>
      <c r="B49" s="1501"/>
      <c r="C49" s="1501"/>
      <c r="D49" s="1501"/>
      <c r="E49" s="1501"/>
      <c r="F49" s="1501"/>
      <c r="G49" s="1501"/>
      <c r="H49" s="1501"/>
      <c r="I49" s="1501"/>
      <c r="J49" s="1501"/>
      <c r="K49" s="1501"/>
      <c r="L49" s="1501"/>
      <c r="M49" s="1501"/>
      <c r="N49" s="1501"/>
      <c r="O49" s="1501"/>
      <c r="P49" s="1501"/>
      <c r="Q49" s="1501"/>
      <c r="R49" s="1501"/>
      <c r="S49" s="1501"/>
      <c r="T49" s="1501"/>
      <c r="U49" s="1501"/>
      <c r="V49" s="1501"/>
      <c r="W49" s="1501"/>
      <c r="X49" s="1501"/>
      <c r="Y49" s="1501"/>
      <c r="Z49" s="1501"/>
      <c r="AA49" s="1501"/>
      <c r="AB49" s="1501"/>
      <c r="AC49" s="1501"/>
    </row>
  </sheetData>
  <mergeCells count="27">
    <mergeCell ref="G38:AC38"/>
    <mergeCell ref="G39:K39"/>
    <mergeCell ref="A41:AC49"/>
    <mergeCell ref="G29:AC29"/>
    <mergeCell ref="I31:AB31"/>
    <mergeCell ref="I33:AA33"/>
    <mergeCell ref="G35:AA35"/>
    <mergeCell ref="G36:AC36"/>
    <mergeCell ref="G37:J37"/>
    <mergeCell ref="G28:AC28"/>
    <mergeCell ref="G15:J15"/>
    <mergeCell ref="G16:AC16"/>
    <mergeCell ref="G17:K17"/>
    <mergeCell ref="G19:AC19"/>
    <mergeCell ref="K20:AC20"/>
    <mergeCell ref="G21:J21"/>
    <mergeCell ref="G22:AC22"/>
    <mergeCell ref="G23:K23"/>
    <mergeCell ref="G25:AC25"/>
    <mergeCell ref="K26:AC26"/>
    <mergeCell ref="G27:J27"/>
    <mergeCell ref="G14:AA14"/>
    <mergeCell ref="A4:AC4"/>
    <mergeCell ref="A5:AC5"/>
    <mergeCell ref="A7:AC7"/>
    <mergeCell ref="A10:L10"/>
    <mergeCell ref="A11:L11"/>
  </mergeCells>
  <phoneticPr fontId="1"/>
  <dataValidations count="2">
    <dataValidation type="list" allowBlank="1" showInputMessage="1" showErrorMessage="1" sqref="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xr:uid="{603ADE9C-DF38-4228-9DB1-67D852D5FD25}">
      <formula1>"設計者,代理者"</formula1>
    </dataValidation>
    <dataValidation type="list" allowBlank="1" showInputMessage="1" showErrorMessage="1" sqref="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xr:uid="{B5EE9FF5-07A7-4063-BECB-EF405A24AA86}">
      <formula1>",2又は3名"</formula1>
    </dataValidation>
  </dataValidations>
  <pageMargins left="0.78740157480314965" right="0.59055118110236227" top="0.51181102362204722" bottom="0.51181102362204722" header="0.51181102362204722" footer="0.51181102362204722"/>
  <pageSetup paperSize="9" orientation="portrait" blackAndWhite="1"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2537</v>
      </c>
    </row>
    <row r="7" spans="1:30" ht="35.1" customHeight="1" thickTop="1" thickBot="1">
      <c r="A7" s="1161" t="s">
        <v>2561</v>
      </c>
      <c r="B7" s="1162"/>
      <c r="C7" s="1168" t="s">
        <v>2562</v>
      </c>
      <c r="D7" s="1168"/>
      <c r="E7" s="1168"/>
      <c r="F7" s="1168"/>
      <c r="G7" s="1169"/>
      <c r="H7" s="1170" t="s">
        <v>2563</v>
      </c>
      <c r="I7" s="1171"/>
      <c r="J7" s="1171"/>
      <c r="K7" s="1171"/>
      <c r="L7" s="1171"/>
      <c r="M7" s="1171"/>
      <c r="N7" s="1171"/>
      <c r="O7" s="1171"/>
      <c r="P7" s="1171"/>
      <c r="Q7" s="1171"/>
      <c r="R7" s="1171"/>
      <c r="S7" s="1171"/>
      <c r="T7" s="1171"/>
      <c r="U7" s="1171"/>
      <c r="V7" s="1171"/>
      <c r="W7" s="1171"/>
      <c r="X7" s="1171"/>
      <c r="Y7" s="1172"/>
      <c r="Z7" s="311"/>
    </row>
    <row r="8" spans="1:30" ht="35.1" customHeight="1" thickTop="1">
      <c r="A8" s="1163"/>
      <c r="B8" s="1164"/>
      <c r="C8" s="1173" t="s">
        <v>2564</v>
      </c>
      <c r="D8" s="1174"/>
      <c r="E8" s="1174"/>
      <c r="F8" s="1174"/>
      <c r="G8" s="1175"/>
      <c r="H8" s="1179"/>
      <c r="I8" s="1180"/>
      <c r="J8" s="1180"/>
      <c r="K8" s="1180"/>
      <c r="L8" s="1180"/>
      <c r="M8" s="1180"/>
      <c r="N8" s="1180"/>
      <c r="O8" s="1180"/>
      <c r="P8" s="1180"/>
      <c r="Q8" s="1180"/>
      <c r="R8" s="1180"/>
      <c r="S8" s="1180"/>
      <c r="T8" s="1180"/>
      <c r="U8" s="1180"/>
      <c r="V8" s="1180"/>
      <c r="W8" s="1180"/>
      <c r="X8" s="1180"/>
      <c r="Y8" s="1181"/>
      <c r="Z8" s="311"/>
      <c r="AA8" s="312" t="s">
        <v>2565</v>
      </c>
      <c r="AB8" s="312"/>
      <c r="AC8" s="312"/>
      <c r="AD8" s="312"/>
    </row>
    <row r="9" spans="1:30" ht="35.1" customHeight="1">
      <c r="A9" s="1165"/>
      <c r="B9" s="1164"/>
      <c r="C9" s="1176"/>
      <c r="D9" s="1177"/>
      <c r="E9" s="1177"/>
      <c r="F9" s="1177"/>
      <c r="G9" s="1178"/>
      <c r="H9" s="1182"/>
      <c r="I9" s="1183"/>
      <c r="J9" s="1183"/>
      <c r="K9" s="1183"/>
      <c r="L9" s="1183"/>
      <c r="M9" s="1183"/>
      <c r="N9" s="1183"/>
      <c r="O9" s="1183"/>
      <c r="P9" s="1183"/>
      <c r="Q9" s="1183"/>
      <c r="R9" s="1183"/>
      <c r="S9" s="1183"/>
      <c r="T9" s="1183"/>
      <c r="U9" s="1183"/>
      <c r="V9" s="1183"/>
      <c r="W9" s="1183"/>
      <c r="X9" s="1183"/>
      <c r="Y9" s="1184"/>
      <c r="Z9" s="311"/>
      <c r="AA9" s="312" t="s">
        <v>2566</v>
      </c>
      <c r="AB9" s="312"/>
      <c r="AC9" s="312"/>
      <c r="AD9" s="312"/>
    </row>
    <row r="10" spans="1:30" ht="35.1" customHeight="1">
      <c r="A10" s="1165"/>
      <c r="B10" s="1164"/>
      <c r="C10" s="1185" t="s">
        <v>2567</v>
      </c>
      <c r="D10" s="1185"/>
      <c r="E10" s="1185"/>
      <c r="F10" s="1185"/>
      <c r="G10" s="1186"/>
      <c r="H10" s="1187"/>
      <c r="I10" s="1188"/>
      <c r="J10" s="1188"/>
      <c r="K10" s="1188"/>
      <c r="L10" s="1188"/>
      <c r="M10" s="1188"/>
      <c r="N10" s="1188"/>
      <c r="O10" s="1188"/>
      <c r="P10" s="1188"/>
      <c r="Q10" s="1188"/>
      <c r="R10" s="1188"/>
      <c r="S10" s="1188"/>
      <c r="T10" s="1188"/>
      <c r="U10" s="1188"/>
      <c r="V10" s="1188"/>
      <c r="W10" s="1188"/>
      <c r="X10" s="1188"/>
      <c r="Y10" s="1189"/>
      <c r="Z10" s="311"/>
      <c r="AA10" s="312" t="s">
        <v>2568</v>
      </c>
      <c r="AB10" s="312"/>
      <c r="AC10" s="312"/>
      <c r="AD10" s="312"/>
    </row>
    <row r="11" spans="1:30" ht="35.1" customHeight="1" thickBot="1">
      <c r="A11" s="1166"/>
      <c r="B11" s="1167"/>
      <c r="C11" s="1185" t="s">
        <v>11</v>
      </c>
      <c r="D11" s="1185"/>
      <c r="E11" s="1185"/>
      <c r="F11" s="1185"/>
      <c r="G11" s="1186"/>
      <c r="H11" s="1190"/>
      <c r="I11" s="1191"/>
      <c r="J11" s="1191"/>
      <c r="K11" s="1191"/>
      <c r="L11" s="1191"/>
      <c r="M11" s="1191"/>
      <c r="N11" s="1191"/>
      <c r="O11" s="1191"/>
      <c r="P11" s="1192"/>
      <c r="Q11" s="1156" t="s">
        <v>9</v>
      </c>
      <c r="R11" s="1157"/>
      <c r="S11" s="1158"/>
      <c r="T11" s="1159"/>
      <c r="U11" s="1159"/>
      <c r="V11" s="1159"/>
      <c r="W11" s="1159"/>
      <c r="X11" s="1159"/>
      <c r="Y11" s="1160"/>
      <c r="Z11" s="313"/>
      <c r="AA11" s="312" t="s">
        <v>2542</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2687-7D80-4800-AF73-329E65610656}">
  <sheetPr>
    <tabColor rgb="FFFFFF00"/>
  </sheetPr>
  <dimension ref="A1:AL116"/>
  <sheetViews>
    <sheetView view="pageBreakPreview" zoomScaleNormal="100" zoomScaleSheetLayoutView="100" workbookViewId="0">
      <selection activeCell="F7" sqref="F7"/>
    </sheetView>
  </sheetViews>
  <sheetFormatPr defaultRowHeight="12"/>
  <cols>
    <col min="1" max="29" width="3" style="583" customWidth="1"/>
    <col min="30" max="256" width="9" style="583"/>
    <col min="257" max="285" width="3" style="583" customWidth="1"/>
    <col min="286" max="512" width="9" style="583"/>
    <col min="513" max="541" width="3" style="583" customWidth="1"/>
    <col min="542" max="768" width="9" style="583"/>
    <col min="769" max="797" width="3" style="583" customWidth="1"/>
    <col min="798" max="1024" width="9" style="583"/>
    <col min="1025" max="1053" width="3" style="583" customWidth="1"/>
    <col min="1054" max="1280" width="9" style="583"/>
    <col min="1281" max="1309" width="3" style="583" customWidth="1"/>
    <col min="1310" max="1536" width="9" style="583"/>
    <col min="1537" max="1565" width="3" style="583" customWidth="1"/>
    <col min="1566" max="1792" width="9" style="583"/>
    <col min="1793" max="1821" width="3" style="583" customWidth="1"/>
    <col min="1822" max="2048" width="9" style="583"/>
    <col min="2049" max="2077" width="3" style="583" customWidth="1"/>
    <col min="2078" max="2304" width="9" style="583"/>
    <col min="2305" max="2333" width="3" style="583" customWidth="1"/>
    <col min="2334" max="2560" width="9" style="583"/>
    <col min="2561" max="2589" width="3" style="583" customWidth="1"/>
    <col min="2590" max="2816" width="9" style="583"/>
    <col min="2817" max="2845" width="3" style="583" customWidth="1"/>
    <col min="2846" max="3072" width="9" style="583"/>
    <col min="3073" max="3101" width="3" style="583" customWidth="1"/>
    <col min="3102" max="3328" width="9" style="583"/>
    <col min="3329" max="3357" width="3" style="583" customWidth="1"/>
    <col min="3358" max="3584" width="9" style="583"/>
    <col min="3585" max="3613" width="3" style="583" customWidth="1"/>
    <col min="3614" max="3840" width="9" style="583"/>
    <col min="3841" max="3869" width="3" style="583" customWidth="1"/>
    <col min="3870" max="4096" width="9" style="583"/>
    <col min="4097" max="4125" width="3" style="583" customWidth="1"/>
    <col min="4126" max="4352" width="9" style="583"/>
    <col min="4353" max="4381" width="3" style="583" customWidth="1"/>
    <col min="4382" max="4608" width="9" style="583"/>
    <col min="4609" max="4637" width="3" style="583" customWidth="1"/>
    <col min="4638" max="4864" width="9" style="583"/>
    <col min="4865" max="4893" width="3" style="583" customWidth="1"/>
    <col min="4894" max="5120" width="9" style="583"/>
    <col min="5121" max="5149" width="3" style="583" customWidth="1"/>
    <col min="5150" max="5376" width="9" style="583"/>
    <col min="5377" max="5405" width="3" style="583" customWidth="1"/>
    <col min="5406" max="5632" width="9" style="583"/>
    <col min="5633" max="5661" width="3" style="583" customWidth="1"/>
    <col min="5662" max="5888" width="9" style="583"/>
    <col min="5889" max="5917" width="3" style="583" customWidth="1"/>
    <col min="5918" max="6144" width="9" style="583"/>
    <col min="6145" max="6173" width="3" style="583" customWidth="1"/>
    <col min="6174" max="6400" width="9" style="583"/>
    <col min="6401" max="6429" width="3" style="583" customWidth="1"/>
    <col min="6430" max="6656" width="9" style="583"/>
    <col min="6657" max="6685" width="3" style="583" customWidth="1"/>
    <col min="6686" max="6912" width="9" style="583"/>
    <col min="6913" max="6941" width="3" style="583" customWidth="1"/>
    <col min="6942" max="7168" width="9" style="583"/>
    <col min="7169" max="7197" width="3" style="583" customWidth="1"/>
    <col min="7198" max="7424" width="9" style="583"/>
    <col min="7425" max="7453" width="3" style="583" customWidth="1"/>
    <col min="7454" max="7680" width="9" style="583"/>
    <col min="7681" max="7709" width="3" style="583" customWidth="1"/>
    <col min="7710" max="7936" width="9" style="583"/>
    <col min="7937" max="7965" width="3" style="583" customWidth="1"/>
    <col min="7966" max="8192" width="9" style="583"/>
    <col min="8193" max="8221" width="3" style="583" customWidth="1"/>
    <col min="8222" max="8448" width="9" style="583"/>
    <col min="8449" max="8477" width="3" style="583" customWidth="1"/>
    <col min="8478" max="8704" width="9" style="583"/>
    <col min="8705" max="8733" width="3" style="583" customWidth="1"/>
    <col min="8734" max="8960" width="9" style="583"/>
    <col min="8961" max="8989" width="3" style="583" customWidth="1"/>
    <col min="8990" max="9216" width="9" style="583"/>
    <col min="9217" max="9245" width="3" style="583" customWidth="1"/>
    <col min="9246" max="9472" width="9" style="583"/>
    <col min="9473" max="9501" width="3" style="583" customWidth="1"/>
    <col min="9502" max="9728" width="9" style="583"/>
    <col min="9729" max="9757" width="3" style="583" customWidth="1"/>
    <col min="9758" max="9984" width="9" style="583"/>
    <col min="9985" max="10013" width="3" style="583" customWidth="1"/>
    <col min="10014" max="10240" width="9" style="583"/>
    <col min="10241" max="10269" width="3" style="583" customWidth="1"/>
    <col min="10270" max="10496" width="9" style="583"/>
    <col min="10497" max="10525" width="3" style="583" customWidth="1"/>
    <col min="10526" max="10752" width="9" style="583"/>
    <col min="10753" max="10781" width="3" style="583" customWidth="1"/>
    <col min="10782" max="11008" width="9" style="583"/>
    <col min="11009" max="11037" width="3" style="583" customWidth="1"/>
    <col min="11038" max="11264" width="9" style="583"/>
    <col min="11265" max="11293" width="3" style="583" customWidth="1"/>
    <col min="11294" max="11520" width="9" style="583"/>
    <col min="11521" max="11549" width="3" style="583" customWidth="1"/>
    <col min="11550" max="11776" width="9" style="583"/>
    <col min="11777" max="11805" width="3" style="583" customWidth="1"/>
    <col min="11806" max="12032" width="9" style="583"/>
    <col min="12033" max="12061" width="3" style="583" customWidth="1"/>
    <col min="12062" max="12288" width="9" style="583"/>
    <col min="12289" max="12317" width="3" style="583" customWidth="1"/>
    <col min="12318" max="12544" width="9" style="583"/>
    <col min="12545" max="12573" width="3" style="583" customWidth="1"/>
    <col min="12574" max="12800" width="9" style="583"/>
    <col min="12801" max="12829" width="3" style="583" customWidth="1"/>
    <col min="12830" max="13056" width="9" style="583"/>
    <col min="13057" max="13085" width="3" style="583" customWidth="1"/>
    <col min="13086" max="13312" width="9" style="583"/>
    <col min="13313" max="13341" width="3" style="583" customWidth="1"/>
    <col min="13342" max="13568" width="9" style="583"/>
    <col min="13569" max="13597" width="3" style="583" customWidth="1"/>
    <col min="13598" max="13824" width="9" style="583"/>
    <col min="13825" max="13853" width="3" style="583" customWidth="1"/>
    <col min="13854" max="14080" width="9" style="583"/>
    <col min="14081" max="14109" width="3" style="583" customWidth="1"/>
    <col min="14110" max="14336" width="9" style="583"/>
    <col min="14337" max="14365" width="3" style="583" customWidth="1"/>
    <col min="14366" max="14592" width="9" style="583"/>
    <col min="14593" max="14621" width="3" style="583" customWidth="1"/>
    <col min="14622" max="14848" width="9" style="583"/>
    <col min="14849" max="14877" width="3" style="583" customWidth="1"/>
    <col min="14878" max="15104" width="9" style="583"/>
    <col min="15105" max="15133" width="3" style="583" customWidth="1"/>
    <col min="15134" max="15360" width="9" style="583"/>
    <col min="15361" max="15389" width="3" style="583" customWidth="1"/>
    <col min="15390" max="15616" width="9" style="583"/>
    <col min="15617" max="15645" width="3" style="583" customWidth="1"/>
    <col min="15646" max="15872" width="9" style="583"/>
    <col min="15873" max="15901" width="3" style="583" customWidth="1"/>
    <col min="15902" max="16128" width="9" style="583"/>
    <col min="16129" max="16157" width="3" style="583" customWidth="1"/>
    <col min="16158" max="16384" width="9" style="583"/>
  </cols>
  <sheetData>
    <row r="1" spans="1:32" ht="17.100000000000001" customHeight="1">
      <c r="A1" s="1507" t="s">
        <v>3369</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row>
    <row r="2" spans="1:32" ht="17.100000000000001" customHeight="1">
      <c r="A2" s="583" t="s">
        <v>3370</v>
      </c>
      <c r="AD2" s="584"/>
    </row>
    <row r="3" spans="1:32" ht="17.100000000000001" customHeight="1">
      <c r="A3" s="583" t="s">
        <v>3371</v>
      </c>
      <c r="I3" s="583" t="s">
        <v>2717</v>
      </c>
      <c r="K3" s="585" t="str">
        <f>'第三面-2'!K20</f>
        <v/>
      </c>
      <c r="L3" s="583" t="s">
        <v>5</v>
      </c>
      <c r="M3" s="585" t="str">
        <f>'第三面-2'!M20</f>
        <v/>
      </c>
      <c r="N3" s="583" t="s">
        <v>2718</v>
      </c>
      <c r="O3" s="585" t="str">
        <f>'第三面-2'!O20</f>
        <v/>
      </c>
      <c r="P3" s="583" t="s">
        <v>2719</v>
      </c>
      <c r="R3" s="586"/>
      <c r="AD3" s="584"/>
      <c r="AE3" s="364"/>
      <c r="AF3" s="364"/>
    </row>
    <row r="4" spans="1:32" ht="17.100000000000001" customHeight="1">
      <c r="A4" s="583" t="s">
        <v>3372</v>
      </c>
      <c r="I4" s="583" t="s">
        <v>2717</v>
      </c>
      <c r="K4" s="585" t="str">
        <f>'第三面-2'!K22</f>
        <v/>
      </c>
      <c r="L4" s="583" t="s">
        <v>5</v>
      </c>
      <c r="M4" s="585" t="str">
        <f>'第三面-2'!M22</f>
        <v/>
      </c>
      <c r="N4" s="583" t="s">
        <v>2718</v>
      </c>
      <c r="O4" s="585" t="str">
        <f>'第三面-2'!O22</f>
        <v/>
      </c>
      <c r="P4" s="583" t="s">
        <v>2719</v>
      </c>
      <c r="S4" s="586"/>
      <c r="AD4" s="584"/>
    </row>
    <row r="5" spans="1:32" ht="17.100000000000001" customHeight="1">
      <c r="A5" s="587" t="s">
        <v>3373</v>
      </c>
      <c r="B5" s="587"/>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row>
    <row r="6" spans="1:32" ht="17.100000000000001" customHeight="1">
      <c r="A6" s="583" t="s">
        <v>3374</v>
      </c>
    </row>
    <row r="7" spans="1:32" ht="17.100000000000001" customHeight="1">
      <c r="F7" s="393" t="s">
        <v>2828</v>
      </c>
      <c r="G7" s="588" t="s">
        <v>3375</v>
      </c>
      <c r="I7" s="588"/>
      <c r="K7" s="393" t="s">
        <v>2828</v>
      </c>
      <c r="L7" s="588" t="s">
        <v>3376</v>
      </c>
      <c r="M7" s="589"/>
      <c r="N7" s="589"/>
      <c r="O7" s="589"/>
      <c r="P7" s="589"/>
      <c r="Q7" s="589"/>
      <c r="R7" s="589"/>
      <c r="S7" s="590" t="s">
        <v>2828</v>
      </c>
      <c r="T7" s="591" t="s">
        <v>3377</v>
      </c>
      <c r="V7" s="591"/>
      <c r="W7" s="591"/>
    </row>
    <row r="8" spans="1:32" ht="17.100000000000001" customHeight="1">
      <c r="F8" s="590" t="s">
        <v>2828</v>
      </c>
      <c r="G8" s="592" t="s">
        <v>3378</v>
      </c>
      <c r="H8" s="592"/>
      <c r="I8" s="592"/>
      <c r="K8" s="590" t="s">
        <v>2828</v>
      </c>
      <c r="L8" s="592" t="s">
        <v>3379</v>
      </c>
      <c r="M8" s="591"/>
      <c r="N8" s="591"/>
      <c r="O8" s="591"/>
      <c r="P8" s="591"/>
      <c r="Q8" s="591"/>
      <c r="R8" s="591"/>
      <c r="S8" s="590" t="s">
        <v>2828</v>
      </c>
      <c r="T8" s="591" t="s">
        <v>3380</v>
      </c>
      <c r="V8" s="591"/>
      <c r="W8" s="591"/>
    </row>
    <row r="9" spans="1:32" ht="17.100000000000001" customHeight="1">
      <c r="A9" s="583" t="s">
        <v>3381</v>
      </c>
      <c r="F9" s="588"/>
      <c r="G9" s="588"/>
      <c r="H9" s="588"/>
      <c r="I9" s="588"/>
      <c r="J9" s="588"/>
      <c r="M9" s="588"/>
      <c r="N9" s="588"/>
      <c r="O9" s="588"/>
      <c r="P9" s="588"/>
      <c r="Q9" s="588"/>
      <c r="R9" s="588"/>
      <c r="S9" s="588"/>
      <c r="T9" s="588"/>
      <c r="U9" s="588"/>
      <c r="V9" s="588"/>
      <c r="W9" s="588"/>
      <c r="X9" s="588"/>
      <c r="Y9" s="588"/>
      <c r="Z9" s="588"/>
      <c r="AA9" s="588"/>
      <c r="AB9" s="588"/>
      <c r="AC9" s="588"/>
    </row>
    <row r="10" spans="1:32" ht="17.100000000000001" customHeight="1">
      <c r="F10" s="590" t="s">
        <v>2828</v>
      </c>
      <c r="G10" s="588" t="s">
        <v>3382</v>
      </c>
      <c r="H10" s="588"/>
      <c r="I10" s="588"/>
      <c r="J10" s="588"/>
      <c r="K10" s="588"/>
      <c r="L10" s="588"/>
      <c r="M10" s="588"/>
      <c r="O10" s="590" t="s">
        <v>2828</v>
      </c>
      <c r="P10" s="588" t="s">
        <v>3383</v>
      </c>
      <c r="Q10" s="588"/>
      <c r="R10" s="588"/>
      <c r="S10" s="588"/>
      <c r="T10" s="588"/>
      <c r="U10" s="588"/>
      <c r="V10" s="588"/>
      <c r="W10" s="588"/>
      <c r="X10" s="588"/>
      <c r="Y10" s="588"/>
      <c r="Z10" s="588"/>
      <c r="AA10" s="588"/>
      <c r="AB10" s="588"/>
      <c r="AC10" s="588"/>
    </row>
    <row r="11" spans="1:32" ht="17.100000000000001" customHeight="1">
      <c r="F11" s="590" t="s">
        <v>2828</v>
      </c>
      <c r="G11" s="588" t="s">
        <v>3384</v>
      </c>
      <c r="H11" s="588"/>
      <c r="I11" s="588"/>
      <c r="J11" s="588"/>
      <c r="K11" s="588"/>
      <c r="L11" s="588"/>
      <c r="M11" s="588"/>
      <c r="N11" s="588"/>
      <c r="O11" s="588"/>
      <c r="P11" s="588"/>
      <c r="Q11" s="588"/>
      <c r="R11" s="588"/>
      <c r="S11" s="588"/>
      <c r="T11" s="588"/>
      <c r="U11" s="588"/>
      <c r="V11" s="588"/>
      <c r="W11" s="588"/>
      <c r="X11" s="588"/>
      <c r="Y11" s="588"/>
      <c r="Z11" s="588"/>
      <c r="AA11" s="588"/>
      <c r="AB11" s="588"/>
      <c r="AC11" s="588"/>
    </row>
    <row r="12" spans="1:32" ht="17.100000000000001" customHeight="1">
      <c r="F12" s="590" t="s">
        <v>2828</v>
      </c>
      <c r="G12" s="588" t="s">
        <v>3385</v>
      </c>
      <c r="H12" s="588"/>
      <c r="I12" s="588"/>
      <c r="J12" s="588"/>
      <c r="K12" s="588"/>
      <c r="L12" s="588"/>
      <c r="M12" s="588"/>
      <c r="N12" s="588"/>
      <c r="O12" s="588"/>
      <c r="P12" s="590" t="s">
        <v>2828</v>
      </c>
      <c r="Q12" s="588" t="s">
        <v>3386</v>
      </c>
      <c r="R12" s="588"/>
      <c r="S12" s="588"/>
      <c r="T12" s="588"/>
      <c r="U12" s="588"/>
      <c r="V12" s="588"/>
      <c r="W12" s="588"/>
      <c r="X12" s="588"/>
      <c r="Y12" s="588"/>
      <c r="Z12" s="588"/>
      <c r="AA12" s="588"/>
      <c r="AB12" s="588"/>
      <c r="AC12" s="588"/>
    </row>
    <row r="13" spans="1:32" ht="17.100000000000001" customHeight="1">
      <c r="A13" s="587" t="s">
        <v>3387</v>
      </c>
      <c r="B13" s="587"/>
      <c r="C13" s="587"/>
      <c r="D13" s="587"/>
      <c r="E13" s="587"/>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4"/>
    </row>
    <row r="14" spans="1:32" ht="17.100000000000001" customHeight="1">
      <c r="A14" s="583" t="s">
        <v>3388</v>
      </c>
      <c r="H14" s="1497" t="str">
        <f>IF(第三面!F4="","",第三面!F4)</f>
        <v/>
      </c>
      <c r="I14" s="1497"/>
      <c r="J14" s="1497"/>
      <c r="K14" s="1497"/>
      <c r="L14" s="1497"/>
      <c r="M14" s="1497"/>
      <c r="N14" s="1497"/>
      <c r="O14" s="1497"/>
      <c r="P14" s="1497"/>
      <c r="Q14" s="1497"/>
      <c r="R14" s="1497"/>
      <c r="S14" s="1497"/>
      <c r="T14" s="1497"/>
      <c r="U14" s="1497"/>
      <c r="V14" s="1497"/>
      <c r="W14" s="1497"/>
      <c r="X14" s="1497"/>
      <c r="Y14" s="1497"/>
      <c r="Z14" s="1497"/>
      <c r="AA14" s="1497"/>
      <c r="AB14" s="1497"/>
      <c r="AC14" s="1497"/>
      <c r="AD14" s="584"/>
    </row>
    <row r="15" spans="1:32" ht="17.100000000000001" customHeight="1">
      <c r="A15" s="583" t="s">
        <v>3389</v>
      </c>
      <c r="H15" s="593" t="str">
        <f>IF(第三面!K7="■","■","□")</f>
        <v>□</v>
      </c>
      <c r="I15" s="588" t="s">
        <v>3390</v>
      </c>
      <c r="K15" s="588"/>
      <c r="L15" s="588"/>
      <c r="M15" s="588"/>
      <c r="P15" s="386" t="str">
        <f>IF(第三面!P7="■","■","□")</f>
        <v>□</v>
      </c>
      <c r="Q15" s="588" t="s">
        <v>3391</v>
      </c>
      <c r="R15" s="588"/>
      <c r="S15" s="588"/>
      <c r="T15" s="588"/>
      <c r="AD15" s="584"/>
    </row>
    <row r="16" spans="1:32" ht="17.100000000000001" customHeight="1">
      <c r="H16" s="594" t="str">
        <f>IF(第三面!V7="■","■","□")</f>
        <v>□</v>
      </c>
      <c r="I16" s="588" t="s">
        <v>3392</v>
      </c>
      <c r="K16" s="588"/>
      <c r="L16" s="588"/>
      <c r="M16" s="588"/>
      <c r="N16" s="588"/>
      <c r="O16" s="588"/>
      <c r="P16" s="588"/>
      <c r="Q16" s="588"/>
      <c r="R16" s="588"/>
      <c r="S16" s="594" t="str">
        <f>IF(第三面!D8="■","■","□")</f>
        <v>□</v>
      </c>
      <c r="T16" s="588" t="s">
        <v>3393</v>
      </c>
      <c r="V16" s="588"/>
      <c r="W16" s="588"/>
      <c r="X16" s="588"/>
      <c r="Y16" s="588"/>
      <c r="Z16" s="595"/>
      <c r="AD16" s="584"/>
    </row>
    <row r="17" spans="1:38" ht="17.100000000000001" customHeight="1">
      <c r="A17" s="596"/>
      <c r="B17" s="596"/>
      <c r="C17" s="596"/>
      <c r="D17" s="596"/>
      <c r="E17" s="596"/>
      <c r="F17" s="596"/>
      <c r="G17" s="596"/>
      <c r="H17" s="597" t="str">
        <f>IF(第三面!K8="■","■","□")</f>
        <v>□</v>
      </c>
      <c r="I17" s="598" t="s">
        <v>3394</v>
      </c>
      <c r="K17" s="598"/>
      <c r="L17" s="598"/>
      <c r="M17" s="598"/>
      <c r="N17" s="598"/>
      <c r="O17" s="598"/>
      <c r="P17" s="598"/>
      <c r="Q17" s="598"/>
      <c r="R17" s="598"/>
      <c r="S17" s="598"/>
      <c r="T17" s="596"/>
      <c r="U17" s="596"/>
      <c r="V17" s="596"/>
      <c r="W17" s="596"/>
      <c r="X17" s="596"/>
      <c r="Y17" s="596"/>
      <c r="Z17" s="596"/>
      <c r="AA17" s="596"/>
      <c r="AB17" s="596"/>
      <c r="AC17" s="596"/>
      <c r="AD17" s="584"/>
    </row>
    <row r="18" spans="1:38" ht="17.100000000000001" customHeight="1">
      <c r="A18" s="599" t="s">
        <v>3395</v>
      </c>
      <c r="B18" s="599"/>
      <c r="C18" s="599"/>
      <c r="D18" s="599"/>
      <c r="E18" s="599"/>
      <c r="F18" s="600"/>
      <c r="G18" s="600"/>
      <c r="H18" s="601" t="s">
        <v>2828</v>
      </c>
      <c r="I18" s="602" t="s">
        <v>3396</v>
      </c>
      <c r="J18" s="599"/>
      <c r="K18" s="602"/>
      <c r="L18" s="603"/>
      <c r="M18" s="601" t="s">
        <v>2828</v>
      </c>
      <c r="N18" s="604" t="s">
        <v>3397</v>
      </c>
      <c r="O18" s="604"/>
      <c r="P18" s="605"/>
      <c r="Q18" s="599"/>
      <c r="R18" s="601" t="s">
        <v>2828</v>
      </c>
      <c r="S18" s="604" t="s">
        <v>3398</v>
      </c>
      <c r="T18" s="605"/>
      <c r="U18" s="599"/>
      <c r="V18" s="599"/>
      <c r="W18" s="601" t="s">
        <v>2828</v>
      </c>
      <c r="X18" s="604" t="s">
        <v>3399</v>
      </c>
      <c r="Y18" s="599"/>
      <c r="Z18" s="599"/>
      <c r="AA18" s="599"/>
      <c r="AB18" s="599"/>
      <c r="AC18" s="599"/>
      <c r="AD18" s="584"/>
    </row>
    <row r="19" spans="1:38" ht="17.100000000000001" customHeight="1">
      <c r="A19" s="587" t="s">
        <v>3400</v>
      </c>
      <c r="B19" s="587"/>
      <c r="C19" s="587"/>
      <c r="D19" s="587"/>
      <c r="E19" s="587"/>
      <c r="F19" s="606"/>
      <c r="G19" s="606"/>
      <c r="H19" s="1508" t="str">
        <f>IF(P19&lt;&gt;"","（❶）","（１）")</f>
        <v>（１）</v>
      </c>
      <c r="I19" s="1508"/>
      <c r="J19" s="1509" t="s">
        <v>3401</v>
      </c>
      <c r="K19" s="1509"/>
      <c r="L19" s="1509"/>
      <c r="M19" s="1509"/>
      <c r="N19" s="1509"/>
      <c r="O19" s="607" t="s">
        <v>2811</v>
      </c>
      <c r="P19" s="1510"/>
      <c r="Q19" s="1510"/>
      <c r="R19" s="1510"/>
      <c r="S19" s="1510"/>
      <c r="T19" s="1510"/>
      <c r="U19" s="1510"/>
      <c r="V19" s="1510"/>
      <c r="W19" s="1510"/>
      <c r="X19" s="1510"/>
      <c r="Y19" s="1510"/>
      <c r="Z19" s="607" t="s">
        <v>2812</v>
      </c>
      <c r="AA19" s="607"/>
      <c r="AB19" s="608"/>
      <c r="AC19" s="587"/>
      <c r="AD19" s="584"/>
    </row>
    <row r="20" spans="1:38" ht="17.100000000000001" customHeight="1">
      <c r="F20" s="595"/>
      <c r="G20" s="595"/>
      <c r="H20" s="1505" t="str">
        <f>IF(P20&lt;&gt;"","（❷）","（２）")</f>
        <v>（２）</v>
      </c>
      <c r="I20" s="1505"/>
      <c r="J20" s="1506" t="s">
        <v>3402</v>
      </c>
      <c r="K20" s="1506"/>
      <c r="L20" s="1506"/>
      <c r="M20" s="1506"/>
      <c r="N20" s="1506"/>
      <c r="O20" s="586" t="s">
        <v>2811</v>
      </c>
      <c r="P20" s="1303"/>
      <c r="Q20" s="1303"/>
      <c r="R20" s="1303"/>
      <c r="S20" s="1303"/>
      <c r="T20" s="1303"/>
      <c r="U20" s="1303"/>
      <c r="V20" s="1303"/>
      <c r="W20" s="1303"/>
      <c r="X20" s="1303"/>
      <c r="Y20" s="1303"/>
      <c r="Z20" s="586" t="s">
        <v>2812</v>
      </c>
      <c r="AA20" s="586"/>
      <c r="AB20" s="609"/>
      <c r="AD20" s="584"/>
      <c r="AL20" s="610"/>
    </row>
    <row r="21" spans="1:38" ht="17.100000000000001" customHeight="1">
      <c r="A21" s="596"/>
      <c r="B21" s="596"/>
      <c r="C21" s="596"/>
      <c r="D21" s="596"/>
      <c r="E21" s="596"/>
      <c r="F21" s="611"/>
      <c r="G21" s="611"/>
      <c r="H21" s="1511" t="str">
        <f>IF(P21&lt;&gt;"","（❸）","（３）")</f>
        <v>（３）</v>
      </c>
      <c r="I21" s="1511"/>
      <c r="J21" s="1512" t="s">
        <v>3403</v>
      </c>
      <c r="K21" s="1512"/>
      <c r="L21" s="1512"/>
      <c r="M21" s="1512"/>
      <c r="N21" s="1512"/>
      <c r="O21" s="612" t="s">
        <v>2811</v>
      </c>
      <c r="P21" s="1513"/>
      <c r="Q21" s="1513"/>
      <c r="R21" s="1513"/>
      <c r="S21" s="1513"/>
      <c r="T21" s="1513"/>
      <c r="U21" s="1513"/>
      <c r="V21" s="1513"/>
      <c r="W21" s="1513"/>
      <c r="X21" s="1513"/>
      <c r="Y21" s="1513"/>
      <c r="Z21" s="612" t="s">
        <v>2812</v>
      </c>
      <c r="AA21" s="612"/>
      <c r="AB21" s="582"/>
      <c r="AC21" s="596"/>
      <c r="AD21" s="584"/>
    </row>
    <row r="22" spans="1:38" ht="17.100000000000001" customHeight="1">
      <c r="A22" s="583" t="s">
        <v>3404</v>
      </c>
      <c r="AD22" s="584"/>
    </row>
    <row r="23" spans="1:38" ht="17.100000000000001" customHeight="1">
      <c r="B23" s="583" t="s">
        <v>3405</v>
      </c>
      <c r="E23" s="609"/>
      <c r="F23" s="1303" t="s">
        <v>3406</v>
      </c>
      <c r="G23" s="1303"/>
      <c r="H23" s="1303"/>
      <c r="I23" s="1303"/>
      <c r="J23" s="1303"/>
      <c r="K23" s="609" t="s">
        <v>3256</v>
      </c>
      <c r="L23" s="609" t="s">
        <v>2571</v>
      </c>
      <c r="M23" s="1303"/>
      <c r="N23" s="1303"/>
      <c r="O23" s="1303"/>
      <c r="P23" s="1303"/>
      <c r="Q23" s="1303"/>
      <c r="R23" s="609" t="s">
        <v>3256</v>
      </c>
      <c r="S23" s="609" t="s">
        <v>2571</v>
      </c>
      <c r="T23" s="1303"/>
      <c r="U23" s="1303"/>
      <c r="V23" s="1303"/>
      <c r="W23" s="1303"/>
      <c r="X23" s="1303"/>
      <c r="Y23" s="609" t="s">
        <v>2812</v>
      </c>
      <c r="Z23" s="609"/>
      <c r="AA23" s="609"/>
      <c r="AD23" s="584"/>
    </row>
    <row r="24" spans="1:38" ht="17.100000000000001" customHeight="1">
      <c r="B24" s="583" t="s">
        <v>3407</v>
      </c>
      <c r="F24" s="590" t="s">
        <v>2828</v>
      </c>
      <c r="G24" s="1514" t="s">
        <v>3408</v>
      </c>
      <c r="H24" s="1514"/>
      <c r="I24" s="1514"/>
      <c r="J24" s="1514"/>
      <c r="K24" s="1514"/>
      <c r="L24" s="1514"/>
      <c r="M24" s="590" t="s">
        <v>2828</v>
      </c>
      <c r="N24" s="1514" t="s">
        <v>3408</v>
      </c>
      <c r="O24" s="1514"/>
      <c r="P24" s="1514"/>
      <c r="Q24" s="1514"/>
      <c r="R24" s="1514"/>
      <c r="S24" s="1514"/>
      <c r="T24" s="590" t="s">
        <v>2828</v>
      </c>
      <c r="U24" s="1514" t="s">
        <v>3408</v>
      </c>
      <c r="V24" s="1514"/>
      <c r="W24" s="1514"/>
      <c r="X24" s="1514"/>
      <c r="Y24" s="1514"/>
      <c r="Z24" s="1514"/>
    </row>
    <row r="25" spans="1:38" ht="17.100000000000001" customHeight="1">
      <c r="F25" s="590" t="s">
        <v>2828</v>
      </c>
      <c r="G25" s="1515" t="s">
        <v>3409</v>
      </c>
      <c r="H25" s="1515"/>
      <c r="I25" s="1515"/>
      <c r="J25" s="1515"/>
      <c r="K25" s="1515"/>
      <c r="L25" s="1515"/>
      <c r="M25" s="590" t="s">
        <v>2828</v>
      </c>
      <c r="N25" s="1515" t="s">
        <v>3409</v>
      </c>
      <c r="O25" s="1515"/>
      <c r="P25" s="1515"/>
      <c r="Q25" s="1515"/>
      <c r="R25" s="1515"/>
      <c r="S25" s="1515"/>
      <c r="T25" s="590" t="s">
        <v>2828</v>
      </c>
      <c r="U25" s="1515" t="s">
        <v>3409</v>
      </c>
      <c r="V25" s="1515"/>
      <c r="W25" s="1515"/>
      <c r="X25" s="1515"/>
      <c r="Y25" s="1515"/>
      <c r="Z25" s="1515"/>
      <c r="AD25" s="613"/>
    </row>
    <row r="26" spans="1:38" ht="17.100000000000001" customHeight="1">
      <c r="F26" s="590" t="s">
        <v>2828</v>
      </c>
      <c r="G26" s="1515"/>
      <c r="H26" s="1515"/>
      <c r="I26" s="1515"/>
      <c r="J26" s="1515"/>
      <c r="K26" s="1515"/>
      <c r="L26" s="1515"/>
      <c r="M26" s="590" t="s">
        <v>2828</v>
      </c>
      <c r="N26" s="1515"/>
      <c r="O26" s="1515"/>
      <c r="P26" s="1515"/>
      <c r="Q26" s="1515"/>
      <c r="R26" s="1515"/>
      <c r="S26" s="1515"/>
      <c r="T26" s="590" t="s">
        <v>2828</v>
      </c>
      <c r="U26" s="1515"/>
      <c r="V26" s="1515"/>
      <c r="W26" s="1515"/>
      <c r="X26" s="1515"/>
      <c r="Y26" s="1515"/>
      <c r="Z26" s="1515"/>
    </row>
    <row r="27" spans="1:38" ht="17.100000000000001" customHeight="1">
      <c r="F27" s="590" t="s">
        <v>2828</v>
      </c>
      <c r="G27" s="1514" t="s">
        <v>3410</v>
      </c>
      <c r="H27" s="1514"/>
      <c r="I27" s="1514"/>
      <c r="J27" s="1514"/>
      <c r="K27" s="1514"/>
      <c r="L27" s="1514"/>
      <c r="M27" s="590" t="s">
        <v>2828</v>
      </c>
      <c r="N27" s="1514" t="s">
        <v>3410</v>
      </c>
      <c r="O27" s="1514"/>
      <c r="P27" s="1514"/>
      <c r="Q27" s="1514"/>
      <c r="R27" s="1514"/>
      <c r="S27" s="1514"/>
      <c r="T27" s="590" t="s">
        <v>2828</v>
      </c>
      <c r="U27" s="1514" t="s">
        <v>3410</v>
      </c>
      <c r="V27" s="1514"/>
      <c r="W27" s="1514"/>
      <c r="X27" s="1514"/>
      <c r="Y27" s="1514"/>
      <c r="Z27" s="1514"/>
    </row>
    <row r="28" spans="1:38" ht="17.100000000000001" customHeight="1">
      <c r="F28" s="590" t="s">
        <v>2828</v>
      </c>
      <c r="G28" s="1514" t="s">
        <v>3411</v>
      </c>
      <c r="H28" s="1514"/>
      <c r="I28" s="1514"/>
      <c r="J28" s="1514"/>
      <c r="K28" s="1514"/>
      <c r="L28" s="1514"/>
      <c r="M28" s="590" t="s">
        <v>2828</v>
      </c>
      <c r="N28" s="1514" t="s">
        <v>3411</v>
      </c>
      <c r="O28" s="1514"/>
      <c r="P28" s="1514"/>
      <c r="Q28" s="1514"/>
      <c r="R28" s="1514"/>
      <c r="S28" s="1514"/>
      <c r="T28" s="590" t="s">
        <v>2828</v>
      </c>
      <c r="U28" s="1514" t="s">
        <v>3411</v>
      </c>
      <c r="V28" s="1514"/>
      <c r="W28" s="1514"/>
      <c r="X28" s="1514"/>
      <c r="Y28" s="1514"/>
      <c r="Z28" s="1514"/>
    </row>
    <row r="29" spans="1:38" ht="17.100000000000001" customHeight="1">
      <c r="F29" s="590" t="s">
        <v>2828</v>
      </c>
      <c r="G29" s="1514" t="s">
        <v>3412</v>
      </c>
      <c r="H29" s="1514"/>
      <c r="I29" s="1514"/>
      <c r="J29" s="1514"/>
      <c r="K29" s="1514"/>
      <c r="L29" s="1514"/>
      <c r="M29" s="590" t="s">
        <v>2828</v>
      </c>
      <c r="N29" s="1514" t="s">
        <v>3412</v>
      </c>
      <c r="O29" s="1514"/>
      <c r="P29" s="1514"/>
      <c r="Q29" s="1514"/>
      <c r="R29" s="1514"/>
      <c r="S29" s="1514"/>
      <c r="T29" s="590" t="s">
        <v>2828</v>
      </c>
      <c r="U29" s="1514" t="s">
        <v>3412</v>
      </c>
      <c r="V29" s="1514"/>
      <c r="W29" s="1514"/>
      <c r="X29" s="1514"/>
      <c r="Y29" s="1514"/>
      <c r="Z29" s="1514"/>
    </row>
    <row r="30" spans="1:38" ht="17.100000000000001" customHeight="1">
      <c r="F30" s="590" t="s">
        <v>2828</v>
      </c>
      <c r="G30" s="1514" t="s">
        <v>3413</v>
      </c>
      <c r="H30" s="1514"/>
      <c r="I30" s="1514"/>
      <c r="J30" s="1514"/>
      <c r="K30" s="1514"/>
      <c r="L30" s="1514"/>
      <c r="M30" s="590" t="s">
        <v>2828</v>
      </c>
      <c r="N30" s="1514" t="s">
        <v>3413</v>
      </c>
      <c r="O30" s="1514"/>
      <c r="P30" s="1514"/>
      <c r="Q30" s="1514"/>
      <c r="R30" s="1514"/>
      <c r="S30" s="1514"/>
      <c r="T30" s="590" t="s">
        <v>2828</v>
      </c>
      <c r="U30" s="1514" t="s">
        <v>3413</v>
      </c>
      <c r="V30" s="1514"/>
      <c r="W30" s="1514"/>
      <c r="X30" s="1514"/>
      <c r="Y30" s="1514"/>
      <c r="Z30" s="1514"/>
    </row>
    <row r="31" spans="1:38" ht="17.100000000000001" customHeight="1">
      <c r="F31" s="590" t="s">
        <v>2828</v>
      </c>
      <c r="G31" s="1514" t="s">
        <v>3414</v>
      </c>
      <c r="H31" s="1514"/>
      <c r="I31" s="1514"/>
      <c r="J31" s="1514"/>
      <c r="K31" s="1514"/>
      <c r="L31" s="1514"/>
      <c r="M31" s="590" t="s">
        <v>2828</v>
      </c>
      <c r="N31" s="1514" t="s">
        <v>3414</v>
      </c>
      <c r="O31" s="1514"/>
      <c r="P31" s="1514"/>
      <c r="Q31" s="1514"/>
      <c r="R31" s="1514"/>
      <c r="S31" s="1514"/>
      <c r="T31" s="590" t="s">
        <v>2828</v>
      </c>
      <c r="U31" s="1514" t="s">
        <v>3414</v>
      </c>
      <c r="V31" s="1514"/>
      <c r="W31" s="1514"/>
      <c r="X31" s="1514"/>
      <c r="Y31" s="1514"/>
      <c r="Z31" s="1514"/>
    </row>
    <row r="32" spans="1:38" ht="17.100000000000001" customHeight="1">
      <c r="F32" s="590" t="s">
        <v>2828</v>
      </c>
      <c r="G32" s="1517" t="s">
        <v>3415</v>
      </c>
      <c r="H32" s="1517"/>
      <c r="I32" s="1517"/>
      <c r="J32" s="1517"/>
      <c r="K32" s="1517"/>
      <c r="L32" s="1517"/>
      <c r="M32" s="590" t="s">
        <v>2828</v>
      </c>
      <c r="N32" s="1517" t="s">
        <v>3415</v>
      </c>
      <c r="O32" s="1517"/>
      <c r="P32" s="1517"/>
      <c r="Q32" s="1517"/>
      <c r="R32" s="1517"/>
      <c r="S32" s="1517"/>
      <c r="T32" s="590" t="s">
        <v>2828</v>
      </c>
      <c r="U32" s="1517" t="s">
        <v>3415</v>
      </c>
      <c r="V32" s="1517"/>
      <c r="W32" s="1517"/>
      <c r="X32" s="1517"/>
      <c r="Y32" s="1517"/>
      <c r="Z32" s="1517"/>
    </row>
    <row r="33" spans="1:30" ht="17.100000000000001" customHeight="1">
      <c r="B33" s="583" t="s">
        <v>3416</v>
      </c>
      <c r="F33" s="614"/>
      <c r="G33" s="614"/>
      <c r="H33" s="614"/>
      <c r="I33" s="614"/>
      <c r="J33" s="614"/>
      <c r="K33" s="614"/>
      <c r="L33" s="614"/>
      <c r="M33" s="614"/>
      <c r="N33" s="614"/>
      <c r="O33" s="614"/>
      <c r="P33" s="614"/>
      <c r="Q33" s="614"/>
      <c r="R33" s="614"/>
      <c r="S33" s="614"/>
      <c r="T33" s="614"/>
      <c r="U33" s="614"/>
      <c r="V33" s="614"/>
      <c r="W33" s="614"/>
      <c r="X33" s="614"/>
      <c r="Y33" s="614"/>
      <c r="Z33" s="614"/>
    </row>
    <row r="34" spans="1:30" ht="17.100000000000001" customHeight="1">
      <c r="F34" s="590" t="s">
        <v>2828</v>
      </c>
      <c r="G34" s="592" t="s">
        <v>3417</v>
      </c>
      <c r="H34" s="592"/>
      <c r="I34" s="592"/>
      <c r="J34" s="592"/>
      <c r="K34" s="592"/>
      <c r="L34" s="592"/>
      <c r="M34" s="590" t="s">
        <v>2828</v>
      </c>
      <c r="N34" s="592" t="s">
        <v>3417</v>
      </c>
      <c r="O34" s="592"/>
      <c r="P34" s="592"/>
      <c r="Q34" s="592"/>
      <c r="R34" s="592"/>
      <c r="S34" s="592"/>
      <c r="T34" s="590" t="s">
        <v>2828</v>
      </c>
      <c r="U34" s="592" t="s">
        <v>3417</v>
      </c>
      <c r="V34" s="592"/>
      <c r="W34" s="592"/>
      <c r="X34" s="592"/>
      <c r="Y34" s="592"/>
      <c r="Z34" s="592"/>
      <c r="AB34" s="595"/>
    </row>
    <row r="35" spans="1:30" s="615" customFormat="1" ht="17.100000000000001" customHeight="1">
      <c r="A35" s="583"/>
      <c r="B35" s="583"/>
      <c r="C35" s="583"/>
      <c r="D35" s="583"/>
      <c r="E35" s="583"/>
      <c r="F35" s="590" t="s">
        <v>2828</v>
      </c>
      <c r="G35" s="592" t="s">
        <v>3418</v>
      </c>
      <c r="H35" s="592"/>
      <c r="I35" s="592"/>
      <c r="J35" s="592"/>
      <c r="K35" s="592"/>
      <c r="L35" s="592"/>
      <c r="M35" s="590" t="s">
        <v>2828</v>
      </c>
      <c r="N35" s="592" t="s">
        <v>3418</v>
      </c>
      <c r="O35" s="592"/>
      <c r="P35" s="592"/>
      <c r="Q35" s="592"/>
      <c r="R35" s="592"/>
      <c r="S35" s="592"/>
      <c r="T35" s="590" t="s">
        <v>2828</v>
      </c>
      <c r="U35" s="592" t="s">
        <v>3418</v>
      </c>
      <c r="V35" s="592"/>
      <c r="W35" s="592"/>
      <c r="X35" s="592"/>
      <c r="Y35" s="592"/>
      <c r="Z35" s="592"/>
      <c r="AA35" s="583"/>
      <c r="AB35" s="595"/>
      <c r="AC35" s="583"/>
    </row>
    <row r="36" spans="1:30" s="615" customFormat="1" ht="17.100000000000001" customHeight="1">
      <c r="A36" s="583"/>
      <c r="B36" s="583"/>
      <c r="C36" s="583"/>
      <c r="D36" s="583"/>
      <c r="E36" s="583"/>
      <c r="F36" s="590" t="s">
        <v>2828</v>
      </c>
      <c r="G36" s="592" t="s">
        <v>3419</v>
      </c>
      <c r="H36" s="592"/>
      <c r="I36" s="592"/>
      <c r="J36" s="592"/>
      <c r="K36" s="592"/>
      <c r="L36" s="592"/>
      <c r="M36" s="590" t="s">
        <v>2828</v>
      </c>
      <c r="N36" s="592" t="s">
        <v>3419</v>
      </c>
      <c r="O36" s="592"/>
      <c r="P36" s="592"/>
      <c r="Q36" s="592"/>
      <c r="R36" s="592"/>
      <c r="S36" s="592"/>
      <c r="T36" s="590" t="s">
        <v>2828</v>
      </c>
      <c r="U36" s="592" t="s">
        <v>3419</v>
      </c>
      <c r="V36" s="592"/>
      <c r="W36" s="592"/>
      <c r="X36" s="592"/>
      <c r="Y36" s="592"/>
      <c r="Z36" s="592"/>
      <c r="AA36" s="583"/>
      <c r="AB36" s="595"/>
      <c r="AC36" s="583"/>
    </row>
    <row r="37" spans="1:30" s="615" customFormat="1" ht="17.100000000000001" customHeight="1">
      <c r="A37" s="583"/>
      <c r="B37" s="583"/>
      <c r="C37" s="583"/>
      <c r="D37" s="583"/>
      <c r="E37" s="583"/>
      <c r="F37" s="590" t="s">
        <v>2828</v>
      </c>
      <c r="G37" s="592" t="s">
        <v>3420</v>
      </c>
      <c r="H37" s="583"/>
      <c r="I37" s="592"/>
      <c r="J37" s="592"/>
      <c r="K37" s="592"/>
      <c r="L37" s="583"/>
      <c r="M37" s="590" t="s">
        <v>2828</v>
      </c>
      <c r="N37" s="592" t="s">
        <v>3420</v>
      </c>
      <c r="O37" s="583"/>
      <c r="P37" s="592"/>
      <c r="Q37" s="592"/>
      <c r="R37" s="592"/>
      <c r="S37" s="583"/>
      <c r="T37" s="590" t="s">
        <v>2828</v>
      </c>
      <c r="U37" s="592" t="s">
        <v>3420</v>
      </c>
      <c r="V37" s="583"/>
      <c r="W37" s="592"/>
      <c r="X37" s="592"/>
      <c r="Y37" s="592"/>
      <c r="Z37" s="583"/>
      <c r="AA37" s="583"/>
      <c r="AB37" s="595"/>
      <c r="AC37" s="583"/>
    </row>
    <row r="38" spans="1:30" s="615" customFormat="1" ht="17.100000000000001" customHeight="1">
      <c r="A38" s="583"/>
      <c r="B38" s="583"/>
      <c r="C38" s="583"/>
      <c r="D38" s="583"/>
      <c r="E38" s="583"/>
      <c r="F38" s="590" t="s">
        <v>2828</v>
      </c>
      <c r="G38" s="592" t="s">
        <v>3421</v>
      </c>
      <c r="H38" s="583"/>
      <c r="I38" s="592"/>
      <c r="J38" s="592"/>
      <c r="K38" s="592"/>
      <c r="L38" s="595"/>
      <c r="M38" s="590" t="s">
        <v>2828</v>
      </c>
      <c r="N38" s="592" t="s">
        <v>3421</v>
      </c>
      <c r="O38" s="583"/>
      <c r="P38" s="592"/>
      <c r="Q38" s="592"/>
      <c r="R38" s="592"/>
      <c r="S38" s="595"/>
      <c r="T38" s="590" t="s">
        <v>2828</v>
      </c>
      <c r="U38" s="592" t="s">
        <v>3421</v>
      </c>
      <c r="V38" s="583"/>
      <c r="W38" s="592"/>
      <c r="X38" s="592"/>
      <c r="Y38" s="592"/>
      <c r="Z38" s="595"/>
      <c r="AA38" s="595"/>
      <c r="AB38" s="595"/>
      <c r="AC38" s="583"/>
    </row>
    <row r="39" spans="1:30" s="615" customFormat="1" ht="17.100000000000001" customHeight="1">
      <c r="A39" s="583"/>
      <c r="B39" s="583"/>
      <c r="C39" s="583"/>
      <c r="D39" s="583"/>
      <c r="E39" s="583"/>
      <c r="F39" s="590" t="s">
        <v>2828</v>
      </c>
      <c r="G39" s="592" t="s">
        <v>3422</v>
      </c>
      <c r="H39" s="583"/>
      <c r="I39" s="592"/>
      <c r="J39" s="592"/>
      <c r="K39" s="592"/>
      <c r="L39" s="595"/>
      <c r="M39" s="590" t="s">
        <v>2828</v>
      </c>
      <c r="N39" s="592" t="s">
        <v>3422</v>
      </c>
      <c r="O39" s="583"/>
      <c r="P39" s="592"/>
      <c r="Q39" s="592"/>
      <c r="R39" s="592"/>
      <c r="S39" s="595"/>
      <c r="T39" s="590" t="s">
        <v>2828</v>
      </c>
      <c r="U39" s="592" t="s">
        <v>3422</v>
      </c>
      <c r="V39" s="583"/>
      <c r="W39" s="592"/>
      <c r="X39" s="592"/>
      <c r="Y39" s="592"/>
      <c r="Z39" s="595"/>
      <c r="AA39" s="595"/>
      <c r="AB39" s="595"/>
      <c r="AC39" s="583"/>
    </row>
    <row r="40" spans="1:30" s="615" customFormat="1" ht="17.100000000000001" customHeight="1">
      <c r="A40" s="583"/>
      <c r="B40" s="583" t="s">
        <v>3423</v>
      </c>
      <c r="C40" s="583"/>
      <c r="D40" s="583"/>
      <c r="E40" s="583"/>
      <c r="F40" s="583"/>
      <c r="G40" s="583"/>
      <c r="H40" s="583"/>
      <c r="I40" s="583"/>
      <c r="J40" s="583"/>
      <c r="K40" s="583"/>
      <c r="L40" s="583"/>
      <c r="M40" s="583"/>
      <c r="N40" s="583"/>
      <c r="O40" s="583"/>
      <c r="P40" s="583"/>
      <c r="Q40" s="583"/>
      <c r="R40" s="583"/>
      <c r="S40" s="583"/>
      <c r="T40" s="583"/>
      <c r="U40" s="592"/>
      <c r="V40" s="583"/>
      <c r="W40" s="583"/>
      <c r="X40" s="583"/>
      <c r="Y40" s="583"/>
      <c r="Z40" s="583"/>
      <c r="AA40" s="583"/>
      <c r="AB40" s="583"/>
      <c r="AC40" s="583"/>
    </row>
    <row r="41" spans="1:30" ht="17.100000000000001" customHeight="1">
      <c r="D41" s="609"/>
      <c r="E41" s="609"/>
      <c r="F41" s="609"/>
      <c r="G41" s="609"/>
      <c r="H41" s="609"/>
      <c r="I41" s="609" t="s">
        <v>2571</v>
      </c>
      <c r="J41" s="1516"/>
      <c r="K41" s="1516"/>
      <c r="L41" s="1516" t="s">
        <v>3424</v>
      </c>
      <c r="M41" s="1516"/>
      <c r="N41" s="609" t="s">
        <v>2812</v>
      </c>
      <c r="O41" s="609" t="s">
        <v>2571</v>
      </c>
      <c r="P41" s="1516"/>
      <c r="Q41" s="1516"/>
      <c r="R41" s="1516" t="s">
        <v>3424</v>
      </c>
      <c r="S41" s="1516"/>
      <c r="T41" s="609" t="s">
        <v>2812</v>
      </c>
      <c r="U41" s="609" t="s">
        <v>2571</v>
      </c>
      <c r="V41" s="1516"/>
      <c r="W41" s="1516"/>
      <c r="X41" s="1516" t="s">
        <v>3424</v>
      </c>
      <c r="Y41" s="1516"/>
      <c r="Z41" s="609" t="s">
        <v>2812</v>
      </c>
      <c r="AA41" s="609"/>
      <c r="AD41" s="584"/>
    </row>
    <row r="42" spans="1:30" ht="17.100000000000001" customHeight="1">
      <c r="B42" s="583" t="s">
        <v>3425</v>
      </c>
    </row>
    <row r="43" spans="1:30" ht="17.100000000000001" customHeight="1">
      <c r="H43" s="609"/>
      <c r="I43" s="609" t="s">
        <v>2571</v>
      </c>
      <c r="J43" s="1518"/>
      <c r="K43" s="1518"/>
      <c r="L43" s="1518"/>
      <c r="M43" s="583" t="s">
        <v>3426</v>
      </c>
      <c r="N43" s="609"/>
      <c r="O43" s="609" t="s">
        <v>2571</v>
      </c>
      <c r="P43" s="1518"/>
      <c r="Q43" s="1518"/>
      <c r="R43" s="1518"/>
      <c r="S43" s="583" t="s">
        <v>3426</v>
      </c>
      <c r="T43" s="609"/>
      <c r="U43" s="609" t="s">
        <v>2571</v>
      </c>
      <c r="V43" s="1518"/>
      <c r="W43" s="1518"/>
      <c r="X43" s="1518"/>
      <c r="Y43" s="583" t="s">
        <v>3426</v>
      </c>
      <c r="Z43" s="586"/>
      <c r="AA43" s="586"/>
    </row>
    <row r="44" spans="1:30" ht="17.100000000000001" customHeight="1">
      <c r="B44" s="583" t="s">
        <v>3427</v>
      </c>
      <c r="H44" s="609"/>
      <c r="I44" s="609" t="s">
        <v>2571</v>
      </c>
      <c r="J44" s="1519"/>
      <c r="K44" s="1519"/>
      <c r="L44" s="1519"/>
      <c r="M44" s="583" t="s">
        <v>3428</v>
      </c>
      <c r="N44" s="609"/>
      <c r="O44" s="609" t="s">
        <v>2571</v>
      </c>
      <c r="P44" s="1519"/>
      <c r="Q44" s="1519"/>
      <c r="R44" s="1519"/>
      <c r="S44" s="583" t="s">
        <v>3428</v>
      </c>
      <c r="T44" s="609"/>
      <c r="U44" s="609" t="s">
        <v>2571</v>
      </c>
      <c r="V44" s="1519"/>
      <c r="W44" s="1519"/>
      <c r="X44" s="1519"/>
      <c r="Y44" s="583" t="s">
        <v>3428</v>
      </c>
      <c r="Z44" s="586"/>
      <c r="AA44" s="586"/>
    </row>
    <row r="45" spans="1:30" ht="17.100000000000001" customHeight="1">
      <c r="B45" s="583" t="s">
        <v>3429</v>
      </c>
      <c r="F45" s="609"/>
      <c r="G45" s="609"/>
      <c r="H45" s="609"/>
      <c r="AB45" s="586"/>
    </row>
    <row r="46" spans="1:30" ht="17.100000000000001" customHeight="1">
      <c r="F46" s="609"/>
      <c r="G46" s="609"/>
      <c r="H46" s="609"/>
      <c r="I46" s="609" t="s">
        <v>2571</v>
      </c>
      <c r="J46" s="1521"/>
      <c r="K46" s="1521"/>
      <c r="L46" s="1521"/>
      <c r="M46" s="609" t="s">
        <v>2812</v>
      </c>
      <c r="N46" s="609"/>
      <c r="O46" s="609" t="s">
        <v>2571</v>
      </c>
      <c r="P46" s="1521"/>
      <c r="Q46" s="1521"/>
      <c r="R46" s="1521"/>
      <c r="S46" s="609" t="s">
        <v>2812</v>
      </c>
      <c r="T46" s="609"/>
      <c r="U46" s="609" t="s">
        <v>2571</v>
      </c>
      <c r="V46" s="1521"/>
      <c r="W46" s="1521"/>
      <c r="X46" s="1521"/>
      <c r="Y46" s="583" t="s">
        <v>2812</v>
      </c>
      <c r="AB46" s="586"/>
    </row>
    <row r="47" spans="1:30" ht="17.100000000000001" customHeight="1">
      <c r="B47" s="583" t="s">
        <v>3430</v>
      </c>
      <c r="F47" s="609"/>
      <c r="G47" s="609"/>
      <c r="H47" s="609"/>
      <c r="I47" s="609"/>
      <c r="J47" s="609"/>
      <c r="AB47" s="586"/>
    </row>
    <row r="48" spans="1:30" ht="17.100000000000001" customHeight="1">
      <c r="G48" s="609"/>
      <c r="H48" s="609"/>
      <c r="I48" s="609" t="s">
        <v>2571</v>
      </c>
      <c r="J48" s="1521"/>
      <c r="K48" s="1521"/>
      <c r="L48" s="1521"/>
      <c r="M48" s="609" t="s">
        <v>2812</v>
      </c>
      <c r="N48" s="609"/>
      <c r="O48" s="609" t="s">
        <v>2571</v>
      </c>
      <c r="P48" s="1521"/>
      <c r="Q48" s="1521"/>
      <c r="R48" s="1521"/>
      <c r="S48" s="609" t="s">
        <v>2812</v>
      </c>
      <c r="T48" s="609"/>
      <c r="U48" s="609" t="s">
        <v>2571</v>
      </c>
      <c r="V48" s="1521"/>
      <c r="W48" s="1521"/>
      <c r="X48" s="1521"/>
      <c r="Y48" s="583" t="s">
        <v>2812</v>
      </c>
      <c r="Z48" s="586"/>
      <c r="AA48" s="586"/>
    </row>
    <row r="49" spans="1:29" ht="17.100000000000001" customHeight="1">
      <c r="A49" s="599" t="s">
        <v>3431</v>
      </c>
      <c r="B49" s="599"/>
      <c r="C49" s="599"/>
      <c r="D49" s="599"/>
      <c r="E49" s="599"/>
      <c r="F49" s="599"/>
      <c r="G49" s="599"/>
      <c r="H49" s="599"/>
      <c r="I49" s="599"/>
      <c r="J49" s="599"/>
      <c r="K49" s="599"/>
      <c r="L49" s="599"/>
      <c r="M49" s="599"/>
      <c r="N49" s="1520" t="str">
        <f>IF(第三面!C30="■",SUM(第三面!J23,第三面!J24),"")</f>
        <v/>
      </c>
      <c r="O49" s="1520"/>
      <c r="P49" s="1520"/>
      <c r="Q49" s="1520"/>
      <c r="R49" s="1520"/>
      <c r="S49" s="1520"/>
      <c r="T49" s="599" t="s">
        <v>47</v>
      </c>
      <c r="U49" s="599"/>
      <c r="V49" s="599"/>
      <c r="W49" s="599"/>
      <c r="X49" s="599"/>
      <c r="Y49" s="599"/>
      <c r="Z49" s="599"/>
      <c r="AA49" s="599"/>
      <c r="AB49" s="599"/>
      <c r="AC49" s="599"/>
    </row>
    <row r="50" spans="1:29" ht="15" customHeight="1"/>
    <row r="51" spans="1:29" ht="15" customHeight="1"/>
    <row r="80" spans="1:2" ht="12.75">
      <c r="A80" s="617" t="s">
        <v>2281</v>
      </c>
      <c r="B80" s="617">
        <v>11</v>
      </c>
    </row>
    <row r="81" spans="1:2" ht="12.75">
      <c r="A81" s="617" t="s">
        <v>2319</v>
      </c>
      <c r="B81" s="617">
        <v>12</v>
      </c>
    </row>
    <row r="82" spans="1:2" ht="12.75">
      <c r="A82" s="617" t="s">
        <v>3432</v>
      </c>
      <c r="B82" s="617">
        <v>13</v>
      </c>
    </row>
    <row r="83" spans="1:2" ht="12.75">
      <c r="A83" s="617" t="s">
        <v>3433</v>
      </c>
      <c r="B83" s="617">
        <v>14</v>
      </c>
    </row>
    <row r="84" spans="1:2" ht="13.5" thickBot="1">
      <c r="A84" s="618" t="s">
        <v>3434</v>
      </c>
      <c r="B84" s="617">
        <v>15</v>
      </c>
    </row>
    <row r="85" spans="1:2" ht="12.75">
      <c r="B85" s="617">
        <v>16</v>
      </c>
    </row>
    <row r="86" spans="1:2" ht="12.75">
      <c r="B86" s="617">
        <v>17</v>
      </c>
    </row>
    <row r="87" spans="1:2" ht="12.75">
      <c r="B87" s="617">
        <v>18</v>
      </c>
    </row>
    <row r="88" spans="1:2" ht="12.75">
      <c r="B88" s="617">
        <v>19</v>
      </c>
    </row>
    <row r="89" spans="1:2" ht="12.75">
      <c r="B89" s="617">
        <v>20</v>
      </c>
    </row>
    <row r="90" spans="1:2" ht="12.75">
      <c r="B90" s="617">
        <v>21</v>
      </c>
    </row>
    <row r="91" spans="1:2" ht="12.75">
      <c r="B91" s="617">
        <v>22</v>
      </c>
    </row>
    <row r="92" spans="1:2" ht="12.75">
      <c r="B92" s="617">
        <v>23</v>
      </c>
    </row>
    <row r="93" spans="1:2" ht="12.75">
      <c r="B93" s="617">
        <v>24</v>
      </c>
    </row>
    <row r="94" spans="1:2" ht="12.75">
      <c r="B94" s="617">
        <v>25</v>
      </c>
    </row>
    <row r="95" spans="1:2" ht="12.75">
      <c r="B95" s="617">
        <v>26</v>
      </c>
    </row>
    <row r="96" spans="1:2" ht="12.75">
      <c r="B96" s="617">
        <v>27</v>
      </c>
    </row>
    <row r="97" spans="2:2" ht="12.75">
      <c r="B97" s="617">
        <v>28</v>
      </c>
    </row>
    <row r="98" spans="2:2" ht="12.75">
      <c r="B98" s="617">
        <v>29</v>
      </c>
    </row>
    <row r="99" spans="2:2" ht="12.75">
      <c r="B99" s="617">
        <v>30</v>
      </c>
    </row>
    <row r="100" spans="2:2" ht="12.75">
      <c r="B100" s="617">
        <v>31</v>
      </c>
    </row>
    <row r="101" spans="2:2" ht="12.75">
      <c r="B101" s="617">
        <v>32</v>
      </c>
    </row>
    <row r="102" spans="2:2" ht="12.75">
      <c r="B102" s="617">
        <v>33</v>
      </c>
    </row>
    <row r="103" spans="2:2" ht="12.75">
      <c r="B103" s="617">
        <v>34</v>
      </c>
    </row>
    <row r="104" spans="2:2" ht="12.75">
      <c r="B104" s="617">
        <v>35</v>
      </c>
    </row>
    <row r="105" spans="2:2" ht="12.75">
      <c r="B105" s="617">
        <v>36</v>
      </c>
    </row>
    <row r="106" spans="2:2" ht="12.75">
      <c r="B106" s="617">
        <v>37</v>
      </c>
    </row>
    <row r="107" spans="2:2" ht="12.75">
      <c r="B107" s="617">
        <v>38</v>
      </c>
    </row>
    <row r="108" spans="2:2" ht="12.75">
      <c r="B108" s="617">
        <v>39</v>
      </c>
    </row>
    <row r="109" spans="2:2" ht="12.75">
      <c r="B109" s="617">
        <v>40</v>
      </c>
    </row>
    <row r="110" spans="2:2" ht="12.75">
      <c r="B110" s="617">
        <v>41</v>
      </c>
    </row>
    <row r="111" spans="2:2" ht="12.75">
      <c r="B111" s="617">
        <v>42</v>
      </c>
    </row>
    <row r="112" spans="2:2" ht="12.75">
      <c r="B112" s="617">
        <v>43</v>
      </c>
    </row>
    <row r="113" spans="2:2" ht="12.75">
      <c r="B113" s="617">
        <v>44</v>
      </c>
    </row>
    <row r="114" spans="2:2" ht="12.75">
      <c r="B114" s="617">
        <v>45</v>
      </c>
    </row>
    <row r="115" spans="2:2" ht="12.75">
      <c r="B115" s="617">
        <v>46</v>
      </c>
    </row>
    <row r="116" spans="2:2" ht="13.5" thickBot="1">
      <c r="B116" s="618">
        <v>99</v>
      </c>
    </row>
  </sheetData>
  <mergeCells count="57">
    <mergeCell ref="N49:S49"/>
    <mergeCell ref="J46:L46"/>
    <mergeCell ref="P46:R46"/>
    <mergeCell ref="V46:X46"/>
    <mergeCell ref="J48:L48"/>
    <mergeCell ref="P48:R48"/>
    <mergeCell ref="V48:X48"/>
    <mergeCell ref="J43:L43"/>
    <mergeCell ref="P43:R43"/>
    <mergeCell ref="V43:X43"/>
    <mergeCell ref="J44:L44"/>
    <mergeCell ref="P44:R44"/>
    <mergeCell ref="V44:X44"/>
    <mergeCell ref="X41:Y41"/>
    <mergeCell ref="G31:L31"/>
    <mergeCell ref="N31:S31"/>
    <mergeCell ref="U31:Z31"/>
    <mergeCell ref="G32:L32"/>
    <mergeCell ref="N32:S32"/>
    <mergeCell ref="U32:Z32"/>
    <mergeCell ref="J41:K41"/>
    <mergeCell ref="L41:M41"/>
    <mergeCell ref="P41:Q41"/>
    <mergeCell ref="R41:S41"/>
    <mergeCell ref="V41:W41"/>
    <mergeCell ref="G29:L29"/>
    <mergeCell ref="N29:S29"/>
    <mergeCell ref="U29:Z29"/>
    <mergeCell ref="G30:L30"/>
    <mergeCell ref="N30:S30"/>
    <mergeCell ref="U30:Z30"/>
    <mergeCell ref="G27:L27"/>
    <mergeCell ref="N27:S27"/>
    <mergeCell ref="U27:Z27"/>
    <mergeCell ref="G28:L28"/>
    <mergeCell ref="N28:S28"/>
    <mergeCell ref="U28:Z28"/>
    <mergeCell ref="G24:L24"/>
    <mergeCell ref="N24:S24"/>
    <mergeCell ref="U24:Z24"/>
    <mergeCell ref="G25:L26"/>
    <mergeCell ref="N25:S26"/>
    <mergeCell ref="U25:Z26"/>
    <mergeCell ref="H21:I21"/>
    <mergeCell ref="J21:N21"/>
    <mergeCell ref="P21:Y21"/>
    <mergeCell ref="F23:J23"/>
    <mergeCell ref="M23:Q23"/>
    <mergeCell ref="T23:X23"/>
    <mergeCell ref="H20:I20"/>
    <mergeCell ref="J20:N20"/>
    <mergeCell ref="P20:Y20"/>
    <mergeCell ref="A1:AC1"/>
    <mergeCell ref="H14:AC14"/>
    <mergeCell ref="H19:I19"/>
    <mergeCell ref="J19:N19"/>
    <mergeCell ref="P19:Y19"/>
  </mergeCells>
  <phoneticPr fontId="1"/>
  <dataValidations count="5">
    <dataValidation type="list" allowBlank="1" showInputMessage="1" showErrorMessage="1" sqref="F23:J23 JB23:JF23 SX23:TB23 ACT23:ACX23 AMP23:AMT23 AWL23:AWP23 BGH23:BGL23 BQD23:BQH23 BZZ23:CAD23 CJV23:CJZ23 CTR23:CTV23 DDN23:DDR23 DNJ23:DNN23 DXF23:DXJ23 EHB23:EHF23 EQX23:ERB23 FAT23:FAX23 FKP23:FKT23 FUL23:FUP23 GEH23:GEL23 GOD23:GOH23 GXZ23:GYD23 HHV23:HHZ23 HRR23:HRV23 IBN23:IBR23 ILJ23:ILN23 IVF23:IVJ23 JFB23:JFF23 JOX23:JPB23 JYT23:JYX23 KIP23:KIT23 KSL23:KSP23 LCH23:LCL23 LMD23:LMH23 LVZ23:LWD23 MFV23:MFZ23 MPR23:MPV23 MZN23:MZR23 NJJ23:NJN23 NTF23:NTJ23 ODB23:ODF23 OMX23:ONB23 OWT23:OWX23 PGP23:PGT23 PQL23:PQP23 QAH23:QAL23 QKD23:QKH23 QTZ23:QUD23 RDV23:RDZ23 RNR23:RNV23 RXN23:RXR23 SHJ23:SHN23 SRF23:SRJ23 TBB23:TBF23 TKX23:TLB23 TUT23:TUX23 UEP23:UET23 UOL23:UOP23 UYH23:UYL23 VID23:VIH23 VRZ23:VSD23 WBV23:WBZ23 WLR23:WLV23 WVN23:WVR23 F65559:J65559 JB65559:JF65559 SX65559:TB65559 ACT65559:ACX65559 AMP65559:AMT65559 AWL65559:AWP65559 BGH65559:BGL65559 BQD65559:BQH65559 BZZ65559:CAD65559 CJV65559:CJZ65559 CTR65559:CTV65559 DDN65559:DDR65559 DNJ65559:DNN65559 DXF65559:DXJ65559 EHB65559:EHF65559 EQX65559:ERB65559 FAT65559:FAX65559 FKP65559:FKT65559 FUL65559:FUP65559 GEH65559:GEL65559 GOD65559:GOH65559 GXZ65559:GYD65559 HHV65559:HHZ65559 HRR65559:HRV65559 IBN65559:IBR65559 ILJ65559:ILN65559 IVF65559:IVJ65559 JFB65559:JFF65559 JOX65559:JPB65559 JYT65559:JYX65559 KIP65559:KIT65559 KSL65559:KSP65559 LCH65559:LCL65559 LMD65559:LMH65559 LVZ65559:LWD65559 MFV65559:MFZ65559 MPR65559:MPV65559 MZN65559:MZR65559 NJJ65559:NJN65559 NTF65559:NTJ65559 ODB65559:ODF65559 OMX65559:ONB65559 OWT65559:OWX65559 PGP65559:PGT65559 PQL65559:PQP65559 QAH65559:QAL65559 QKD65559:QKH65559 QTZ65559:QUD65559 RDV65559:RDZ65559 RNR65559:RNV65559 RXN65559:RXR65559 SHJ65559:SHN65559 SRF65559:SRJ65559 TBB65559:TBF65559 TKX65559:TLB65559 TUT65559:TUX65559 UEP65559:UET65559 UOL65559:UOP65559 UYH65559:UYL65559 VID65559:VIH65559 VRZ65559:VSD65559 WBV65559:WBZ65559 WLR65559:WLV65559 WVN65559:WVR65559 F131095:J131095 JB131095:JF131095 SX131095:TB131095 ACT131095:ACX131095 AMP131095:AMT131095 AWL131095:AWP131095 BGH131095:BGL131095 BQD131095:BQH131095 BZZ131095:CAD131095 CJV131095:CJZ131095 CTR131095:CTV131095 DDN131095:DDR131095 DNJ131095:DNN131095 DXF131095:DXJ131095 EHB131095:EHF131095 EQX131095:ERB131095 FAT131095:FAX131095 FKP131095:FKT131095 FUL131095:FUP131095 GEH131095:GEL131095 GOD131095:GOH131095 GXZ131095:GYD131095 HHV131095:HHZ131095 HRR131095:HRV131095 IBN131095:IBR131095 ILJ131095:ILN131095 IVF131095:IVJ131095 JFB131095:JFF131095 JOX131095:JPB131095 JYT131095:JYX131095 KIP131095:KIT131095 KSL131095:KSP131095 LCH131095:LCL131095 LMD131095:LMH131095 LVZ131095:LWD131095 MFV131095:MFZ131095 MPR131095:MPV131095 MZN131095:MZR131095 NJJ131095:NJN131095 NTF131095:NTJ131095 ODB131095:ODF131095 OMX131095:ONB131095 OWT131095:OWX131095 PGP131095:PGT131095 PQL131095:PQP131095 QAH131095:QAL131095 QKD131095:QKH131095 QTZ131095:QUD131095 RDV131095:RDZ131095 RNR131095:RNV131095 RXN131095:RXR131095 SHJ131095:SHN131095 SRF131095:SRJ131095 TBB131095:TBF131095 TKX131095:TLB131095 TUT131095:TUX131095 UEP131095:UET131095 UOL131095:UOP131095 UYH131095:UYL131095 VID131095:VIH131095 VRZ131095:VSD131095 WBV131095:WBZ131095 WLR131095:WLV131095 WVN131095:WVR131095 F196631:J196631 JB196631:JF196631 SX196631:TB196631 ACT196631:ACX196631 AMP196631:AMT196631 AWL196631:AWP196631 BGH196631:BGL196631 BQD196631:BQH196631 BZZ196631:CAD196631 CJV196631:CJZ196631 CTR196631:CTV196631 DDN196631:DDR196631 DNJ196631:DNN196631 DXF196631:DXJ196631 EHB196631:EHF196631 EQX196631:ERB196631 FAT196631:FAX196631 FKP196631:FKT196631 FUL196631:FUP196631 GEH196631:GEL196631 GOD196631:GOH196631 GXZ196631:GYD196631 HHV196631:HHZ196631 HRR196631:HRV196631 IBN196631:IBR196631 ILJ196631:ILN196631 IVF196631:IVJ196631 JFB196631:JFF196631 JOX196631:JPB196631 JYT196631:JYX196631 KIP196631:KIT196631 KSL196631:KSP196631 LCH196631:LCL196631 LMD196631:LMH196631 LVZ196631:LWD196631 MFV196631:MFZ196631 MPR196631:MPV196631 MZN196631:MZR196631 NJJ196631:NJN196631 NTF196631:NTJ196631 ODB196631:ODF196631 OMX196631:ONB196631 OWT196631:OWX196631 PGP196631:PGT196631 PQL196631:PQP196631 QAH196631:QAL196631 QKD196631:QKH196631 QTZ196631:QUD196631 RDV196631:RDZ196631 RNR196631:RNV196631 RXN196631:RXR196631 SHJ196631:SHN196631 SRF196631:SRJ196631 TBB196631:TBF196631 TKX196631:TLB196631 TUT196631:TUX196631 UEP196631:UET196631 UOL196631:UOP196631 UYH196631:UYL196631 VID196631:VIH196631 VRZ196631:VSD196631 WBV196631:WBZ196631 WLR196631:WLV196631 WVN196631:WVR196631 F262167:J262167 JB262167:JF262167 SX262167:TB262167 ACT262167:ACX262167 AMP262167:AMT262167 AWL262167:AWP262167 BGH262167:BGL262167 BQD262167:BQH262167 BZZ262167:CAD262167 CJV262167:CJZ262167 CTR262167:CTV262167 DDN262167:DDR262167 DNJ262167:DNN262167 DXF262167:DXJ262167 EHB262167:EHF262167 EQX262167:ERB262167 FAT262167:FAX262167 FKP262167:FKT262167 FUL262167:FUP262167 GEH262167:GEL262167 GOD262167:GOH262167 GXZ262167:GYD262167 HHV262167:HHZ262167 HRR262167:HRV262167 IBN262167:IBR262167 ILJ262167:ILN262167 IVF262167:IVJ262167 JFB262167:JFF262167 JOX262167:JPB262167 JYT262167:JYX262167 KIP262167:KIT262167 KSL262167:KSP262167 LCH262167:LCL262167 LMD262167:LMH262167 LVZ262167:LWD262167 MFV262167:MFZ262167 MPR262167:MPV262167 MZN262167:MZR262167 NJJ262167:NJN262167 NTF262167:NTJ262167 ODB262167:ODF262167 OMX262167:ONB262167 OWT262167:OWX262167 PGP262167:PGT262167 PQL262167:PQP262167 QAH262167:QAL262167 QKD262167:QKH262167 QTZ262167:QUD262167 RDV262167:RDZ262167 RNR262167:RNV262167 RXN262167:RXR262167 SHJ262167:SHN262167 SRF262167:SRJ262167 TBB262167:TBF262167 TKX262167:TLB262167 TUT262167:TUX262167 UEP262167:UET262167 UOL262167:UOP262167 UYH262167:UYL262167 VID262167:VIH262167 VRZ262167:VSD262167 WBV262167:WBZ262167 WLR262167:WLV262167 WVN262167:WVR262167 F327703:J327703 JB327703:JF327703 SX327703:TB327703 ACT327703:ACX327703 AMP327703:AMT327703 AWL327703:AWP327703 BGH327703:BGL327703 BQD327703:BQH327703 BZZ327703:CAD327703 CJV327703:CJZ327703 CTR327703:CTV327703 DDN327703:DDR327703 DNJ327703:DNN327703 DXF327703:DXJ327703 EHB327703:EHF327703 EQX327703:ERB327703 FAT327703:FAX327703 FKP327703:FKT327703 FUL327703:FUP327703 GEH327703:GEL327703 GOD327703:GOH327703 GXZ327703:GYD327703 HHV327703:HHZ327703 HRR327703:HRV327703 IBN327703:IBR327703 ILJ327703:ILN327703 IVF327703:IVJ327703 JFB327703:JFF327703 JOX327703:JPB327703 JYT327703:JYX327703 KIP327703:KIT327703 KSL327703:KSP327703 LCH327703:LCL327703 LMD327703:LMH327703 LVZ327703:LWD327703 MFV327703:MFZ327703 MPR327703:MPV327703 MZN327703:MZR327703 NJJ327703:NJN327703 NTF327703:NTJ327703 ODB327703:ODF327703 OMX327703:ONB327703 OWT327703:OWX327703 PGP327703:PGT327703 PQL327703:PQP327703 QAH327703:QAL327703 QKD327703:QKH327703 QTZ327703:QUD327703 RDV327703:RDZ327703 RNR327703:RNV327703 RXN327703:RXR327703 SHJ327703:SHN327703 SRF327703:SRJ327703 TBB327703:TBF327703 TKX327703:TLB327703 TUT327703:TUX327703 UEP327703:UET327703 UOL327703:UOP327703 UYH327703:UYL327703 VID327703:VIH327703 VRZ327703:VSD327703 WBV327703:WBZ327703 WLR327703:WLV327703 WVN327703:WVR327703 F393239:J393239 JB393239:JF393239 SX393239:TB393239 ACT393239:ACX393239 AMP393239:AMT393239 AWL393239:AWP393239 BGH393239:BGL393239 BQD393239:BQH393239 BZZ393239:CAD393239 CJV393239:CJZ393239 CTR393239:CTV393239 DDN393239:DDR393239 DNJ393239:DNN393239 DXF393239:DXJ393239 EHB393239:EHF393239 EQX393239:ERB393239 FAT393239:FAX393239 FKP393239:FKT393239 FUL393239:FUP393239 GEH393239:GEL393239 GOD393239:GOH393239 GXZ393239:GYD393239 HHV393239:HHZ393239 HRR393239:HRV393239 IBN393239:IBR393239 ILJ393239:ILN393239 IVF393239:IVJ393239 JFB393239:JFF393239 JOX393239:JPB393239 JYT393239:JYX393239 KIP393239:KIT393239 KSL393239:KSP393239 LCH393239:LCL393239 LMD393239:LMH393239 LVZ393239:LWD393239 MFV393239:MFZ393239 MPR393239:MPV393239 MZN393239:MZR393239 NJJ393239:NJN393239 NTF393239:NTJ393239 ODB393239:ODF393239 OMX393239:ONB393239 OWT393239:OWX393239 PGP393239:PGT393239 PQL393239:PQP393239 QAH393239:QAL393239 QKD393239:QKH393239 QTZ393239:QUD393239 RDV393239:RDZ393239 RNR393239:RNV393239 RXN393239:RXR393239 SHJ393239:SHN393239 SRF393239:SRJ393239 TBB393239:TBF393239 TKX393239:TLB393239 TUT393239:TUX393239 UEP393239:UET393239 UOL393239:UOP393239 UYH393239:UYL393239 VID393239:VIH393239 VRZ393239:VSD393239 WBV393239:WBZ393239 WLR393239:WLV393239 WVN393239:WVR393239 F458775:J458775 JB458775:JF458775 SX458775:TB458775 ACT458775:ACX458775 AMP458775:AMT458775 AWL458775:AWP458775 BGH458775:BGL458775 BQD458775:BQH458775 BZZ458775:CAD458775 CJV458775:CJZ458775 CTR458775:CTV458775 DDN458775:DDR458775 DNJ458775:DNN458775 DXF458775:DXJ458775 EHB458775:EHF458775 EQX458775:ERB458775 FAT458775:FAX458775 FKP458775:FKT458775 FUL458775:FUP458775 GEH458775:GEL458775 GOD458775:GOH458775 GXZ458775:GYD458775 HHV458775:HHZ458775 HRR458775:HRV458775 IBN458775:IBR458775 ILJ458775:ILN458775 IVF458775:IVJ458775 JFB458775:JFF458775 JOX458775:JPB458775 JYT458775:JYX458775 KIP458775:KIT458775 KSL458775:KSP458775 LCH458775:LCL458775 LMD458775:LMH458775 LVZ458775:LWD458775 MFV458775:MFZ458775 MPR458775:MPV458775 MZN458775:MZR458775 NJJ458775:NJN458775 NTF458775:NTJ458775 ODB458775:ODF458775 OMX458775:ONB458775 OWT458775:OWX458775 PGP458775:PGT458775 PQL458775:PQP458775 QAH458775:QAL458775 QKD458775:QKH458775 QTZ458775:QUD458775 RDV458775:RDZ458775 RNR458775:RNV458775 RXN458775:RXR458775 SHJ458775:SHN458775 SRF458775:SRJ458775 TBB458775:TBF458775 TKX458775:TLB458775 TUT458775:TUX458775 UEP458775:UET458775 UOL458775:UOP458775 UYH458775:UYL458775 VID458775:VIH458775 VRZ458775:VSD458775 WBV458775:WBZ458775 WLR458775:WLV458775 WVN458775:WVR458775 F524311:J524311 JB524311:JF524311 SX524311:TB524311 ACT524311:ACX524311 AMP524311:AMT524311 AWL524311:AWP524311 BGH524311:BGL524311 BQD524311:BQH524311 BZZ524311:CAD524311 CJV524311:CJZ524311 CTR524311:CTV524311 DDN524311:DDR524311 DNJ524311:DNN524311 DXF524311:DXJ524311 EHB524311:EHF524311 EQX524311:ERB524311 FAT524311:FAX524311 FKP524311:FKT524311 FUL524311:FUP524311 GEH524311:GEL524311 GOD524311:GOH524311 GXZ524311:GYD524311 HHV524311:HHZ524311 HRR524311:HRV524311 IBN524311:IBR524311 ILJ524311:ILN524311 IVF524311:IVJ524311 JFB524311:JFF524311 JOX524311:JPB524311 JYT524311:JYX524311 KIP524311:KIT524311 KSL524311:KSP524311 LCH524311:LCL524311 LMD524311:LMH524311 LVZ524311:LWD524311 MFV524311:MFZ524311 MPR524311:MPV524311 MZN524311:MZR524311 NJJ524311:NJN524311 NTF524311:NTJ524311 ODB524311:ODF524311 OMX524311:ONB524311 OWT524311:OWX524311 PGP524311:PGT524311 PQL524311:PQP524311 QAH524311:QAL524311 QKD524311:QKH524311 QTZ524311:QUD524311 RDV524311:RDZ524311 RNR524311:RNV524311 RXN524311:RXR524311 SHJ524311:SHN524311 SRF524311:SRJ524311 TBB524311:TBF524311 TKX524311:TLB524311 TUT524311:TUX524311 UEP524311:UET524311 UOL524311:UOP524311 UYH524311:UYL524311 VID524311:VIH524311 VRZ524311:VSD524311 WBV524311:WBZ524311 WLR524311:WLV524311 WVN524311:WVR524311 F589847:J589847 JB589847:JF589847 SX589847:TB589847 ACT589847:ACX589847 AMP589847:AMT589847 AWL589847:AWP589847 BGH589847:BGL589847 BQD589847:BQH589847 BZZ589847:CAD589847 CJV589847:CJZ589847 CTR589847:CTV589847 DDN589847:DDR589847 DNJ589847:DNN589847 DXF589847:DXJ589847 EHB589847:EHF589847 EQX589847:ERB589847 FAT589847:FAX589847 FKP589847:FKT589847 FUL589847:FUP589847 GEH589847:GEL589847 GOD589847:GOH589847 GXZ589847:GYD589847 HHV589847:HHZ589847 HRR589847:HRV589847 IBN589847:IBR589847 ILJ589847:ILN589847 IVF589847:IVJ589847 JFB589847:JFF589847 JOX589847:JPB589847 JYT589847:JYX589847 KIP589847:KIT589847 KSL589847:KSP589847 LCH589847:LCL589847 LMD589847:LMH589847 LVZ589847:LWD589847 MFV589847:MFZ589847 MPR589847:MPV589847 MZN589847:MZR589847 NJJ589847:NJN589847 NTF589847:NTJ589847 ODB589847:ODF589847 OMX589847:ONB589847 OWT589847:OWX589847 PGP589847:PGT589847 PQL589847:PQP589847 QAH589847:QAL589847 QKD589847:QKH589847 QTZ589847:QUD589847 RDV589847:RDZ589847 RNR589847:RNV589847 RXN589847:RXR589847 SHJ589847:SHN589847 SRF589847:SRJ589847 TBB589847:TBF589847 TKX589847:TLB589847 TUT589847:TUX589847 UEP589847:UET589847 UOL589847:UOP589847 UYH589847:UYL589847 VID589847:VIH589847 VRZ589847:VSD589847 WBV589847:WBZ589847 WLR589847:WLV589847 WVN589847:WVR589847 F655383:J655383 JB655383:JF655383 SX655383:TB655383 ACT655383:ACX655383 AMP655383:AMT655383 AWL655383:AWP655383 BGH655383:BGL655383 BQD655383:BQH655383 BZZ655383:CAD655383 CJV655383:CJZ655383 CTR655383:CTV655383 DDN655383:DDR655383 DNJ655383:DNN655383 DXF655383:DXJ655383 EHB655383:EHF655383 EQX655383:ERB655383 FAT655383:FAX655383 FKP655383:FKT655383 FUL655383:FUP655383 GEH655383:GEL655383 GOD655383:GOH655383 GXZ655383:GYD655383 HHV655383:HHZ655383 HRR655383:HRV655383 IBN655383:IBR655383 ILJ655383:ILN655383 IVF655383:IVJ655383 JFB655383:JFF655383 JOX655383:JPB655383 JYT655383:JYX655383 KIP655383:KIT655383 KSL655383:KSP655383 LCH655383:LCL655383 LMD655383:LMH655383 LVZ655383:LWD655383 MFV655383:MFZ655383 MPR655383:MPV655383 MZN655383:MZR655383 NJJ655383:NJN655383 NTF655383:NTJ655383 ODB655383:ODF655383 OMX655383:ONB655383 OWT655383:OWX655383 PGP655383:PGT655383 PQL655383:PQP655383 QAH655383:QAL655383 QKD655383:QKH655383 QTZ655383:QUD655383 RDV655383:RDZ655383 RNR655383:RNV655383 RXN655383:RXR655383 SHJ655383:SHN655383 SRF655383:SRJ655383 TBB655383:TBF655383 TKX655383:TLB655383 TUT655383:TUX655383 UEP655383:UET655383 UOL655383:UOP655383 UYH655383:UYL655383 VID655383:VIH655383 VRZ655383:VSD655383 WBV655383:WBZ655383 WLR655383:WLV655383 WVN655383:WVR655383 F720919:J720919 JB720919:JF720919 SX720919:TB720919 ACT720919:ACX720919 AMP720919:AMT720919 AWL720919:AWP720919 BGH720919:BGL720919 BQD720919:BQH720919 BZZ720919:CAD720919 CJV720919:CJZ720919 CTR720919:CTV720919 DDN720919:DDR720919 DNJ720919:DNN720919 DXF720919:DXJ720919 EHB720919:EHF720919 EQX720919:ERB720919 FAT720919:FAX720919 FKP720919:FKT720919 FUL720919:FUP720919 GEH720919:GEL720919 GOD720919:GOH720919 GXZ720919:GYD720919 HHV720919:HHZ720919 HRR720919:HRV720919 IBN720919:IBR720919 ILJ720919:ILN720919 IVF720919:IVJ720919 JFB720919:JFF720919 JOX720919:JPB720919 JYT720919:JYX720919 KIP720919:KIT720919 KSL720919:KSP720919 LCH720919:LCL720919 LMD720919:LMH720919 LVZ720919:LWD720919 MFV720919:MFZ720919 MPR720919:MPV720919 MZN720919:MZR720919 NJJ720919:NJN720919 NTF720919:NTJ720919 ODB720919:ODF720919 OMX720919:ONB720919 OWT720919:OWX720919 PGP720919:PGT720919 PQL720919:PQP720919 QAH720919:QAL720919 QKD720919:QKH720919 QTZ720919:QUD720919 RDV720919:RDZ720919 RNR720919:RNV720919 RXN720919:RXR720919 SHJ720919:SHN720919 SRF720919:SRJ720919 TBB720919:TBF720919 TKX720919:TLB720919 TUT720919:TUX720919 UEP720919:UET720919 UOL720919:UOP720919 UYH720919:UYL720919 VID720919:VIH720919 VRZ720919:VSD720919 WBV720919:WBZ720919 WLR720919:WLV720919 WVN720919:WVR720919 F786455:J786455 JB786455:JF786455 SX786455:TB786455 ACT786455:ACX786455 AMP786455:AMT786455 AWL786455:AWP786455 BGH786455:BGL786455 BQD786455:BQH786455 BZZ786455:CAD786455 CJV786455:CJZ786455 CTR786455:CTV786455 DDN786455:DDR786455 DNJ786455:DNN786455 DXF786455:DXJ786455 EHB786455:EHF786455 EQX786455:ERB786455 FAT786455:FAX786455 FKP786455:FKT786455 FUL786455:FUP786455 GEH786455:GEL786455 GOD786455:GOH786455 GXZ786455:GYD786455 HHV786455:HHZ786455 HRR786455:HRV786455 IBN786455:IBR786455 ILJ786455:ILN786455 IVF786455:IVJ786455 JFB786455:JFF786455 JOX786455:JPB786455 JYT786455:JYX786455 KIP786455:KIT786455 KSL786455:KSP786455 LCH786455:LCL786455 LMD786455:LMH786455 LVZ786455:LWD786455 MFV786455:MFZ786455 MPR786455:MPV786455 MZN786455:MZR786455 NJJ786455:NJN786455 NTF786455:NTJ786455 ODB786455:ODF786455 OMX786455:ONB786455 OWT786455:OWX786455 PGP786455:PGT786455 PQL786455:PQP786455 QAH786455:QAL786455 QKD786455:QKH786455 QTZ786455:QUD786455 RDV786455:RDZ786455 RNR786455:RNV786455 RXN786455:RXR786455 SHJ786455:SHN786455 SRF786455:SRJ786455 TBB786455:TBF786455 TKX786455:TLB786455 TUT786455:TUX786455 UEP786455:UET786455 UOL786455:UOP786455 UYH786455:UYL786455 VID786455:VIH786455 VRZ786455:VSD786455 WBV786455:WBZ786455 WLR786455:WLV786455 WVN786455:WVR786455 F851991:J851991 JB851991:JF851991 SX851991:TB851991 ACT851991:ACX851991 AMP851991:AMT851991 AWL851991:AWP851991 BGH851991:BGL851991 BQD851991:BQH851991 BZZ851991:CAD851991 CJV851991:CJZ851991 CTR851991:CTV851991 DDN851991:DDR851991 DNJ851991:DNN851991 DXF851991:DXJ851991 EHB851991:EHF851991 EQX851991:ERB851991 FAT851991:FAX851991 FKP851991:FKT851991 FUL851991:FUP851991 GEH851991:GEL851991 GOD851991:GOH851991 GXZ851991:GYD851991 HHV851991:HHZ851991 HRR851991:HRV851991 IBN851991:IBR851991 ILJ851991:ILN851991 IVF851991:IVJ851991 JFB851991:JFF851991 JOX851991:JPB851991 JYT851991:JYX851991 KIP851991:KIT851991 KSL851991:KSP851991 LCH851991:LCL851991 LMD851991:LMH851991 LVZ851991:LWD851991 MFV851991:MFZ851991 MPR851991:MPV851991 MZN851991:MZR851991 NJJ851991:NJN851991 NTF851991:NTJ851991 ODB851991:ODF851991 OMX851991:ONB851991 OWT851991:OWX851991 PGP851991:PGT851991 PQL851991:PQP851991 QAH851991:QAL851991 QKD851991:QKH851991 QTZ851991:QUD851991 RDV851991:RDZ851991 RNR851991:RNV851991 RXN851991:RXR851991 SHJ851991:SHN851991 SRF851991:SRJ851991 TBB851991:TBF851991 TKX851991:TLB851991 TUT851991:TUX851991 UEP851991:UET851991 UOL851991:UOP851991 UYH851991:UYL851991 VID851991:VIH851991 VRZ851991:VSD851991 WBV851991:WBZ851991 WLR851991:WLV851991 WVN851991:WVR851991 F917527:J917527 JB917527:JF917527 SX917527:TB917527 ACT917527:ACX917527 AMP917527:AMT917527 AWL917527:AWP917527 BGH917527:BGL917527 BQD917527:BQH917527 BZZ917527:CAD917527 CJV917527:CJZ917527 CTR917527:CTV917527 DDN917527:DDR917527 DNJ917527:DNN917527 DXF917527:DXJ917527 EHB917527:EHF917527 EQX917527:ERB917527 FAT917527:FAX917527 FKP917527:FKT917527 FUL917527:FUP917527 GEH917527:GEL917527 GOD917527:GOH917527 GXZ917527:GYD917527 HHV917527:HHZ917527 HRR917527:HRV917527 IBN917527:IBR917527 ILJ917527:ILN917527 IVF917527:IVJ917527 JFB917527:JFF917527 JOX917527:JPB917527 JYT917527:JYX917527 KIP917527:KIT917527 KSL917527:KSP917527 LCH917527:LCL917527 LMD917527:LMH917527 LVZ917527:LWD917527 MFV917527:MFZ917527 MPR917527:MPV917527 MZN917527:MZR917527 NJJ917527:NJN917527 NTF917527:NTJ917527 ODB917527:ODF917527 OMX917527:ONB917527 OWT917527:OWX917527 PGP917527:PGT917527 PQL917527:PQP917527 QAH917527:QAL917527 QKD917527:QKH917527 QTZ917527:QUD917527 RDV917527:RDZ917527 RNR917527:RNV917527 RXN917527:RXR917527 SHJ917527:SHN917527 SRF917527:SRJ917527 TBB917527:TBF917527 TKX917527:TLB917527 TUT917527:TUX917527 UEP917527:UET917527 UOL917527:UOP917527 UYH917527:UYL917527 VID917527:VIH917527 VRZ917527:VSD917527 WBV917527:WBZ917527 WLR917527:WLV917527 WVN917527:WVR917527 F983063:J983063 JB983063:JF983063 SX983063:TB983063 ACT983063:ACX983063 AMP983063:AMT983063 AWL983063:AWP983063 BGH983063:BGL983063 BQD983063:BQH983063 BZZ983063:CAD983063 CJV983063:CJZ983063 CTR983063:CTV983063 DDN983063:DDR983063 DNJ983063:DNN983063 DXF983063:DXJ983063 EHB983063:EHF983063 EQX983063:ERB983063 FAT983063:FAX983063 FKP983063:FKT983063 FUL983063:FUP983063 GEH983063:GEL983063 GOD983063:GOH983063 GXZ983063:GYD983063 HHV983063:HHZ983063 HRR983063:HRV983063 IBN983063:IBR983063 ILJ983063:ILN983063 IVF983063:IVJ983063 JFB983063:JFF983063 JOX983063:JPB983063 JYT983063:JYX983063 KIP983063:KIT983063 KSL983063:KSP983063 LCH983063:LCL983063 LMD983063:LMH983063 LVZ983063:LWD983063 MFV983063:MFZ983063 MPR983063:MPV983063 MZN983063:MZR983063 NJJ983063:NJN983063 NTF983063:NTJ983063 ODB983063:ODF983063 OMX983063:ONB983063 OWT983063:OWX983063 PGP983063:PGT983063 PQL983063:PQP983063 QAH983063:QAL983063 QKD983063:QKH983063 QTZ983063:QUD983063 RDV983063:RDZ983063 RNR983063:RNV983063 RXN983063:RXR983063 SHJ983063:SHN983063 SRF983063:SRJ983063 TBB983063:TBF983063 TKX983063:TLB983063 TUT983063:TUX983063 UEP983063:UET983063 UOL983063:UOP983063 UYH983063:UYL983063 VID983063:VIH983063 VRZ983063:VSD983063 WBV983063:WBZ983063 WLR983063:WLV983063 WVN983063:WVR983063" xr:uid="{AA3A5614-F1D5-47BD-A579-9B4249D40867}">
      <formula1>"1"</formula1>
    </dataValidation>
    <dataValidation type="list" allowBlank="1" showInputMessage="1" showErrorMessage="1" sqref="M23:Q23 JI23:JM23 TE23:TI23 ADA23:ADE23 AMW23:ANA23 AWS23:AWW23 BGO23:BGS23 BQK23:BQO23 CAG23:CAK23 CKC23:CKG23 CTY23:CUC23 DDU23:DDY23 DNQ23:DNU23 DXM23:DXQ23 EHI23:EHM23 ERE23:ERI23 FBA23:FBE23 FKW23:FLA23 FUS23:FUW23 GEO23:GES23 GOK23:GOO23 GYG23:GYK23 HIC23:HIG23 HRY23:HSC23 IBU23:IBY23 ILQ23:ILU23 IVM23:IVQ23 JFI23:JFM23 JPE23:JPI23 JZA23:JZE23 KIW23:KJA23 KSS23:KSW23 LCO23:LCS23 LMK23:LMO23 LWG23:LWK23 MGC23:MGG23 MPY23:MQC23 MZU23:MZY23 NJQ23:NJU23 NTM23:NTQ23 ODI23:ODM23 ONE23:ONI23 OXA23:OXE23 PGW23:PHA23 PQS23:PQW23 QAO23:QAS23 QKK23:QKO23 QUG23:QUK23 REC23:REG23 RNY23:ROC23 RXU23:RXY23 SHQ23:SHU23 SRM23:SRQ23 TBI23:TBM23 TLE23:TLI23 TVA23:TVE23 UEW23:UFA23 UOS23:UOW23 UYO23:UYS23 VIK23:VIO23 VSG23:VSK23 WCC23:WCG23 WLY23:WMC23 WVU23:WVY23 M65559:Q65559 JI65559:JM65559 TE65559:TI65559 ADA65559:ADE65559 AMW65559:ANA65559 AWS65559:AWW65559 BGO65559:BGS65559 BQK65559:BQO65559 CAG65559:CAK65559 CKC65559:CKG65559 CTY65559:CUC65559 DDU65559:DDY65559 DNQ65559:DNU65559 DXM65559:DXQ65559 EHI65559:EHM65559 ERE65559:ERI65559 FBA65559:FBE65559 FKW65559:FLA65559 FUS65559:FUW65559 GEO65559:GES65559 GOK65559:GOO65559 GYG65559:GYK65559 HIC65559:HIG65559 HRY65559:HSC65559 IBU65559:IBY65559 ILQ65559:ILU65559 IVM65559:IVQ65559 JFI65559:JFM65559 JPE65559:JPI65559 JZA65559:JZE65559 KIW65559:KJA65559 KSS65559:KSW65559 LCO65559:LCS65559 LMK65559:LMO65559 LWG65559:LWK65559 MGC65559:MGG65559 MPY65559:MQC65559 MZU65559:MZY65559 NJQ65559:NJU65559 NTM65559:NTQ65559 ODI65559:ODM65559 ONE65559:ONI65559 OXA65559:OXE65559 PGW65559:PHA65559 PQS65559:PQW65559 QAO65559:QAS65559 QKK65559:QKO65559 QUG65559:QUK65559 REC65559:REG65559 RNY65559:ROC65559 RXU65559:RXY65559 SHQ65559:SHU65559 SRM65559:SRQ65559 TBI65559:TBM65559 TLE65559:TLI65559 TVA65559:TVE65559 UEW65559:UFA65559 UOS65559:UOW65559 UYO65559:UYS65559 VIK65559:VIO65559 VSG65559:VSK65559 WCC65559:WCG65559 WLY65559:WMC65559 WVU65559:WVY65559 M131095:Q131095 JI131095:JM131095 TE131095:TI131095 ADA131095:ADE131095 AMW131095:ANA131095 AWS131095:AWW131095 BGO131095:BGS131095 BQK131095:BQO131095 CAG131095:CAK131095 CKC131095:CKG131095 CTY131095:CUC131095 DDU131095:DDY131095 DNQ131095:DNU131095 DXM131095:DXQ131095 EHI131095:EHM131095 ERE131095:ERI131095 FBA131095:FBE131095 FKW131095:FLA131095 FUS131095:FUW131095 GEO131095:GES131095 GOK131095:GOO131095 GYG131095:GYK131095 HIC131095:HIG131095 HRY131095:HSC131095 IBU131095:IBY131095 ILQ131095:ILU131095 IVM131095:IVQ131095 JFI131095:JFM131095 JPE131095:JPI131095 JZA131095:JZE131095 KIW131095:KJA131095 KSS131095:KSW131095 LCO131095:LCS131095 LMK131095:LMO131095 LWG131095:LWK131095 MGC131095:MGG131095 MPY131095:MQC131095 MZU131095:MZY131095 NJQ131095:NJU131095 NTM131095:NTQ131095 ODI131095:ODM131095 ONE131095:ONI131095 OXA131095:OXE131095 PGW131095:PHA131095 PQS131095:PQW131095 QAO131095:QAS131095 QKK131095:QKO131095 QUG131095:QUK131095 REC131095:REG131095 RNY131095:ROC131095 RXU131095:RXY131095 SHQ131095:SHU131095 SRM131095:SRQ131095 TBI131095:TBM131095 TLE131095:TLI131095 TVA131095:TVE131095 UEW131095:UFA131095 UOS131095:UOW131095 UYO131095:UYS131095 VIK131095:VIO131095 VSG131095:VSK131095 WCC131095:WCG131095 WLY131095:WMC131095 WVU131095:WVY131095 M196631:Q196631 JI196631:JM196631 TE196631:TI196631 ADA196631:ADE196631 AMW196631:ANA196631 AWS196631:AWW196631 BGO196631:BGS196631 BQK196631:BQO196631 CAG196631:CAK196631 CKC196631:CKG196631 CTY196631:CUC196631 DDU196631:DDY196631 DNQ196631:DNU196631 DXM196631:DXQ196631 EHI196631:EHM196631 ERE196631:ERI196631 FBA196631:FBE196631 FKW196631:FLA196631 FUS196631:FUW196631 GEO196631:GES196631 GOK196631:GOO196631 GYG196631:GYK196631 HIC196631:HIG196631 HRY196631:HSC196631 IBU196631:IBY196631 ILQ196631:ILU196631 IVM196631:IVQ196631 JFI196631:JFM196631 JPE196631:JPI196631 JZA196631:JZE196631 KIW196631:KJA196631 KSS196631:KSW196631 LCO196631:LCS196631 LMK196631:LMO196631 LWG196631:LWK196631 MGC196631:MGG196631 MPY196631:MQC196631 MZU196631:MZY196631 NJQ196631:NJU196631 NTM196631:NTQ196631 ODI196631:ODM196631 ONE196631:ONI196631 OXA196631:OXE196631 PGW196631:PHA196631 PQS196631:PQW196631 QAO196631:QAS196631 QKK196631:QKO196631 QUG196631:QUK196631 REC196631:REG196631 RNY196631:ROC196631 RXU196631:RXY196631 SHQ196631:SHU196631 SRM196631:SRQ196631 TBI196631:TBM196631 TLE196631:TLI196631 TVA196631:TVE196631 UEW196631:UFA196631 UOS196631:UOW196631 UYO196631:UYS196631 VIK196631:VIO196631 VSG196631:VSK196631 WCC196631:WCG196631 WLY196631:WMC196631 WVU196631:WVY196631 M262167:Q262167 JI262167:JM262167 TE262167:TI262167 ADA262167:ADE262167 AMW262167:ANA262167 AWS262167:AWW262167 BGO262167:BGS262167 BQK262167:BQO262167 CAG262167:CAK262167 CKC262167:CKG262167 CTY262167:CUC262167 DDU262167:DDY262167 DNQ262167:DNU262167 DXM262167:DXQ262167 EHI262167:EHM262167 ERE262167:ERI262167 FBA262167:FBE262167 FKW262167:FLA262167 FUS262167:FUW262167 GEO262167:GES262167 GOK262167:GOO262167 GYG262167:GYK262167 HIC262167:HIG262167 HRY262167:HSC262167 IBU262167:IBY262167 ILQ262167:ILU262167 IVM262167:IVQ262167 JFI262167:JFM262167 JPE262167:JPI262167 JZA262167:JZE262167 KIW262167:KJA262167 KSS262167:KSW262167 LCO262167:LCS262167 LMK262167:LMO262167 LWG262167:LWK262167 MGC262167:MGG262167 MPY262167:MQC262167 MZU262167:MZY262167 NJQ262167:NJU262167 NTM262167:NTQ262167 ODI262167:ODM262167 ONE262167:ONI262167 OXA262167:OXE262167 PGW262167:PHA262167 PQS262167:PQW262167 QAO262167:QAS262167 QKK262167:QKO262167 QUG262167:QUK262167 REC262167:REG262167 RNY262167:ROC262167 RXU262167:RXY262167 SHQ262167:SHU262167 SRM262167:SRQ262167 TBI262167:TBM262167 TLE262167:TLI262167 TVA262167:TVE262167 UEW262167:UFA262167 UOS262167:UOW262167 UYO262167:UYS262167 VIK262167:VIO262167 VSG262167:VSK262167 WCC262167:WCG262167 WLY262167:WMC262167 WVU262167:WVY262167 M327703:Q327703 JI327703:JM327703 TE327703:TI327703 ADA327703:ADE327703 AMW327703:ANA327703 AWS327703:AWW327703 BGO327703:BGS327703 BQK327703:BQO327703 CAG327703:CAK327703 CKC327703:CKG327703 CTY327703:CUC327703 DDU327703:DDY327703 DNQ327703:DNU327703 DXM327703:DXQ327703 EHI327703:EHM327703 ERE327703:ERI327703 FBA327703:FBE327703 FKW327703:FLA327703 FUS327703:FUW327703 GEO327703:GES327703 GOK327703:GOO327703 GYG327703:GYK327703 HIC327703:HIG327703 HRY327703:HSC327703 IBU327703:IBY327703 ILQ327703:ILU327703 IVM327703:IVQ327703 JFI327703:JFM327703 JPE327703:JPI327703 JZA327703:JZE327703 KIW327703:KJA327703 KSS327703:KSW327703 LCO327703:LCS327703 LMK327703:LMO327703 LWG327703:LWK327703 MGC327703:MGG327703 MPY327703:MQC327703 MZU327703:MZY327703 NJQ327703:NJU327703 NTM327703:NTQ327703 ODI327703:ODM327703 ONE327703:ONI327703 OXA327703:OXE327703 PGW327703:PHA327703 PQS327703:PQW327703 QAO327703:QAS327703 QKK327703:QKO327703 QUG327703:QUK327703 REC327703:REG327703 RNY327703:ROC327703 RXU327703:RXY327703 SHQ327703:SHU327703 SRM327703:SRQ327703 TBI327703:TBM327703 TLE327703:TLI327703 TVA327703:TVE327703 UEW327703:UFA327703 UOS327703:UOW327703 UYO327703:UYS327703 VIK327703:VIO327703 VSG327703:VSK327703 WCC327703:WCG327703 WLY327703:WMC327703 WVU327703:WVY327703 M393239:Q393239 JI393239:JM393239 TE393239:TI393239 ADA393239:ADE393239 AMW393239:ANA393239 AWS393239:AWW393239 BGO393239:BGS393239 BQK393239:BQO393239 CAG393239:CAK393239 CKC393239:CKG393239 CTY393239:CUC393239 DDU393239:DDY393239 DNQ393239:DNU393239 DXM393239:DXQ393239 EHI393239:EHM393239 ERE393239:ERI393239 FBA393239:FBE393239 FKW393239:FLA393239 FUS393239:FUW393239 GEO393239:GES393239 GOK393239:GOO393239 GYG393239:GYK393239 HIC393239:HIG393239 HRY393239:HSC393239 IBU393239:IBY393239 ILQ393239:ILU393239 IVM393239:IVQ393239 JFI393239:JFM393239 JPE393239:JPI393239 JZA393239:JZE393239 KIW393239:KJA393239 KSS393239:KSW393239 LCO393239:LCS393239 LMK393239:LMO393239 LWG393239:LWK393239 MGC393239:MGG393239 MPY393239:MQC393239 MZU393239:MZY393239 NJQ393239:NJU393239 NTM393239:NTQ393239 ODI393239:ODM393239 ONE393239:ONI393239 OXA393239:OXE393239 PGW393239:PHA393239 PQS393239:PQW393239 QAO393239:QAS393239 QKK393239:QKO393239 QUG393239:QUK393239 REC393239:REG393239 RNY393239:ROC393239 RXU393239:RXY393239 SHQ393239:SHU393239 SRM393239:SRQ393239 TBI393239:TBM393239 TLE393239:TLI393239 TVA393239:TVE393239 UEW393239:UFA393239 UOS393239:UOW393239 UYO393239:UYS393239 VIK393239:VIO393239 VSG393239:VSK393239 WCC393239:WCG393239 WLY393239:WMC393239 WVU393239:WVY393239 M458775:Q458775 JI458775:JM458775 TE458775:TI458775 ADA458775:ADE458775 AMW458775:ANA458775 AWS458775:AWW458775 BGO458775:BGS458775 BQK458775:BQO458775 CAG458775:CAK458775 CKC458775:CKG458775 CTY458775:CUC458775 DDU458775:DDY458775 DNQ458775:DNU458775 DXM458775:DXQ458775 EHI458775:EHM458775 ERE458775:ERI458775 FBA458775:FBE458775 FKW458775:FLA458775 FUS458775:FUW458775 GEO458775:GES458775 GOK458775:GOO458775 GYG458775:GYK458775 HIC458775:HIG458775 HRY458775:HSC458775 IBU458775:IBY458775 ILQ458775:ILU458775 IVM458775:IVQ458775 JFI458775:JFM458775 JPE458775:JPI458775 JZA458775:JZE458775 KIW458775:KJA458775 KSS458775:KSW458775 LCO458775:LCS458775 LMK458775:LMO458775 LWG458775:LWK458775 MGC458775:MGG458775 MPY458775:MQC458775 MZU458775:MZY458775 NJQ458775:NJU458775 NTM458775:NTQ458775 ODI458775:ODM458775 ONE458775:ONI458775 OXA458775:OXE458775 PGW458775:PHA458775 PQS458775:PQW458775 QAO458775:QAS458775 QKK458775:QKO458775 QUG458775:QUK458775 REC458775:REG458775 RNY458775:ROC458775 RXU458775:RXY458775 SHQ458775:SHU458775 SRM458775:SRQ458775 TBI458775:TBM458775 TLE458775:TLI458775 TVA458775:TVE458775 UEW458775:UFA458775 UOS458775:UOW458775 UYO458775:UYS458775 VIK458775:VIO458775 VSG458775:VSK458775 WCC458775:WCG458775 WLY458775:WMC458775 WVU458775:WVY458775 M524311:Q524311 JI524311:JM524311 TE524311:TI524311 ADA524311:ADE524311 AMW524311:ANA524311 AWS524311:AWW524311 BGO524311:BGS524311 BQK524311:BQO524311 CAG524311:CAK524311 CKC524311:CKG524311 CTY524311:CUC524311 DDU524311:DDY524311 DNQ524311:DNU524311 DXM524311:DXQ524311 EHI524311:EHM524311 ERE524311:ERI524311 FBA524311:FBE524311 FKW524311:FLA524311 FUS524311:FUW524311 GEO524311:GES524311 GOK524311:GOO524311 GYG524311:GYK524311 HIC524311:HIG524311 HRY524311:HSC524311 IBU524311:IBY524311 ILQ524311:ILU524311 IVM524311:IVQ524311 JFI524311:JFM524311 JPE524311:JPI524311 JZA524311:JZE524311 KIW524311:KJA524311 KSS524311:KSW524311 LCO524311:LCS524311 LMK524311:LMO524311 LWG524311:LWK524311 MGC524311:MGG524311 MPY524311:MQC524311 MZU524311:MZY524311 NJQ524311:NJU524311 NTM524311:NTQ524311 ODI524311:ODM524311 ONE524311:ONI524311 OXA524311:OXE524311 PGW524311:PHA524311 PQS524311:PQW524311 QAO524311:QAS524311 QKK524311:QKO524311 QUG524311:QUK524311 REC524311:REG524311 RNY524311:ROC524311 RXU524311:RXY524311 SHQ524311:SHU524311 SRM524311:SRQ524311 TBI524311:TBM524311 TLE524311:TLI524311 TVA524311:TVE524311 UEW524311:UFA524311 UOS524311:UOW524311 UYO524311:UYS524311 VIK524311:VIO524311 VSG524311:VSK524311 WCC524311:WCG524311 WLY524311:WMC524311 WVU524311:WVY524311 M589847:Q589847 JI589847:JM589847 TE589847:TI589847 ADA589847:ADE589847 AMW589847:ANA589847 AWS589847:AWW589847 BGO589847:BGS589847 BQK589847:BQO589847 CAG589847:CAK589847 CKC589847:CKG589847 CTY589847:CUC589847 DDU589847:DDY589847 DNQ589847:DNU589847 DXM589847:DXQ589847 EHI589847:EHM589847 ERE589847:ERI589847 FBA589847:FBE589847 FKW589847:FLA589847 FUS589847:FUW589847 GEO589847:GES589847 GOK589847:GOO589847 GYG589847:GYK589847 HIC589847:HIG589847 HRY589847:HSC589847 IBU589847:IBY589847 ILQ589847:ILU589847 IVM589847:IVQ589847 JFI589847:JFM589847 JPE589847:JPI589847 JZA589847:JZE589847 KIW589847:KJA589847 KSS589847:KSW589847 LCO589847:LCS589847 LMK589847:LMO589847 LWG589847:LWK589847 MGC589847:MGG589847 MPY589847:MQC589847 MZU589847:MZY589847 NJQ589847:NJU589847 NTM589847:NTQ589847 ODI589847:ODM589847 ONE589847:ONI589847 OXA589847:OXE589847 PGW589847:PHA589847 PQS589847:PQW589847 QAO589847:QAS589847 QKK589847:QKO589847 QUG589847:QUK589847 REC589847:REG589847 RNY589847:ROC589847 RXU589847:RXY589847 SHQ589847:SHU589847 SRM589847:SRQ589847 TBI589847:TBM589847 TLE589847:TLI589847 TVA589847:TVE589847 UEW589847:UFA589847 UOS589847:UOW589847 UYO589847:UYS589847 VIK589847:VIO589847 VSG589847:VSK589847 WCC589847:WCG589847 WLY589847:WMC589847 WVU589847:WVY589847 M655383:Q655383 JI655383:JM655383 TE655383:TI655383 ADA655383:ADE655383 AMW655383:ANA655383 AWS655383:AWW655383 BGO655383:BGS655383 BQK655383:BQO655383 CAG655383:CAK655383 CKC655383:CKG655383 CTY655383:CUC655383 DDU655383:DDY655383 DNQ655383:DNU655383 DXM655383:DXQ655383 EHI655383:EHM655383 ERE655383:ERI655383 FBA655383:FBE655383 FKW655383:FLA655383 FUS655383:FUW655383 GEO655383:GES655383 GOK655383:GOO655383 GYG655383:GYK655383 HIC655383:HIG655383 HRY655383:HSC655383 IBU655383:IBY655383 ILQ655383:ILU655383 IVM655383:IVQ655383 JFI655383:JFM655383 JPE655383:JPI655383 JZA655383:JZE655383 KIW655383:KJA655383 KSS655383:KSW655383 LCO655383:LCS655383 LMK655383:LMO655383 LWG655383:LWK655383 MGC655383:MGG655383 MPY655383:MQC655383 MZU655383:MZY655383 NJQ655383:NJU655383 NTM655383:NTQ655383 ODI655383:ODM655383 ONE655383:ONI655383 OXA655383:OXE655383 PGW655383:PHA655383 PQS655383:PQW655383 QAO655383:QAS655383 QKK655383:QKO655383 QUG655383:QUK655383 REC655383:REG655383 RNY655383:ROC655383 RXU655383:RXY655383 SHQ655383:SHU655383 SRM655383:SRQ655383 TBI655383:TBM655383 TLE655383:TLI655383 TVA655383:TVE655383 UEW655383:UFA655383 UOS655383:UOW655383 UYO655383:UYS655383 VIK655383:VIO655383 VSG655383:VSK655383 WCC655383:WCG655383 WLY655383:WMC655383 WVU655383:WVY655383 M720919:Q720919 JI720919:JM720919 TE720919:TI720919 ADA720919:ADE720919 AMW720919:ANA720919 AWS720919:AWW720919 BGO720919:BGS720919 BQK720919:BQO720919 CAG720919:CAK720919 CKC720919:CKG720919 CTY720919:CUC720919 DDU720919:DDY720919 DNQ720919:DNU720919 DXM720919:DXQ720919 EHI720919:EHM720919 ERE720919:ERI720919 FBA720919:FBE720919 FKW720919:FLA720919 FUS720919:FUW720919 GEO720919:GES720919 GOK720919:GOO720919 GYG720919:GYK720919 HIC720919:HIG720919 HRY720919:HSC720919 IBU720919:IBY720919 ILQ720919:ILU720919 IVM720919:IVQ720919 JFI720919:JFM720919 JPE720919:JPI720919 JZA720919:JZE720919 KIW720919:KJA720919 KSS720919:KSW720919 LCO720919:LCS720919 LMK720919:LMO720919 LWG720919:LWK720919 MGC720919:MGG720919 MPY720919:MQC720919 MZU720919:MZY720919 NJQ720919:NJU720919 NTM720919:NTQ720919 ODI720919:ODM720919 ONE720919:ONI720919 OXA720919:OXE720919 PGW720919:PHA720919 PQS720919:PQW720919 QAO720919:QAS720919 QKK720919:QKO720919 QUG720919:QUK720919 REC720919:REG720919 RNY720919:ROC720919 RXU720919:RXY720919 SHQ720919:SHU720919 SRM720919:SRQ720919 TBI720919:TBM720919 TLE720919:TLI720919 TVA720919:TVE720919 UEW720919:UFA720919 UOS720919:UOW720919 UYO720919:UYS720919 VIK720919:VIO720919 VSG720919:VSK720919 WCC720919:WCG720919 WLY720919:WMC720919 WVU720919:WVY720919 M786455:Q786455 JI786455:JM786455 TE786455:TI786455 ADA786455:ADE786455 AMW786455:ANA786455 AWS786455:AWW786455 BGO786455:BGS786455 BQK786455:BQO786455 CAG786455:CAK786455 CKC786455:CKG786455 CTY786455:CUC786455 DDU786455:DDY786455 DNQ786455:DNU786455 DXM786455:DXQ786455 EHI786455:EHM786455 ERE786455:ERI786455 FBA786455:FBE786455 FKW786455:FLA786455 FUS786455:FUW786455 GEO786455:GES786455 GOK786455:GOO786455 GYG786455:GYK786455 HIC786455:HIG786455 HRY786455:HSC786455 IBU786455:IBY786455 ILQ786455:ILU786455 IVM786455:IVQ786455 JFI786455:JFM786455 JPE786455:JPI786455 JZA786455:JZE786455 KIW786455:KJA786455 KSS786455:KSW786455 LCO786455:LCS786455 LMK786455:LMO786455 LWG786455:LWK786455 MGC786455:MGG786455 MPY786455:MQC786455 MZU786455:MZY786455 NJQ786455:NJU786455 NTM786455:NTQ786455 ODI786455:ODM786455 ONE786455:ONI786455 OXA786455:OXE786455 PGW786455:PHA786455 PQS786455:PQW786455 QAO786455:QAS786455 QKK786455:QKO786455 QUG786455:QUK786455 REC786455:REG786455 RNY786455:ROC786455 RXU786455:RXY786455 SHQ786455:SHU786455 SRM786455:SRQ786455 TBI786455:TBM786455 TLE786455:TLI786455 TVA786455:TVE786455 UEW786455:UFA786455 UOS786455:UOW786455 UYO786455:UYS786455 VIK786455:VIO786455 VSG786455:VSK786455 WCC786455:WCG786455 WLY786455:WMC786455 WVU786455:WVY786455 M851991:Q851991 JI851991:JM851991 TE851991:TI851991 ADA851991:ADE851991 AMW851991:ANA851991 AWS851991:AWW851991 BGO851991:BGS851991 BQK851991:BQO851991 CAG851991:CAK851991 CKC851991:CKG851991 CTY851991:CUC851991 DDU851991:DDY851991 DNQ851991:DNU851991 DXM851991:DXQ851991 EHI851991:EHM851991 ERE851991:ERI851991 FBA851991:FBE851991 FKW851991:FLA851991 FUS851991:FUW851991 GEO851991:GES851991 GOK851991:GOO851991 GYG851991:GYK851991 HIC851991:HIG851991 HRY851991:HSC851991 IBU851991:IBY851991 ILQ851991:ILU851991 IVM851991:IVQ851991 JFI851991:JFM851991 JPE851991:JPI851991 JZA851991:JZE851991 KIW851991:KJA851991 KSS851991:KSW851991 LCO851991:LCS851991 LMK851991:LMO851991 LWG851991:LWK851991 MGC851991:MGG851991 MPY851991:MQC851991 MZU851991:MZY851991 NJQ851991:NJU851991 NTM851991:NTQ851991 ODI851991:ODM851991 ONE851991:ONI851991 OXA851991:OXE851991 PGW851991:PHA851991 PQS851991:PQW851991 QAO851991:QAS851991 QKK851991:QKO851991 QUG851991:QUK851991 REC851991:REG851991 RNY851991:ROC851991 RXU851991:RXY851991 SHQ851991:SHU851991 SRM851991:SRQ851991 TBI851991:TBM851991 TLE851991:TLI851991 TVA851991:TVE851991 UEW851991:UFA851991 UOS851991:UOW851991 UYO851991:UYS851991 VIK851991:VIO851991 VSG851991:VSK851991 WCC851991:WCG851991 WLY851991:WMC851991 WVU851991:WVY851991 M917527:Q917527 JI917527:JM917527 TE917527:TI917527 ADA917527:ADE917527 AMW917527:ANA917527 AWS917527:AWW917527 BGO917527:BGS917527 BQK917527:BQO917527 CAG917527:CAK917527 CKC917527:CKG917527 CTY917527:CUC917527 DDU917527:DDY917527 DNQ917527:DNU917527 DXM917527:DXQ917527 EHI917527:EHM917527 ERE917527:ERI917527 FBA917527:FBE917527 FKW917527:FLA917527 FUS917527:FUW917527 GEO917527:GES917527 GOK917527:GOO917527 GYG917527:GYK917527 HIC917527:HIG917527 HRY917527:HSC917527 IBU917527:IBY917527 ILQ917527:ILU917527 IVM917527:IVQ917527 JFI917527:JFM917527 JPE917527:JPI917527 JZA917527:JZE917527 KIW917527:KJA917527 KSS917527:KSW917527 LCO917527:LCS917527 LMK917527:LMO917527 LWG917527:LWK917527 MGC917527:MGG917527 MPY917527:MQC917527 MZU917527:MZY917527 NJQ917527:NJU917527 NTM917527:NTQ917527 ODI917527:ODM917527 ONE917527:ONI917527 OXA917527:OXE917527 PGW917527:PHA917527 PQS917527:PQW917527 QAO917527:QAS917527 QKK917527:QKO917527 QUG917527:QUK917527 REC917527:REG917527 RNY917527:ROC917527 RXU917527:RXY917527 SHQ917527:SHU917527 SRM917527:SRQ917527 TBI917527:TBM917527 TLE917527:TLI917527 TVA917527:TVE917527 UEW917527:UFA917527 UOS917527:UOW917527 UYO917527:UYS917527 VIK917527:VIO917527 VSG917527:VSK917527 WCC917527:WCG917527 WLY917527:WMC917527 WVU917527:WVY917527 M983063:Q983063 JI983063:JM983063 TE983063:TI983063 ADA983063:ADE983063 AMW983063:ANA983063 AWS983063:AWW983063 BGO983063:BGS983063 BQK983063:BQO983063 CAG983063:CAK983063 CKC983063:CKG983063 CTY983063:CUC983063 DDU983063:DDY983063 DNQ983063:DNU983063 DXM983063:DXQ983063 EHI983063:EHM983063 ERE983063:ERI983063 FBA983063:FBE983063 FKW983063:FLA983063 FUS983063:FUW983063 GEO983063:GES983063 GOK983063:GOO983063 GYG983063:GYK983063 HIC983063:HIG983063 HRY983063:HSC983063 IBU983063:IBY983063 ILQ983063:ILU983063 IVM983063:IVQ983063 JFI983063:JFM983063 JPE983063:JPI983063 JZA983063:JZE983063 KIW983063:KJA983063 KSS983063:KSW983063 LCO983063:LCS983063 LMK983063:LMO983063 LWG983063:LWK983063 MGC983063:MGG983063 MPY983063:MQC983063 MZU983063:MZY983063 NJQ983063:NJU983063 NTM983063:NTQ983063 ODI983063:ODM983063 ONE983063:ONI983063 OXA983063:OXE983063 PGW983063:PHA983063 PQS983063:PQW983063 QAO983063:QAS983063 QKK983063:QKO983063 QUG983063:QUK983063 REC983063:REG983063 RNY983063:ROC983063 RXU983063:RXY983063 SHQ983063:SHU983063 SRM983063:SRQ983063 TBI983063:TBM983063 TLE983063:TLI983063 TVA983063:TVE983063 UEW983063:UFA983063 UOS983063:UOW983063 UYO983063:UYS983063 VIK983063:VIO983063 VSG983063:VSK983063 WCC983063:WCG983063 WLY983063:WMC983063 WVU983063:WVY983063" xr:uid="{872261F2-28EF-479C-A1DC-5DC53C872925}">
      <formula1>"2"</formula1>
    </dataValidation>
    <dataValidation type="list" allowBlank="1" showInputMessage="1" showErrorMessage="1" sqref="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xr:uid="{156F2120-4E59-45AC-9C16-8B13C3F76A3F}">
      <formula1>"3"</formula1>
    </dataValidation>
    <dataValidation type="list" allowBlank="1" showInputMessage="1" showErrorMessage="1" sqref="P19:Y19 JL19:JU19 TH19:TQ19 ADD19:ADM19 AMZ19:ANI19 AWV19:AXE19 BGR19:BHA19 BQN19:BQW19 CAJ19:CAS19 CKF19:CKO19 CUB19:CUK19 DDX19:DEG19 DNT19:DOC19 DXP19:DXY19 EHL19:EHU19 ERH19:ERQ19 FBD19:FBM19 FKZ19:FLI19 FUV19:FVE19 GER19:GFA19 GON19:GOW19 GYJ19:GYS19 HIF19:HIO19 HSB19:HSK19 IBX19:ICG19 ILT19:IMC19 IVP19:IVY19 JFL19:JFU19 JPH19:JPQ19 JZD19:JZM19 KIZ19:KJI19 KSV19:KTE19 LCR19:LDA19 LMN19:LMW19 LWJ19:LWS19 MGF19:MGO19 MQB19:MQK19 MZX19:NAG19 NJT19:NKC19 NTP19:NTY19 ODL19:ODU19 ONH19:ONQ19 OXD19:OXM19 PGZ19:PHI19 PQV19:PRE19 QAR19:QBA19 QKN19:QKW19 QUJ19:QUS19 REF19:REO19 ROB19:ROK19 RXX19:RYG19 SHT19:SIC19 SRP19:SRY19 TBL19:TBU19 TLH19:TLQ19 TVD19:TVM19 UEZ19:UFI19 UOV19:UPE19 UYR19:UZA19 VIN19:VIW19 VSJ19:VSS19 WCF19:WCO19 WMB19:WMK19 WVX19:WWG19 P65555:Y65555 JL65555:JU65555 TH65555:TQ65555 ADD65555:ADM65555 AMZ65555:ANI65555 AWV65555:AXE65555 BGR65555:BHA65555 BQN65555:BQW65555 CAJ65555:CAS65555 CKF65555:CKO65555 CUB65555:CUK65555 DDX65555:DEG65555 DNT65555:DOC65555 DXP65555:DXY65555 EHL65555:EHU65555 ERH65555:ERQ65555 FBD65555:FBM65555 FKZ65555:FLI65555 FUV65555:FVE65555 GER65555:GFA65555 GON65555:GOW65555 GYJ65555:GYS65555 HIF65555:HIO65555 HSB65555:HSK65555 IBX65555:ICG65555 ILT65555:IMC65555 IVP65555:IVY65555 JFL65555:JFU65555 JPH65555:JPQ65555 JZD65555:JZM65555 KIZ65555:KJI65555 KSV65555:KTE65555 LCR65555:LDA65555 LMN65555:LMW65555 LWJ65555:LWS65555 MGF65555:MGO65555 MQB65555:MQK65555 MZX65555:NAG65555 NJT65555:NKC65555 NTP65555:NTY65555 ODL65555:ODU65555 ONH65555:ONQ65555 OXD65555:OXM65555 PGZ65555:PHI65555 PQV65555:PRE65555 QAR65555:QBA65555 QKN65555:QKW65555 QUJ65555:QUS65555 REF65555:REO65555 ROB65555:ROK65555 RXX65555:RYG65555 SHT65555:SIC65555 SRP65555:SRY65555 TBL65555:TBU65555 TLH65555:TLQ65555 TVD65555:TVM65555 UEZ65555:UFI65555 UOV65555:UPE65555 UYR65555:UZA65555 VIN65555:VIW65555 VSJ65555:VSS65555 WCF65555:WCO65555 WMB65555:WMK65555 WVX65555:WWG65555 P131091:Y131091 JL131091:JU131091 TH131091:TQ131091 ADD131091:ADM131091 AMZ131091:ANI131091 AWV131091:AXE131091 BGR131091:BHA131091 BQN131091:BQW131091 CAJ131091:CAS131091 CKF131091:CKO131091 CUB131091:CUK131091 DDX131091:DEG131091 DNT131091:DOC131091 DXP131091:DXY131091 EHL131091:EHU131091 ERH131091:ERQ131091 FBD131091:FBM131091 FKZ131091:FLI131091 FUV131091:FVE131091 GER131091:GFA131091 GON131091:GOW131091 GYJ131091:GYS131091 HIF131091:HIO131091 HSB131091:HSK131091 IBX131091:ICG131091 ILT131091:IMC131091 IVP131091:IVY131091 JFL131091:JFU131091 JPH131091:JPQ131091 JZD131091:JZM131091 KIZ131091:KJI131091 KSV131091:KTE131091 LCR131091:LDA131091 LMN131091:LMW131091 LWJ131091:LWS131091 MGF131091:MGO131091 MQB131091:MQK131091 MZX131091:NAG131091 NJT131091:NKC131091 NTP131091:NTY131091 ODL131091:ODU131091 ONH131091:ONQ131091 OXD131091:OXM131091 PGZ131091:PHI131091 PQV131091:PRE131091 QAR131091:QBA131091 QKN131091:QKW131091 QUJ131091:QUS131091 REF131091:REO131091 ROB131091:ROK131091 RXX131091:RYG131091 SHT131091:SIC131091 SRP131091:SRY131091 TBL131091:TBU131091 TLH131091:TLQ131091 TVD131091:TVM131091 UEZ131091:UFI131091 UOV131091:UPE131091 UYR131091:UZA131091 VIN131091:VIW131091 VSJ131091:VSS131091 WCF131091:WCO131091 WMB131091:WMK131091 WVX131091:WWG131091 P196627:Y196627 JL196627:JU196627 TH196627:TQ196627 ADD196627:ADM196627 AMZ196627:ANI196627 AWV196627:AXE196627 BGR196627:BHA196627 BQN196627:BQW196627 CAJ196627:CAS196627 CKF196627:CKO196627 CUB196627:CUK196627 DDX196627:DEG196627 DNT196627:DOC196627 DXP196627:DXY196627 EHL196627:EHU196627 ERH196627:ERQ196627 FBD196627:FBM196627 FKZ196627:FLI196627 FUV196627:FVE196627 GER196627:GFA196627 GON196627:GOW196627 GYJ196627:GYS196627 HIF196627:HIO196627 HSB196627:HSK196627 IBX196627:ICG196627 ILT196627:IMC196627 IVP196627:IVY196627 JFL196627:JFU196627 JPH196627:JPQ196627 JZD196627:JZM196627 KIZ196627:KJI196627 KSV196627:KTE196627 LCR196627:LDA196627 LMN196627:LMW196627 LWJ196627:LWS196627 MGF196627:MGO196627 MQB196627:MQK196627 MZX196627:NAG196627 NJT196627:NKC196627 NTP196627:NTY196627 ODL196627:ODU196627 ONH196627:ONQ196627 OXD196627:OXM196627 PGZ196627:PHI196627 PQV196627:PRE196627 QAR196627:QBA196627 QKN196627:QKW196627 QUJ196627:QUS196627 REF196627:REO196627 ROB196627:ROK196627 RXX196627:RYG196627 SHT196627:SIC196627 SRP196627:SRY196627 TBL196627:TBU196627 TLH196627:TLQ196627 TVD196627:TVM196627 UEZ196627:UFI196627 UOV196627:UPE196627 UYR196627:UZA196627 VIN196627:VIW196627 VSJ196627:VSS196627 WCF196627:WCO196627 WMB196627:WMK196627 WVX196627:WWG196627 P262163:Y262163 JL262163:JU262163 TH262163:TQ262163 ADD262163:ADM262163 AMZ262163:ANI262163 AWV262163:AXE262163 BGR262163:BHA262163 BQN262163:BQW262163 CAJ262163:CAS262163 CKF262163:CKO262163 CUB262163:CUK262163 DDX262163:DEG262163 DNT262163:DOC262163 DXP262163:DXY262163 EHL262163:EHU262163 ERH262163:ERQ262163 FBD262163:FBM262163 FKZ262163:FLI262163 FUV262163:FVE262163 GER262163:GFA262163 GON262163:GOW262163 GYJ262163:GYS262163 HIF262163:HIO262163 HSB262163:HSK262163 IBX262163:ICG262163 ILT262163:IMC262163 IVP262163:IVY262163 JFL262163:JFU262163 JPH262163:JPQ262163 JZD262163:JZM262163 KIZ262163:KJI262163 KSV262163:KTE262163 LCR262163:LDA262163 LMN262163:LMW262163 LWJ262163:LWS262163 MGF262163:MGO262163 MQB262163:MQK262163 MZX262163:NAG262163 NJT262163:NKC262163 NTP262163:NTY262163 ODL262163:ODU262163 ONH262163:ONQ262163 OXD262163:OXM262163 PGZ262163:PHI262163 PQV262163:PRE262163 QAR262163:QBA262163 QKN262163:QKW262163 QUJ262163:QUS262163 REF262163:REO262163 ROB262163:ROK262163 RXX262163:RYG262163 SHT262163:SIC262163 SRP262163:SRY262163 TBL262163:TBU262163 TLH262163:TLQ262163 TVD262163:TVM262163 UEZ262163:UFI262163 UOV262163:UPE262163 UYR262163:UZA262163 VIN262163:VIW262163 VSJ262163:VSS262163 WCF262163:WCO262163 WMB262163:WMK262163 WVX262163:WWG262163 P327699:Y327699 JL327699:JU327699 TH327699:TQ327699 ADD327699:ADM327699 AMZ327699:ANI327699 AWV327699:AXE327699 BGR327699:BHA327699 BQN327699:BQW327699 CAJ327699:CAS327699 CKF327699:CKO327699 CUB327699:CUK327699 DDX327699:DEG327699 DNT327699:DOC327699 DXP327699:DXY327699 EHL327699:EHU327699 ERH327699:ERQ327699 FBD327699:FBM327699 FKZ327699:FLI327699 FUV327699:FVE327699 GER327699:GFA327699 GON327699:GOW327699 GYJ327699:GYS327699 HIF327699:HIO327699 HSB327699:HSK327699 IBX327699:ICG327699 ILT327699:IMC327699 IVP327699:IVY327699 JFL327699:JFU327699 JPH327699:JPQ327699 JZD327699:JZM327699 KIZ327699:KJI327699 KSV327699:KTE327699 LCR327699:LDA327699 LMN327699:LMW327699 LWJ327699:LWS327699 MGF327699:MGO327699 MQB327699:MQK327699 MZX327699:NAG327699 NJT327699:NKC327699 NTP327699:NTY327699 ODL327699:ODU327699 ONH327699:ONQ327699 OXD327699:OXM327699 PGZ327699:PHI327699 PQV327699:PRE327699 QAR327699:QBA327699 QKN327699:QKW327699 QUJ327699:QUS327699 REF327699:REO327699 ROB327699:ROK327699 RXX327699:RYG327699 SHT327699:SIC327699 SRP327699:SRY327699 TBL327699:TBU327699 TLH327699:TLQ327699 TVD327699:TVM327699 UEZ327699:UFI327699 UOV327699:UPE327699 UYR327699:UZA327699 VIN327699:VIW327699 VSJ327699:VSS327699 WCF327699:WCO327699 WMB327699:WMK327699 WVX327699:WWG327699 P393235:Y393235 JL393235:JU393235 TH393235:TQ393235 ADD393235:ADM393235 AMZ393235:ANI393235 AWV393235:AXE393235 BGR393235:BHA393235 BQN393235:BQW393235 CAJ393235:CAS393235 CKF393235:CKO393235 CUB393235:CUK393235 DDX393235:DEG393235 DNT393235:DOC393235 DXP393235:DXY393235 EHL393235:EHU393235 ERH393235:ERQ393235 FBD393235:FBM393235 FKZ393235:FLI393235 FUV393235:FVE393235 GER393235:GFA393235 GON393235:GOW393235 GYJ393235:GYS393235 HIF393235:HIO393235 HSB393235:HSK393235 IBX393235:ICG393235 ILT393235:IMC393235 IVP393235:IVY393235 JFL393235:JFU393235 JPH393235:JPQ393235 JZD393235:JZM393235 KIZ393235:KJI393235 KSV393235:KTE393235 LCR393235:LDA393235 LMN393235:LMW393235 LWJ393235:LWS393235 MGF393235:MGO393235 MQB393235:MQK393235 MZX393235:NAG393235 NJT393235:NKC393235 NTP393235:NTY393235 ODL393235:ODU393235 ONH393235:ONQ393235 OXD393235:OXM393235 PGZ393235:PHI393235 PQV393235:PRE393235 QAR393235:QBA393235 QKN393235:QKW393235 QUJ393235:QUS393235 REF393235:REO393235 ROB393235:ROK393235 RXX393235:RYG393235 SHT393235:SIC393235 SRP393235:SRY393235 TBL393235:TBU393235 TLH393235:TLQ393235 TVD393235:TVM393235 UEZ393235:UFI393235 UOV393235:UPE393235 UYR393235:UZA393235 VIN393235:VIW393235 VSJ393235:VSS393235 WCF393235:WCO393235 WMB393235:WMK393235 WVX393235:WWG393235 P458771:Y458771 JL458771:JU458771 TH458771:TQ458771 ADD458771:ADM458771 AMZ458771:ANI458771 AWV458771:AXE458771 BGR458771:BHA458771 BQN458771:BQW458771 CAJ458771:CAS458771 CKF458771:CKO458771 CUB458771:CUK458771 DDX458771:DEG458771 DNT458771:DOC458771 DXP458771:DXY458771 EHL458771:EHU458771 ERH458771:ERQ458771 FBD458771:FBM458771 FKZ458771:FLI458771 FUV458771:FVE458771 GER458771:GFA458771 GON458771:GOW458771 GYJ458771:GYS458771 HIF458771:HIO458771 HSB458771:HSK458771 IBX458771:ICG458771 ILT458771:IMC458771 IVP458771:IVY458771 JFL458771:JFU458771 JPH458771:JPQ458771 JZD458771:JZM458771 KIZ458771:KJI458771 KSV458771:KTE458771 LCR458771:LDA458771 LMN458771:LMW458771 LWJ458771:LWS458771 MGF458771:MGO458771 MQB458771:MQK458771 MZX458771:NAG458771 NJT458771:NKC458771 NTP458771:NTY458771 ODL458771:ODU458771 ONH458771:ONQ458771 OXD458771:OXM458771 PGZ458771:PHI458771 PQV458771:PRE458771 QAR458771:QBA458771 QKN458771:QKW458771 QUJ458771:QUS458771 REF458771:REO458771 ROB458771:ROK458771 RXX458771:RYG458771 SHT458771:SIC458771 SRP458771:SRY458771 TBL458771:TBU458771 TLH458771:TLQ458771 TVD458771:TVM458771 UEZ458771:UFI458771 UOV458771:UPE458771 UYR458771:UZA458771 VIN458771:VIW458771 VSJ458771:VSS458771 WCF458771:WCO458771 WMB458771:WMK458771 WVX458771:WWG458771 P524307:Y524307 JL524307:JU524307 TH524307:TQ524307 ADD524307:ADM524307 AMZ524307:ANI524307 AWV524307:AXE524307 BGR524307:BHA524307 BQN524307:BQW524307 CAJ524307:CAS524307 CKF524307:CKO524307 CUB524307:CUK524307 DDX524307:DEG524307 DNT524307:DOC524307 DXP524307:DXY524307 EHL524307:EHU524307 ERH524307:ERQ524307 FBD524307:FBM524307 FKZ524307:FLI524307 FUV524307:FVE524307 GER524307:GFA524307 GON524307:GOW524307 GYJ524307:GYS524307 HIF524307:HIO524307 HSB524307:HSK524307 IBX524307:ICG524307 ILT524307:IMC524307 IVP524307:IVY524307 JFL524307:JFU524307 JPH524307:JPQ524307 JZD524307:JZM524307 KIZ524307:KJI524307 KSV524307:KTE524307 LCR524307:LDA524307 LMN524307:LMW524307 LWJ524307:LWS524307 MGF524307:MGO524307 MQB524307:MQK524307 MZX524307:NAG524307 NJT524307:NKC524307 NTP524307:NTY524307 ODL524307:ODU524307 ONH524307:ONQ524307 OXD524307:OXM524307 PGZ524307:PHI524307 PQV524307:PRE524307 QAR524307:QBA524307 QKN524307:QKW524307 QUJ524307:QUS524307 REF524307:REO524307 ROB524307:ROK524307 RXX524307:RYG524307 SHT524307:SIC524307 SRP524307:SRY524307 TBL524307:TBU524307 TLH524307:TLQ524307 TVD524307:TVM524307 UEZ524307:UFI524307 UOV524307:UPE524307 UYR524307:UZA524307 VIN524307:VIW524307 VSJ524307:VSS524307 WCF524307:WCO524307 WMB524307:WMK524307 WVX524307:WWG524307 P589843:Y589843 JL589843:JU589843 TH589843:TQ589843 ADD589843:ADM589843 AMZ589843:ANI589843 AWV589843:AXE589843 BGR589843:BHA589843 BQN589843:BQW589843 CAJ589843:CAS589843 CKF589843:CKO589843 CUB589843:CUK589843 DDX589843:DEG589843 DNT589843:DOC589843 DXP589843:DXY589843 EHL589843:EHU589843 ERH589843:ERQ589843 FBD589843:FBM589843 FKZ589843:FLI589843 FUV589843:FVE589843 GER589843:GFA589843 GON589843:GOW589843 GYJ589843:GYS589843 HIF589843:HIO589843 HSB589843:HSK589843 IBX589843:ICG589843 ILT589843:IMC589843 IVP589843:IVY589843 JFL589843:JFU589843 JPH589843:JPQ589843 JZD589843:JZM589843 KIZ589843:KJI589843 KSV589843:KTE589843 LCR589843:LDA589843 LMN589843:LMW589843 LWJ589843:LWS589843 MGF589843:MGO589843 MQB589843:MQK589843 MZX589843:NAG589843 NJT589843:NKC589843 NTP589843:NTY589843 ODL589843:ODU589843 ONH589843:ONQ589843 OXD589843:OXM589843 PGZ589843:PHI589843 PQV589843:PRE589843 QAR589843:QBA589843 QKN589843:QKW589843 QUJ589843:QUS589843 REF589843:REO589843 ROB589843:ROK589843 RXX589843:RYG589843 SHT589843:SIC589843 SRP589843:SRY589843 TBL589843:TBU589843 TLH589843:TLQ589843 TVD589843:TVM589843 UEZ589843:UFI589843 UOV589843:UPE589843 UYR589843:UZA589843 VIN589843:VIW589843 VSJ589843:VSS589843 WCF589843:WCO589843 WMB589843:WMK589843 WVX589843:WWG589843 P655379:Y655379 JL655379:JU655379 TH655379:TQ655379 ADD655379:ADM655379 AMZ655379:ANI655379 AWV655379:AXE655379 BGR655379:BHA655379 BQN655379:BQW655379 CAJ655379:CAS655379 CKF655379:CKO655379 CUB655379:CUK655379 DDX655379:DEG655379 DNT655379:DOC655379 DXP655379:DXY655379 EHL655379:EHU655379 ERH655379:ERQ655379 FBD655379:FBM655379 FKZ655379:FLI655379 FUV655379:FVE655379 GER655379:GFA655379 GON655379:GOW655379 GYJ655379:GYS655379 HIF655379:HIO655379 HSB655379:HSK655379 IBX655379:ICG655379 ILT655379:IMC655379 IVP655379:IVY655379 JFL655379:JFU655379 JPH655379:JPQ655379 JZD655379:JZM655379 KIZ655379:KJI655379 KSV655379:KTE655379 LCR655379:LDA655379 LMN655379:LMW655379 LWJ655379:LWS655379 MGF655379:MGO655379 MQB655379:MQK655379 MZX655379:NAG655379 NJT655379:NKC655379 NTP655379:NTY655379 ODL655379:ODU655379 ONH655379:ONQ655379 OXD655379:OXM655379 PGZ655379:PHI655379 PQV655379:PRE655379 QAR655379:QBA655379 QKN655379:QKW655379 QUJ655379:QUS655379 REF655379:REO655379 ROB655379:ROK655379 RXX655379:RYG655379 SHT655379:SIC655379 SRP655379:SRY655379 TBL655379:TBU655379 TLH655379:TLQ655379 TVD655379:TVM655379 UEZ655379:UFI655379 UOV655379:UPE655379 UYR655379:UZA655379 VIN655379:VIW655379 VSJ655379:VSS655379 WCF655379:WCO655379 WMB655379:WMK655379 WVX655379:WWG655379 P720915:Y720915 JL720915:JU720915 TH720915:TQ720915 ADD720915:ADM720915 AMZ720915:ANI720915 AWV720915:AXE720915 BGR720915:BHA720915 BQN720915:BQW720915 CAJ720915:CAS720915 CKF720915:CKO720915 CUB720915:CUK720915 DDX720915:DEG720915 DNT720915:DOC720915 DXP720915:DXY720915 EHL720915:EHU720915 ERH720915:ERQ720915 FBD720915:FBM720915 FKZ720915:FLI720915 FUV720915:FVE720915 GER720915:GFA720915 GON720915:GOW720915 GYJ720915:GYS720915 HIF720915:HIO720915 HSB720915:HSK720915 IBX720915:ICG720915 ILT720915:IMC720915 IVP720915:IVY720915 JFL720915:JFU720915 JPH720915:JPQ720915 JZD720915:JZM720915 KIZ720915:KJI720915 KSV720915:KTE720915 LCR720915:LDA720915 LMN720915:LMW720915 LWJ720915:LWS720915 MGF720915:MGO720915 MQB720915:MQK720915 MZX720915:NAG720915 NJT720915:NKC720915 NTP720915:NTY720915 ODL720915:ODU720915 ONH720915:ONQ720915 OXD720915:OXM720915 PGZ720915:PHI720915 PQV720915:PRE720915 QAR720915:QBA720915 QKN720915:QKW720915 QUJ720915:QUS720915 REF720915:REO720915 ROB720915:ROK720915 RXX720915:RYG720915 SHT720915:SIC720915 SRP720915:SRY720915 TBL720915:TBU720915 TLH720915:TLQ720915 TVD720915:TVM720915 UEZ720915:UFI720915 UOV720915:UPE720915 UYR720915:UZA720915 VIN720915:VIW720915 VSJ720915:VSS720915 WCF720915:WCO720915 WMB720915:WMK720915 WVX720915:WWG720915 P786451:Y786451 JL786451:JU786451 TH786451:TQ786451 ADD786451:ADM786451 AMZ786451:ANI786451 AWV786451:AXE786451 BGR786451:BHA786451 BQN786451:BQW786451 CAJ786451:CAS786451 CKF786451:CKO786451 CUB786451:CUK786451 DDX786451:DEG786451 DNT786451:DOC786451 DXP786451:DXY786451 EHL786451:EHU786451 ERH786451:ERQ786451 FBD786451:FBM786451 FKZ786451:FLI786451 FUV786451:FVE786451 GER786451:GFA786451 GON786451:GOW786451 GYJ786451:GYS786451 HIF786451:HIO786451 HSB786451:HSK786451 IBX786451:ICG786451 ILT786451:IMC786451 IVP786451:IVY786451 JFL786451:JFU786451 JPH786451:JPQ786451 JZD786451:JZM786451 KIZ786451:KJI786451 KSV786451:KTE786451 LCR786451:LDA786451 LMN786451:LMW786451 LWJ786451:LWS786451 MGF786451:MGO786451 MQB786451:MQK786451 MZX786451:NAG786451 NJT786451:NKC786451 NTP786451:NTY786451 ODL786451:ODU786451 ONH786451:ONQ786451 OXD786451:OXM786451 PGZ786451:PHI786451 PQV786451:PRE786451 QAR786451:QBA786451 QKN786451:QKW786451 QUJ786451:QUS786451 REF786451:REO786451 ROB786451:ROK786451 RXX786451:RYG786451 SHT786451:SIC786451 SRP786451:SRY786451 TBL786451:TBU786451 TLH786451:TLQ786451 TVD786451:TVM786451 UEZ786451:UFI786451 UOV786451:UPE786451 UYR786451:UZA786451 VIN786451:VIW786451 VSJ786451:VSS786451 WCF786451:WCO786451 WMB786451:WMK786451 WVX786451:WWG786451 P851987:Y851987 JL851987:JU851987 TH851987:TQ851987 ADD851987:ADM851987 AMZ851987:ANI851987 AWV851987:AXE851987 BGR851987:BHA851987 BQN851987:BQW851987 CAJ851987:CAS851987 CKF851987:CKO851987 CUB851987:CUK851987 DDX851987:DEG851987 DNT851987:DOC851987 DXP851987:DXY851987 EHL851987:EHU851987 ERH851987:ERQ851987 FBD851987:FBM851987 FKZ851987:FLI851987 FUV851987:FVE851987 GER851987:GFA851987 GON851987:GOW851987 GYJ851987:GYS851987 HIF851987:HIO851987 HSB851987:HSK851987 IBX851987:ICG851987 ILT851987:IMC851987 IVP851987:IVY851987 JFL851987:JFU851987 JPH851987:JPQ851987 JZD851987:JZM851987 KIZ851987:KJI851987 KSV851987:KTE851987 LCR851987:LDA851987 LMN851987:LMW851987 LWJ851987:LWS851987 MGF851987:MGO851987 MQB851987:MQK851987 MZX851987:NAG851987 NJT851987:NKC851987 NTP851987:NTY851987 ODL851987:ODU851987 ONH851987:ONQ851987 OXD851987:OXM851987 PGZ851987:PHI851987 PQV851987:PRE851987 QAR851987:QBA851987 QKN851987:QKW851987 QUJ851987:QUS851987 REF851987:REO851987 ROB851987:ROK851987 RXX851987:RYG851987 SHT851987:SIC851987 SRP851987:SRY851987 TBL851987:TBU851987 TLH851987:TLQ851987 TVD851987:TVM851987 UEZ851987:UFI851987 UOV851987:UPE851987 UYR851987:UZA851987 VIN851987:VIW851987 VSJ851987:VSS851987 WCF851987:WCO851987 WMB851987:WMK851987 WVX851987:WWG851987 P917523:Y917523 JL917523:JU917523 TH917523:TQ917523 ADD917523:ADM917523 AMZ917523:ANI917523 AWV917523:AXE917523 BGR917523:BHA917523 BQN917523:BQW917523 CAJ917523:CAS917523 CKF917523:CKO917523 CUB917523:CUK917523 DDX917523:DEG917523 DNT917523:DOC917523 DXP917523:DXY917523 EHL917523:EHU917523 ERH917523:ERQ917523 FBD917523:FBM917523 FKZ917523:FLI917523 FUV917523:FVE917523 GER917523:GFA917523 GON917523:GOW917523 GYJ917523:GYS917523 HIF917523:HIO917523 HSB917523:HSK917523 IBX917523:ICG917523 ILT917523:IMC917523 IVP917523:IVY917523 JFL917523:JFU917523 JPH917523:JPQ917523 JZD917523:JZM917523 KIZ917523:KJI917523 KSV917523:KTE917523 LCR917523:LDA917523 LMN917523:LMW917523 LWJ917523:LWS917523 MGF917523:MGO917523 MQB917523:MQK917523 MZX917523:NAG917523 NJT917523:NKC917523 NTP917523:NTY917523 ODL917523:ODU917523 ONH917523:ONQ917523 OXD917523:OXM917523 PGZ917523:PHI917523 PQV917523:PRE917523 QAR917523:QBA917523 QKN917523:QKW917523 QUJ917523:QUS917523 REF917523:REO917523 ROB917523:ROK917523 RXX917523:RYG917523 SHT917523:SIC917523 SRP917523:SRY917523 TBL917523:TBU917523 TLH917523:TLQ917523 TVD917523:TVM917523 UEZ917523:UFI917523 UOV917523:UPE917523 UYR917523:UZA917523 VIN917523:VIW917523 VSJ917523:VSS917523 WCF917523:WCO917523 WMB917523:WMK917523 WVX917523:WWG917523 P983059:Y983059 JL983059:JU983059 TH983059:TQ983059 ADD983059:ADM983059 AMZ983059:ANI983059 AWV983059:AXE983059 BGR983059:BHA983059 BQN983059:BQW983059 CAJ983059:CAS983059 CKF983059:CKO983059 CUB983059:CUK983059 DDX983059:DEG983059 DNT983059:DOC983059 DXP983059:DXY983059 EHL983059:EHU983059 ERH983059:ERQ983059 FBD983059:FBM983059 FKZ983059:FLI983059 FUV983059:FVE983059 GER983059:GFA983059 GON983059:GOW983059 GYJ983059:GYS983059 HIF983059:HIO983059 HSB983059:HSK983059 IBX983059:ICG983059 ILT983059:IMC983059 IVP983059:IVY983059 JFL983059:JFU983059 JPH983059:JPQ983059 JZD983059:JZM983059 KIZ983059:KJI983059 KSV983059:KTE983059 LCR983059:LDA983059 LMN983059:LMW983059 LWJ983059:LWS983059 MGF983059:MGO983059 MQB983059:MQK983059 MZX983059:NAG983059 NJT983059:NKC983059 NTP983059:NTY983059 ODL983059:ODU983059 ONH983059:ONQ983059 OXD983059:OXM983059 PGZ983059:PHI983059 PQV983059:PRE983059 QAR983059:QBA983059 QKN983059:QKW983059 QUJ983059:QUS983059 REF983059:REO983059 ROB983059:ROK983059 RXX983059:RYG983059 SHT983059:SIC983059 SRP983059:SRY983059 TBL983059:TBU983059 TLH983059:TLQ983059 TVD983059:TVM983059 UEZ983059:UFI983059 UOV983059:UPE983059 UYR983059:UZA983059 VIN983059:VIW983059 VSJ983059:VSS983059 WCF983059:WCO983059 WMB983059:WMK983059 WVX983059:WWG983059" xr:uid="{E5FE4FF6-22C2-43C5-9268-7D32DC25F999}">
      <formula1>$A$80:$A$84</formula1>
    </dataValidation>
    <dataValidation type="list" allowBlank="1" showInputMessage="1" showErrorMessage="1" sqref="P20:Y21 JL20:JU21 TH20:TQ21 ADD20:ADM21 AMZ20:ANI21 AWV20:AXE21 BGR20:BHA21 BQN20:BQW21 CAJ20:CAS21 CKF20:CKO21 CUB20:CUK21 DDX20:DEG21 DNT20:DOC21 DXP20:DXY21 EHL20:EHU21 ERH20:ERQ21 FBD20:FBM21 FKZ20:FLI21 FUV20:FVE21 GER20:GFA21 GON20:GOW21 GYJ20:GYS21 HIF20:HIO21 HSB20:HSK21 IBX20:ICG21 ILT20:IMC21 IVP20:IVY21 JFL20:JFU21 JPH20:JPQ21 JZD20:JZM21 KIZ20:KJI21 KSV20:KTE21 LCR20:LDA21 LMN20:LMW21 LWJ20:LWS21 MGF20:MGO21 MQB20:MQK21 MZX20:NAG21 NJT20:NKC21 NTP20:NTY21 ODL20:ODU21 ONH20:ONQ21 OXD20:OXM21 PGZ20:PHI21 PQV20:PRE21 QAR20:QBA21 QKN20:QKW21 QUJ20:QUS21 REF20:REO21 ROB20:ROK21 RXX20:RYG21 SHT20:SIC21 SRP20:SRY21 TBL20:TBU21 TLH20:TLQ21 TVD20:TVM21 UEZ20:UFI21 UOV20:UPE21 UYR20:UZA21 VIN20:VIW21 VSJ20:VSS21 WCF20:WCO21 WMB20:WMK21 WVX20:WWG21 P65556:Y65557 JL65556:JU65557 TH65556:TQ65557 ADD65556:ADM65557 AMZ65556:ANI65557 AWV65556:AXE65557 BGR65556:BHA65557 BQN65556:BQW65557 CAJ65556:CAS65557 CKF65556:CKO65557 CUB65556:CUK65557 DDX65556:DEG65557 DNT65556:DOC65557 DXP65556:DXY65557 EHL65556:EHU65557 ERH65556:ERQ65557 FBD65556:FBM65557 FKZ65556:FLI65557 FUV65556:FVE65557 GER65556:GFA65557 GON65556:GOW65557 GYJ65556:GYS65557 HIF65556:HIO65557 HSB65556:HSK65557 IBX65556:ICG65557 ILT65556:IMC65557 IVP65556:IVY65557 JFL65556:JFU65557 JPH65556:JPQ65557 JZD65556:JZM65557 KIZ65556:KJI65557 KSV65556:KTE65557 LCR65556:LDA65557 LMN65556:LMW65557 LWJ65556:LWS65557 MGF65556:MGO65557 MQB65556:MQK65557 MZX65556:NAG65557 NJT65556:NKC65557 NTP65556:NTY65557 ODL65556:ODU65557 ONH65556:ONQ65557 OXD65556:OXM65557 PGZ65556:PHI65557 PQV65556:PRE65557 QAR65556:QBA65557 QKN65556:QKW65557 QUJ65556:QUS65557 REF65556:REO65557 ROB65556:ROK65557 RXX65556:RYG65557 SHT65556:SIC65557 SRP65556:SRY65557 TBL65556:TBU65557 TLH65556:TLQ65557 TVD65556:TVM65557 UEZ65556:UFI65557 UOV65556:UPE65557 UYR65556:UZA65557 VIN65556:VIW65557 VSJ65556:VSS65557 WCF65556:WCO65557 WMB65556:WMK65557 WVX65556:WWG65557 P131092:Y131093 JL131092:JU131093 TH131092:TQ131093 ADD131092:ADM131093 AMZ131092:ANI131093 AWV131092:AXE131093 BGR131092:BHA131093 BQN131092:BQW131093 CAJ131092:CAS131093 CKF131092:CKO131093 CUB131092:CUK131093 DDX131092:DEG131093 DNT131092:DOC131093 DXP131092:DXY131093 EHL131092:EHU131093 ERH131092:ERQ131093 FBD131092:FBM131093 FKZ131092:FLI131093 FUV131092:FVE131093 GER131092:GFA131093 GON131092:GOW131093 GYJ131092:GYS131093 HIF131092:HIO131093 HSB131092:HSK131093 IBX131092:ICG131093 ILT131092:IMC131093 IVP131092:IVY131093 JFL131092:JFU131093 JPH131092:JPQ131093 JZD131092:JZM131093 KIZ131092:KJI131093 KSV131092:KTE131093 LCR131092:LDA131093 LMN131092:LMW131093 LWJ131092:LWS131093 MGF131092:MGO131093 MQB131092:MQK131093 MZX131092:NAG131093 NJT131092:NKC131093 NTP131092:NTY131093 ODL131092:ODU131093 ONH131092:ONQ131093 OXD131092:OXM131093 PGZ131092:PHI131093 PQV131092:PRE131093 QAR131092:QBA131093 QKN131092:QKW131093 QUJ131092:QUS131093 REF131092:REO131093 ROB131092:ROK131093 RXX131092:RYG131093 SHT131092:SIC131093 SRP131092:SRY131093 TBL131092:TBU131093 TLH131092:TLQ131093 TVD131092:TVM131093 UEZ131092:UFI131093 UOV131092:UPE131093 UYR131092:UZA131093 VIN131092:VIW131093 VSJ131092:VSS131093 WCF131092:WCO131093 WMB131092:WMK131093 WVX131092:WWG131093 P196628:Y196629 JL196628:JU196629 TH196628:TQ196629 ADD196628:ADM196629 AMZ196628:ANI196629 AWV196628:AXE196629 BGR196628:BHA196629 BQN196628:BQW196629 CAJ196628:CAS196629 CKF196628:CKO196629 CUB196628:CUK196629 DDX196628:DEG196629 DNT196628:DOC196629 DXP196628:DXY196629 EHL196628:EHU196629 ERH196628:ERQ196629 FBD196628:FBM196629 FKZ196628:FLI196629 FUV196628:FVE196629 GER196628:GFA196629 GON196628:GOW196629 GYJ196628:GYS196629 HIF196628:HIO196629 HSB196628:HSK196629 IBX196628:ICG196629 ILT196628:IMC196629 IVP196628:IVY196629 JFL196628:JFU196629 JPH196628:JPQ196629 JZD196628:JZM196629 KIZ196628:KJI196629 KSV196628:KTE196629 LCR196628:LDA196629 LMN196628:LMW196629 LWJ196628:LWS196629 MGF196628:MGO196629 MQB196628:MQK196629 MZX196628:NAG196629 NJT196628:NKC196629 NTP196628:NTY196629 ODL196628:ODU196629 ONH196628:ONQ196629 OXD196628:OXM196629 PGZ196628:PHI196629 PQV196628:PRE196629 QAR196628:QBA196629 QKN196628:QKW196629 QUJ196628:QUS196629 REF196628:REO196629 ROB196628:ROK196629 RXX196628:RYG196629 SHT196628:SIC196629 SRP196628:SRY196629 TBL196628:TBU196629 TLH196628:TLQ196629 TVD196628:TVM196629 UEZ196628:UFI196629 UOV196628:UPE196629 UYR196628:UZA196629 VIN196628:VIW196629 VSJ196628:VSS196629 WCF196628:WCO196629 WMB196628:WMK196629 WVX196628:WWG196629 P262164:Y262165 JL262164:JU262165 TH262164:TQ262165 ADD262164:ADM262165 AMZ262164:ANI262165 AWV262164:AXE262165 BGR262164:BHA262165 BQN262164:BQW262165 CAJ262164:CAS262165 CKF262164:CKO262165 CUB262164:CUK262165 DDX262164:DEG262165 DNT262164:DOC262165 DXP262164:DXY262165 EHL262164:EHU262165 ERH262164:ERQ262165 FBD262164:FBM262165 FKZ262164:FLI262165 FUV262164:FVE262165 GER262164:GFA262165 GON262164:GOW262165 GYJ262164:GYS262165 HIF262164:HIO262165 HSB262164:HSK262165 IBX262164:ICG262165 ILT262164:IMC262165 IVP262164:IVY262165 JFL262164:JFU262165 JPH262164:JPQ262165 JZD262164:JZM262165 KIZ262164:KJI262165 KSV262164:KTE262165 LCR262164:LDA262165 LMN262164:LMW262165 LWJ262164:LWS262165 MGF262164:MGO262165 MQB262164:MQK262165 MZX262164:NAG262165 NJT262164:NKC262165 NTP262164:NTY262165 ODL262164:ODU262165 ONH262164:ONQ262165 OXD262164:OXM262165 PGZ262164:PHI262165 PQV262164:PRE262165 QAR262164:QBA262165 QKN262164:QKW262165 QUJ262164:QUS262165 REF262164:REO262165 ROB262164:ROK262165 RXX262164:RYG262165 SHT262164:SIC262165 SRP262164:SRY262165 TBL262164:TBU262165 TLH262164:TLQ262165 TVD262164:TVM262165 UEZ262164:UFI262165 UOV262164:UPE262165 UYR262164:UZA262165 VIN262164:VIW262165 VSJ262164:VSS262165 WCF262164:WCO262165 WMB262164:WMK262165 WVX262164:WWG262165 P327700:Y327701 JL327700:JU327701 TH327700:TQ327701 ADD327700:ADM327701 AMZ327700:ANI327701 AWV327700:AXE327701 BGR327700:BHA327701 BQN327700:BQW327701 CAJ327700:CAS327701 CKF327700:CKO327701 CUB327700:CUK327701 DDX327700:DEG327701 DNT327700:DOC327701 DXP327700:DXY327701 EHL327700:EHU327701 ERH327700:ERQ327701 FBD327700:FBM327701 FKZ327700:FLI327701 FUV327700:FVE327701 GER327700:GFA327701 GON327700:GOW327701 GYJ327700:GYS327701 HIF327700:HIO327701 HSB327700:HSK327701 IBX327700:ICG327701 ILT327700:IMC327701 IVP327700:IVY327701 JFL327700:JFU327701 JPH327700:JPQ327701 JZD327700:JZM327701 KIZ327700:KJI327701 KSV327700:KTE327701 LCR327700:LDA327701 LMN327700:LMW327701 LWJ327700:LWS327701 MGF327700:MGO327701 MQB327700:MQK327701 MZX327700:NAG327701 NJT327700:NKC327701 NTP327700:NTY327701 ODL327700:ODU327701 ONH327700:ONQ327701 OXD327700:OXM327701 PGZ327700:PHI327701 PQV327700:PRE327701 QAR327700:QBA327701 QKN327700:QKW327701 QUJ327700:QUS327701 REF327700:REO327701 ROB327700:ROK327701 RXX327700:RYG327701 SHT327700:SIC327701 SRP327700:SRY327701 TBL327700:TBU327701 TLH327700:TLQ327701 TVD327700:TVM327701 UEZ327700:UFI327701 UOV327700:UPE327701 UYR327700:UZA327701 VIN327700:VIW327701 VSJ327700:VSS327701 WCF327700:WCO327701 WMB327700:WMK327701 WVX327700:WWG327701 P393236:Y393237 JL393236:JU393237 TH393236:TQ393237 ADD393236:ADM393237 AMZ393236:ANI393237 AWV393236:AXE393237 BGR393236:BHA393237 BQN393236:BQW393237 CAJ393236:CAS393237 CKF393236:CKO393237 CUB393236:CUK393237 DDX393236:DEG393237 DNT393236:DOC393237 DXP393236:DXY393237 EHL393236:EHU393237 ERH393236:ERQ393237 FBD393236:FBM393237 FKZ393236:FLI393237 FUV393236:FVE393237 GER393236:GFA393237 GON393236:GOW393237 GYJ393236:GYS393237 HIF393236:HIO393237 HSB393236:HSK393237 IBX393236:ICG393237 ILT393236:IMC393237 IVP393236:IVY393237 JFL393236:JFU393237 JPH393236:JPQ393237 JZD393236:JZM393237 KIZ393236:KJI393237 KSV393236:KTE393237 LCR393236:LDA393237 LMN393236:LMW393237 LWJ393236:LWS393237 MGF393236:MGO393237 MQB393236:MQK393237 MZX393236:NAG393237 NJT393236:NKC393237 NTP393236:NTY393237 ODL393236:ODU393237 ONH393236:ONQ393237 OXD393236:OXM393237 PGZ393236:PHI393237 PQV393236:PRE393237 QAR393236:QBA393237 QKN393236:QKW393237 QUJ393236:QUS393237 REF393236:REO393237 ROB393236:ROK393237 RXX393236:RYG393237 SHT393236:SIC393237 SRP393236:SRY393237 TBL393236:TBU393237 TLH393236:TLQ393237 TVD393236:TVM393237 UEZ393236:UFI393237 UOV393236:UPE393237 UYR393236:UZA393237 VIN393236:VIW393237 VSJ393236:VSS393237 WCF393236:WCO393237 WMB393236:WMK393237 WVX393236:WWG393237 P458772:Y458773 JL458772:JU458773 TH458772:TQ458773 ADD458772:ADM458773 AMZ458772:ANI458773 AWV458772:AXE458773 BGR458772:BHA458773 BQN458772:BQW458773 CAJ458772:CAS458773 CKF458772:CKO458773 CUB458772:CUK458773 DDX458772:DEG458773 DNT458772:DOC458773 DXP458772:DXY458773 EHL458772:EHU458773 ERH458772:ERQ458773 FBD458772:FBM458773 FKZ458772:FLI458773 FUV458772:FVE458773 GER458772:GFA458773 GON458772:GOW458773 GYJ458772:GYS458773 HIF458772:HIO458773 HSB458772:HSK458773 IBX458772:ICG458773 ILT458772:IMC458773 IVP458772:IVY458773 JFL458772:JFU458773 JPH458772:JPQ458773 JZD458772:JZM458773 KIZ458772:KJI458773 KSV458772:KTE458773 LCR458772:LDA458773 LMN458772:LMW458773 LWJ458772:LWS458773 MGF458772:MGO458773 MQB458772:MQK458773 MZX458772:NAG458773 NJT458772:NKC458773 NTP458772:NTY458773 ODL458772:ODU458773 ONH458772:ONQ458773 OXD458772:OXM458773 PGZ458772:PHI458773 PQV458772:PRE458773 QAR458772:QBA458773 QKN458772:QKW458773 QUJ458772:QUS458773 REF458772:REO458773 ROB458772:ROK458773 RXX458772:RYG458773 SHT458772:SIC458773 SRP458772:SRY458773 TBL458772:TBU458773 TLH458772:TLQ458773 TVD458772:TVM458773 UEZ458772:UFI458773 UOV458772:UPE458773 UYR458772:UZA458773 VIN458772:VIW458773 VSJ458772:VSS458773 WCF458772:WCO458773 WMB458772:WMK458773 WVX458772:WWG458773 P524308:Y524309 JL524308:JU524309 TH524308:TQ524309 ADD524308:ADM524309 AMZ524308:ANI524309 AWV524308:AXE524309 BGR524308:BHA524309 BQN524308:BQW524309 CAJ524308:CAS524309 CKF524308:CKO524309 CUB524308:CUK524309 DDX524308:DEG524309 DNT524308:DOC524309 DXP524308:DXY524309 EHL524308:EHU524309 ERH524308:ERQ524309 FBD524308:FBM524309 FKZ524308:FLI524309 FUV524308:FVE524309 GER524308:GFA524309 GON524308:GOW524309 GYJ524308:GYS524309 HIF524308:HIO524309 HSB524308:HSK524309 IBX524308:ICG524309 ILT524308:IMC524309 IVP524308:IVY524309 JFL524308:JFU524309 JPH524308:JPQ524309 JZD524308:JZM524309 KIZ524308:KJI524309 KSV524308:KTE524309 LCR524308:LDA524309 LMN524308:LMW524309 LWJ524308:LWS524309 MGF524308:MGO524309 MQB524308:MQK524309 MZX524308:NAG524309 NJT524308:NKC524309 NTP524308:NTY524309 ODL524308:ODU524309 ONH524308:ONQ524309 OXD524308:OXM524309 PGZ524308:PHI524309 PQV524308:PRE524309 QAR524308:QBA524309 QKN524308:QKW524309 QUJ524308:QUS524309 REF524308:REO524309 ROB524308:ROK524309 RXX524308:RYG524309 SHT524308:SIC524309 SRP524308:SRY524309 TBL524308:TBU524309 TLH524308:TLQ524309 TVD524308:TVM524309 UEZ524308:UFI524309 UOV524308:UPE524309 UYR524308:UZA524309 VIN524308:VIW524309 VSJ524308:VSS524309 WCF524308:WCO524309 WMB524308:WMK524309 WVX524308:WWG524309 P589844:Y589845 JL589844:JU589845 TH589844:TQ589845 ADD589844:ADM589845 AMZ589844:ANI589845 AWV589844:AXE589845 BGR589844:BHA589845 BQN589844:BQW589845 CAJ589844:CAS589845 CKF589844:CKO589845 CUB589844:CUK589845 DDX589844:DEG589845 DNT589844:DOC589845 DXP589844:DXY589845 EHL589844:EHU589845 ERH589844:ERQ589845 FBD589844:FBM589845 FKZ589844:FLI589845 FUV589844:FVE589845 GER589844:GFA589845 GON589844:GOW589845 GYJ589844:GYS589845 HIF589844:HIO589845 HSB589844:HSK589845 IBX589844:ICG589845 ILT589844:IMC589845 IVP589844:IVY589845 JFL589844:JFU589845 JPH589844:JPQ589845 JZD589844:JZM589845 KIZ589844:KJI589845 KSV589844:KTE589845 LCR589844:LDA589845 LMN589844:LMW589845 LWJ589844:LWS589845 MGF589844:MGO589845 MQB589844:MQK589845 MZX589844:NAG589845 NJT589844:NKC589845 NTP589844:NTY589845 ODL589844:ODU589845 ONH589844:ONQ589845 OXD589844:OXM589845 PGZ589844:PHI589845 PQV589844:PRE589845 QAR589844:QBA589845 QKN589844:QKW589845 QUJ589844:QUS589845 REF589844:REO589845 ROB589844:ROK589845 RXX589844:RYG589845 SHT589844:SIC589845 SRP589844:SRY589845 TBL589844:TBU589845 TLH589844:TLQ589845 TVD589844:TVM589845 UEZ589844:UFI589845 UOV589844:UPE589845 UYR589844:UZA589845 VIN589844:VIW589845 VSJ589844:VSS589845 WCF589844:WCO589845 WMB589844:WMK589845 WVX589844:WWG589845 P655380:Y655381 JL655380:JU655381 TH655380:TQ655381 ADD655380:ADM655381 AMZ655380:ANI655381 AWV655380:AXE655381 BGR655380:BHA655381 BQN655380:BQW655381 CAJ655380:CAS655381 CKF655380:CKO655381 CUB655380:CUK655381 DDX655380:DEG655381 DNT655380:DOC655381 DXP655380:DXY655381 EHL655380:EHU655381 ERH655380:ERQ655381 FBD655380:FBM655381 FKZ655380:FLI655381 FUV655380:FVE655381 GER655380:GFA655381 GON655380:GOW655381 GYJ655380:GYS655381 HIF655380:HIO655381 HSB655380:HSK655381 IBX655380:ICG655381 ILT655380:IMC655381 IVP655380:IVY655381 JFL655380:JFU655381 JPH655380:JPQ655381 JZD655380:JZM655381 KIZ655380:KJI655381 KSV655380:KTE655381 LCR655380:LDA655381 LMN655380:LMW655381 LWJ655380:LWS655381 MGF655380:MGO655381 MQB655380:MQK655381 MZX655380:NAG655381 NJT655380:NKC655381 NTP655380:NTY655381 ODL655380:ODU655381 ONH655380:ONQ655381 OXD655380:OXM655381 PGZ655380:PHI655381 PQV655380:PRE655381 QAR655380:QBA655381 QKN655380:QKW655381 QUJ655380:QUS655381 REF655380:REO655381 ROB655380:ROK655381 RXX655380:RYG655381 SHT655380:SIC655381 SRP655380:SRY655381 TBL655380:TBU655381 TLH655380:TLQ655381 TVD655380:TVM655381 UEZ655380:UFI655381 UOV655380:UPE655381 UYR655380:UZA655381 VIN655380:VIW655381 VSJ655380:VSS655381 WCF655380:WCO655381 WMB655380:WMK655381 WVX655380:WWG655381 P720916:Y720917 JL720916:JU720917 TH720916:TQ720917 ADD720916:ADM720917 AMZ720916:ANI720917 AWV720916:AXE720917 BGR720916:BHA720917 BQN720916:BQW720917 CAJ720916:CAS720917 CKF720916:CKO720917 CUB720916:CUK720917 DDX720916:DEG720917 DNT720916:DOC720917 DXP720916:DXY720917 EHL720916:EHU720917 ERH720916:ERQ720917 FBD720916:FBM720917 FKZ720916:FLI720917 FUV720916:FVE720917 GER720916:GFA720917 GON720916:GOW720917 GYJ720916:GYS720917 HIF720916:HIO720917 HSB720916:HSK720917 IBX720916:ICG720917 ILT720916:IMC720917 IVP720916:IVY720917 JFL720916:JFU720917 JPH720916:JPQ720917 JZD720916:JZM720917 KIZ720916:KJI720917 KSV720916:KTE720917 LCR720916:LDA720917 LMN720916:LMW720917 LWJ720916:LWS720917 MGF720916:MGO720917 MQB720916:MQK720917 MZX720916:NAG720917 NJT720916:NKC720917 NTP720916:NTY720917 ODL720916:ODU720917 ONH720916:ONQ720917 OXD720916:OXM720917 PGZ720916:PHI720917 PQV720916:PRE720917 QAR720916:QBA720917 QKN720916:QKW720917 QUJ720916:QUS720917 REF720916:REO720917 ROB720916:ROK720917 RXX720916:RYG720917 SHT720916:SIC720917 SRP720916:SRY720917 TBL720916:TBU720917 TLH720916:TLQ720917 TVD720916:TVM720917 UEZ720916:UFI720917 UOV720916:UPE720917 UYR720916:UZA720917 VIN720916:VIW720917 VSJ720916:VSS720917 WCF720916:WCO720917 WMB720916:WMK720917 WVX720916:WWG720917 P786452:Y786453 JL786452:JU786453 TH786452:TQ786453 ADD786452:ADM786453 AMZ786452:ANI786453 AWV786452:AXE786453 BGR786452:BHA786453 BQN786452:BQW786453 CAJ786452:CAS786453 CKF786452:CKO786453 CUB786452:CUK786453 DDX786452:DEG786453 DNT786452:DOC786453 DXP786452:DXY786453 EHL786452:EHU786453 ERH786452:ERQ786453 FBD786452:FBM786453 FKZ786452:FLI786453 FUV786452:FVE786453 GER786452:GFA786453 GON786452:GOW786453 GYJ786452:GYS786453 HIF786452:HIO786453 HSB786452:HSK786453 IBX786452:ICG786453 ILT786452:IMC786453 IVP786452:IVY786453 JFL786452:JFU786453 JPH786452:JPQ786453 JZD786452:JZM786453 KIZ786452:KJI786453 KSV786452:KTE786453 LCR786452:LDA786453 LMN786452:LMW786453 LWJ786452:LWS786453 MGF786452:MGO786453 MQB786452:MQK786453 MZX786452:NAG786453 NJT786452:NKC786453 NTP786452:NTY786453 ODL786452:ODU786453 ONH786452:ONQ786453 OXD786452:OXM786453 PGZ786452:PHI786453 PQV786452:PRE786453 QAR786452:QBA786453 QKN786452:QKW786453 QUJ786452:QUS786453 REF786452:REO786453 ROB786452:ROK786453 RXX786452:RYG786453 SHT786452:SIC786453 SRP786452:SRY786453 TBL786452:TBU786453 TLH786452:TLQ786453 TVD786452:TVM786453 UEZ786452:UFI786453 UOV786452:UPE786453 UYR786452:UZA786453 VIN786452:VIW786453 VSJ786452:VSS786453 WCF786452:WCO786453 WMB786452:WMK786453 WVX786452:WWG786453 P851988:Y851989 JL851988:JU851989 TH851988:TQ851989 ADD851988:ADM851989 AMZ851988:ANI851989 AWV851988:AXE851989 BGR851988:BHA851989 BQN851988:BQW851989 CAJ851988:CAS851989 CKF851988:CKO851989 CUB851988:CUK851989 DDX851988:DEG851989 DNT851988:DOC851989 DXP851988:DXY851989 EHL851988:EHU851989 ERH851988:ERQ851989 FBD851988:FBM851989 FKZ851988:FLI851989 FUV851988:FVE851989 GER851988:GFA851989 GON851988:GOW851989 GYJ851988:GYS851989 HIF851988:HIO851989 HSB851988:HSK851989 IBX851988:ICG851989 ILT851988:IMC851989 IVP851988:IVY851989 JFL851988:JFU851989 JPH851988:JPQ851989 JZD851988:JZM851989 KIZ851988:KJI851989 KSV851988:KTE851989 LCR851988:LDA851989 LMN851988:LMW851989 LWJ851988:LWS851989 MGF851988:MGO851989 MQB851988:MQK851989 MZX851988:NAG851989 NJT851988:NKC851989 NTP851988:NTY851989 ODL851988:ODU851989 ONH851988:ONQ851989 OXD851988:OXM851989 PGZ851988:PHI851989 PQV851988:PRE851989 QAR851988:QBA851989 QKN851988:QKW851989 QUJ851988:QUS851989 REF851988:REO851989 ROB851988:ROK851989 RXX851988:RYG851989 SHT851988:SIC851989 SRP851988:SRY851989 TBL851988:TBU851989 TLH851988:TLQ851989 TVD851988:TVM851989 UEZ851988:UFI851989 UOV851988:UPE851989 UYR851988:UZA851989 VIN851988:VIW851989 VSJ851988:VSS851989 WCF851988:WCO851989 WMB851988:WMK851989 WVX851988:WWG851989 P917524:Y917525 JL917524:JU917525 TH917524:TQ917525 ADD917524:ADM917525 AMZ917524:ANI917525 AWV917524:AXE917525 BGR917524:BHA917525 BQN917524:BQW917525 CAJ917524:CAS917525 CKF917524:CKO917525 CUB917524:CUK917525 DDX917524:DEG917525 DNT917524:DOC917525 DXP917524:DXY917525 EHL917524:EHU917525 ERH917524:ERQ917525 FBD917524:FBM917525 FKZ917524:FLI917525 FUV917524:FVE917525 GER917524:GFA917525 GON917524:GOW917525 GYJ917524:GYS917525 HIF917524:HIO917525 HSB917524:HSK917525 IBX917524:ICG917525 ILT917524:IMC917525 IVP917524:IVY917525 JFL917524:JFU917525 JPH917524:JPQ917525 JZD917524:JZM917525 KIZ917524:KJI917525 KSV917524:KTE917525 LCR917524:LDA917525 LMN917524:LMW917525 LWJ917524:LWS917525 MGF917524:MGO917525 MQB917524:MQK917525 MZX917524:NAG917525 NJT917524:NKC917525 NTP917524:NTY917525 ODL917524:ODU917525 ONH917524:ONQ917525 OXD917524:OXM917525 PGZ917524:PHI917525 PQV917524:PRE917525 QAR917524:QBA917525 QKN917524:QKW917525 QUJ917524:QUS917525 REF917524:REO917525 ROB917524:ROK917525 RXX917524:RYG917525 SHT917524:SIC917525 SRP917524:SRY917525 TBL917524:TBU917525 TLH917524:TLQ917525 TVD917524:TVM917525 UEZ917524:UFI917525 UOV917524:UPE917525 UYR917524:UZA917525 VIN917524:VIW917525 VSJ917524:VSS917525 WCF917524:WCO917525 WMB917524:WMK917525 WVX917524:WWG917525 P983060:Y983061 JL983060:JU983061 TH983060:TQ983061 ADD983060:ADM983061 AMZ983060:ANI983061 AWV983060:AXE983061 BGR983060:BHA983061 BQN983060:BQW983061 CAJ983060:CAS983061 CKF983060:CKO983061 CUB983060:CUK983061 DDX983060:DEG983061 DNT983060:DOC983061 DXP983060:DXY983061 EHL983060:EHU983061 ERH983060:ERQ983061 FBD983060:FBM983061 FKZ983060:FLI983061 FUV983060:FVE983061 GER983060:GFA983061 GON983060:GOW983061 GYJ983060:GYS983061 HIF983060:HIO983061 HSB983060:HSK983061 IBX983060:ICG983061 ILT983060:IMC983061 IVP983060:IVY983061 JFL983060:JFU983061 JPH983060:JPQ983061 JZD983060:JZM983061 KIZ983060:KJI983061 KSV983060:KTE983061 LCR983060:LDA983061 LMN983060:LMW983061 LWJ983060:LWS983061 MGF983060:MGO983061 MQB983060:MQK983061 MZX983060:NAG983061 NJT983060:NKC983061 NTP983060:NTY983061 ODL983060:ODU983061 ONH983060:ONQ983061 OXD983060:OXM983061 PGZ983060:PHI983061 PQV983060:PRE983061 QAR983060:QBA983061 QKN983060:QKW983061 QUJ983060:QUS983061 REF983060:REO983061 ROB983060:ROK983061 RXX983060:RYG983061 SHT983060:SIC983061 SRP983060:SRY983061 TBL983060:TBU983061 TLH983060:TLQ983061 TVD983060:TVM983061 UEZ983060:UFI983061 UOV983060:UPE983061 UYR983060:UZA983061 VIN983060:VIW983061 VSJ983060:VSS983061 WCF983060:WCO983061 WMB983060:WMK983061 WVX983060:WWG983061" xr:uid="{C80DAA46-26FD-4B30-8953-E444E1633568}">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colBreaks count="1" manualBreakCount="1">
    <brk id="29" max="5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E86187-1454-48B9-8C7D-33C17AE1BCE2}">
          <x14:formula1>
            <xm:f>"■,□"</xm:f>
          </x14:formula1>
          <xm:sqref>S7:S8 JO7:JO8 TK7:TK8 ADG7:ADG8 ANC7:ANC8 AWY7:AWY8 BGU7:BGU8 BQQ7:BQQ8 CAM7:CAM8 CKI7:CKI8 CUE7:CUE8 DEA7:DEA8 DNW7:DNW8 DXS7:DXS8 EHO7:EHO8 ERK7:ERK8 FBG7:FBG8 FLC7:FLC8 FUY7:FUY8 GEU7:GEU8 GOQ7:GOQ8 GYM7:GYM8 HII7:HII8 HSE7:HSE8 ICA7:ICA8 ILW7:ILW8 IVS7:IVS8 JFO7:JFO8 JPK7:JPK8 JZG7:JZG8 KJC7:KJC8 KSY7:KSY8 LCU7:LCU8 LMQ7:LMQ8 LWM7:LWM8 MGI7:MGI8 MQE7:MQE8 NAA7:NAA8 NJW7:NJW8 NTS7:NTS8 ODO7:ODO8 ONK7:ONK8 OXG7:OXG8 PHC7:PHC8 PQY7:PQY8 QAU7:QAU8 QKQ7:QKQ8 QUM7:QUM8 REI7:REI8 ROE7:ROE8 RYA7:RYA8 SHW7:SHW8 SRS7:SRS8 TBO7:TBO8 TLK7:TLK8 TVG7:TVG8 UFC7:UFC8 UOY7:UOY8 UYU7:UYU8 VIQ7:VIQ8 VSM7:VSM8 WCI7:WCI8 WME7:WME8 WWA7:WWA8 S65543:S65544 JO65543:JO65544 TK65543:TK65544 ADG65543:ADG65544 ANC65543:ANC65544 AWY65543:AWY65544 BGU65543:BGU65544 BQQ65543:BQQ65544 CAM65543:CAM65544 CKI65543:CKI65544 CUE65543:CUE65544 DEA65543:DEA65544 DNW65543:DNW65544 DXS65543:DXS65544 EHO65543:EHO65544 ERK65543:ERK65544 FBG65543:FBG65544 FLC65543:FLC65544 FUY65543:FUY65544 GEU65543:GEU65544 GOQ65543:GOQ65544 GYM65543:GYM65544 HII65543:HII65544 HSE65543:HSE65544 ICA65543:ICA65544 ILW65543:ILW65544 IVS65543:IVS65544 JFO65543:JFO65544 JPK65543:JPK65544 JZG65543:JZG65544 KJC65543:KJC65544 KSY65543:KSY65544 LCU65543:LCU65544 LMQ65543:LMQ65544 LWM65543:LWM65544 MGI65543:MGI65544 MQE65543:MQE65544 NAA65543:NAA65544 NJW65543:NJW65544 NTS65543:NTS65544 ODO65543:ODO65544 ONK65543:ONK65544 OXG65543:OXG65544 PHC65543:PHC65544 PQY65543:PQY65544 QAU65543:QAU65544 QKQ65543:QKQ65544 QUM65543:QUM65544 REI65543:REI65544 ROE65543:ROE65544 RYA65543:RYA65544 SHW65543:SHW65544 SRS65543:SRS65544 TBO65543:TBO65544 TLK65543:TLK65544 TVG65543:TVG65544 UFC65543:UFC65544 UOY65543:UOY65544 UYU65543:UYU65544 VIQ65543:VIQ65544 VSM65543:VSM65544 WCI65543:WCI65544 WME65543:WME65544 WWA65543:WWA65544 S131079:S131080 JO131079:JO131080 TK131079:TK131080 ADG131079:ADG131080 ANC131079:ANC131080 AWY131079:AWY131080 BGU131079:BGU131080 BQQ131079:BQQ131080 CAM131079:CAM131080 CKI131079:CKI131080 CUE131079:CUE131080 DEA131079:DEA131080 DNW131079:DNW131080 DXS131079:DXS131080 EHO131079:EHO131080 ERK131079:ERK131080 FBG131079:FBG131080 FLC131079:FLC131080 FUY131079:FUY131080 GEU131079:GEU131080 GOQ131079:GOQ131080 GYM131079:GYM131080 HII131079:HII131080 HSE131079:HSE131080 ICA131079:ICA131080 ILW131079:ILW131080 IVS131079:IVS131080 JFO131079:JFO131080 JPK131079:JPK131080 JZG131079:JZG131080 KJC131079:KJC131080 KSY131079:KSY131080 LCU131079:LCU131080 LMQ131079:LMQ131080 LWM131079:LWM131080 MGI131079:MGI131080 MQE131079:MQE131080 NAA131079:NAA131080 NJW131079:NJW131080 NTS131079:NTS131080 ODO131079:ODO131080 ONK131079:ONK131080 OXG131079:OXG131080 PHC131079:PHC131080 PQY131079:PQY131080 QAU131079:QAU131080 QKQ131079:QKQ131080 QUM131079:QUM131080 REI131079:REI131080 ROE131079:ROE131080 RYA131079:RYA131080 SHW131079:SHW131080 SRS131079:SRS131080 TBO131079:TBO131080 TLK131079:TLK131080 TVG131079:TVG131080 UFC131079:UFC131080 UOY131079:UOY131080 UYU131079:UYU131080 VIQ131079:VIQ131080 VSM131079:VSM131080 WCI131079:WCI131080 WME131079:WME131080 WWA131079:WWA131080 S196615:S196616 JO196615:JO196616 TK196615:TK196616 ADG196615:ADG196616 ANC196615:ANC196616 AWY196615:AWY196616 BGU196615:BGU196616 BQQ196615:BQQ196616 CAM196615:CAM196616 CKI196615:CKI196616 CUE196615:CUE196616 DEA196615:DEA196616 DNW196615:DNW196616 DXS196615:DXS196616 EHO196615:EHO196616 ERK196615:ERK196616 FBG196615:FBG196616 FLC196615:FLC196616 FUY196615:FUY196616 GEU196615:GEU196616 GOQ196615:GOQ196616 GYM196615:GYM196616 HII196615:HII196616 HSE196615:HSE196616 ICA196615:ICA196616 ILW196615:ILW196616 IVS196615:IVS196616 JFO196615:JFO196616 JPK196615:JPK196616 JZG196615:JZG196616 KJC196615:KJC196616 KSY196615:KSY196616 LCU196615:LCU196616 LMQ196615:LMQ196616 LWM196615:LWM196616 MGI196615:MGI196616 MQE196615:MQE196616 NAA196615:NAA196616 NJW196615:NJW196616 NTS196615:NTS196616 ODO196615:ODO196616 ONK196615:ONK196616 OXG196615:OXG196616 PHC196615:PHC196616 PQY196615:PQY196616 QAU196615:QAU196616 QKQ196615:QKQ196616 QUM196615:QUM196616 REI196615:REI196616 ROE196615:ROE196616 RYA196615:RYA196616 SHW196615:SHW196616 SRS196615:SRS196616 TBO196615:TBO196616 TLK196615:TLK196616 TVG196615:TVG196616 UFC196615:UFC196616 UOY196615:UOY196616 UYU196615:UYU196616 VIQ196615:VIQ196616 VSM196615:VSM196616 WCI196615:WCI196616 WME196615:WME196616 WWA196615:WWA196616 S262151:S262152 JO262151:JO262152 TK262151:TK262152 ADG262151:ADG262152 ANC262151:ANC262152 AWY262151:AWY262152 BGU262151:BGU262152 BQQ262151:BQQ262152 CAM262151:CAM262152 CKI262151:CKI262152 CUE262151:CUE262152 DEA262151:DEA262152 DNW262151:DNW262152 DXS262151:DXS262152 EHO262151:EHO262152 ERK262151:ERK262152 FBG262151:FBG262152 FLC262151:FLC262152 FUY262151:FUY262152 GEU262151:GEU262152 GOQ262151:GOQ262152 GYM262151:GYM262152 HII262151:HII262152 HSE262151:HSE262152 ICA262151:ICA262152 ILW262151:ILW262152 IVS262151:IVS262152 JFO262151:JFO262152 JPK262151:JPK262152 JZG262151:JZG262152 KJC262151:KJC262152 KSY262151:KSY262152 LCU262151:LCU262152 LMQ262151:LMQ262152 LWM262151:LWM262152 MGI262151:MGI262152 MQE262151:MQE262152 NAA262151:NAA262152 NJW262151:NJW262152 NTS262151:NTS262152 ODO262151:ODO262152 ONK262151:ONK262152 OXG262151:OXG262152 PHC262151:PHC262152 PQY262151:PQY262152 QAU262151:QAU262152 QKQ262151:QKQ262152 QUM262151:QUM262152 REI262151:REI262152 ROE262151:ROE262152 RYA262151:RYA262152 SHW262151:SHW262152 SRS262151:SRS262152 TBO262151:TBO262152 TLK262151:TLK262152 TVG262151:TVG262152 UFC262151:UFC262152 UOY262151:UOY262152 UYU262151:UYU262152 VIQ262151:VIQ262152 VSM262151:VSM262152 WCI262151:WCI262152 WME262151:WME262152 WWA262151:WWA262152 S327687:S327688 JO327687:JO327688 TK327687:TK327688 ADG327687:ADG327688 ANC327687:ANC327688 AWY327687:AWY327688 BGU327687:BGU327688 BQQ327687:BQQ327688 CAM327687:CAM327688 CKI327687:CKI327688 CUE327687:CUE327688 DEA327687:DEA327688 DNW327687:DNW327688 DXS327687:DXS327688 EHO327687:EHO327688 ERK327687:ERK327688 FBG327687:FBG327688 FLC327687:FLC327688 FUY327687:FUY327688 GEU327687:GEU327688 GOQ327687:GOQ327688 GYM327687:GYM327688 HII327687:HII327688 HSE327687:HSE327688 ICA327687:ICA327688 ILW327687:ILW327688 IVS327687:IVS327688 JFO327687:JFO327688 JPK327687:JPK327688 JZG327687:JZG327688 KJC327687:KJC327688 KSY327687:KSY327688 LCU327687:LCU327688 LMQ327687:LMQ327688 LWM327687:LWM327688 MGI327687:MGI327688 MQE327687:MQE327688 NAA327687:NAA327688 NJW327687:NJW327688 NTS327687:NTS327688 ODO327687:ODO327688 ONK327687:ONK327688 OXG327687:OXG327688 PHC327687:PHC327688 PQY327687:PQY327688 QAU327687:QAU327688 QKQ327687:QKQ327688 QUM327687:QUM327688 REI327687:REI327688 ROE327687:ROE327688 RYA327687:RYA327688 SHW327687:SHW327688 SRS327687:SRS327688 TBO327687:TBO327688 TLK327687:TLK327688 TVG327687:TVG327688 UFC327687:UFC327688 UOY327687:UOY327688 UYU327687:UYU327688 VIQ327687:VIQ327688 VSM327687:VSM327688 WCI327687:WCI327688 WME327687:WME327688 WWA327687:WWA327688 S393223:S393224 JO393223:JO393224 TK393223:TK393224 ADG393223:ADG393224 ANC393223:ANC393224 AWY393223:AWY393224 BGU393223:BGU393224 BQQ393223:BQQ393224 CAM393223:CAM393224 CKI393223:CKI393224 CUE393223:CUE393224 DEA393223:DEA393224 DNW393223:DNW393224 DXS393223:DXS393224 EHO393223:EHO393224 ERK393223:ERK393224 FBG393223:FBG393224 FLC393223:FLC393224 FUY393223:FUY393224 GEU393223:GEU393224 GOQ393223:GOQ393224 GYM393223:GYM393224 HII393223:HII393224 HSE393223:HSE393224 ICA393223:ICA393224 ILW393223:ILW393224 IVS393223:IVS393224 JFO393223:JFO393224 JPK393223:JPK393224 JZG393223:JZG393224 KJC393223:KJC393224 KSY393223:KSY393224 LCU393223:LCU393224 LMQ393223:LMQ393224 LWM393223:LWM393224 MGI393223:MGI393224 MQE393223:MQE393224 NAA393223:NAA393224 NJW393223:NJW393224 NTS393223:NTS393224 ODO393223:ODO393224 ONK393223:ONK393224 OXG393223:OXG393224 PHC393223:PHC393224 PQY393223:PQY393224 QAU393223:QAU393224 QKQ393223:QKQ393224 QUM393223:QUM393224 REI393223:REI393224 ROE393223:ROE393224 RYA393223:RYA393224 SHW393223:SHW393224 SRS393223:SRS393224 TBO393223:TBO393224 TLK393223:TLK393224 TVG393223:TVG393224 UFC393223:UFC393224 UOY393223:UOY393224 UYU393223:UYU393224 VIQ393223:VIQ393224 VSM393223:VSM393224 WCI393223:WCI393224 WME393223:WME393224 WWA393223:WWA393224 S458759:S458760 JO458759:JO458760 TK458759:TK458760 ADG458759:ADG458760 ANC458759:ANC458760 AWY458759:AWY458760 BGU458759:BGU458760 BQQ458759:BQQ458760 CAM458759:CAM458760 CKI458759:CKI458760 CUE458759:CUE458760 DEA458759:DEA458760 DNW458759:DNW458760 DXS458759:DXS458760 EHO458759:EHO458760 ERK458759:ERK458760 FBG458759:FBG458760 FLC458759:FLC458760 FUY458759:FUY458760 GEU458759:GEU458760 GOQ458759:GOQ458760 GYM458759:GYM458760 HII458759:HII458760 HSE458759:HSE458760 ICA458759:ICA458760 ILW458759:ILW458760 IVS458759:IVS458760 JFO458759:JFO458760 JPK458759:JPK458760 JZG458759:JZG458760 KJC458759:KJC458760 KSY458759:KSY458760 LCU458759:LCU458760 LMQ458759:LMQ458760 LWM458759:LWM458760 MGI458759:MGI458760 MQE458759:MQE458760 NAA458759:NAA458760 NJW458759:NJW458760 NTS458759:NTS458760 ODO458759:ODO458760 ONK458759:ONK458760 OXG458759:OXG458760 PHC458759:PHC458760 PQY458759:PQY458760 QAU458759:QAU458760 QKQ458759:QKQ458760 QUM458759:QUM458760 REI458759:REI458760 ROE458759:ROE458760 RYA458759:RYA458760 SHW458759:SHW458760 SRS458759:SRS458760 TBO458759:TBO458760 TLK458759:TLK458760 TVG458759:TVG458760 UFC458759:UFC458760 UOY458759:UOY458760 UYU458759:UYU458760 VIQ458759:VIQ458760 VSM458759:VSM458760 WCI458759:WCI458760 WME458759:WME458760 WWA458759:WWA458760 S524295:S524296 JO524295:JO524296 TK524295:TK524296 ADG524295:ADG524296 ANC524295:ANC524296 AWY524295:AWY524296 BGU524295:BGU524296 BQQ524295:BQQ524296 CAM524295:CAM524296 CKI524295:CKI524296 CUE524295:CUE524296 DEA524295:DEA524296 DNW524295:DNW524296 DXS524295:DXS524296 EHO524295:EHO524296 ERK524295:ERK524296 FBG524295:FBG524296 FLC524295:FLC524296 FUY524295:FUY524296 GEU524295:GEU524296 GOQ524295:GOQ524296 GYM524295:GYM524296 HII524295:HII524296 HSE524295:HSE524296 ICA524295:ICA524296 ILW524295:ILW524296 IVS524295:IVS524296 JFO524295:JFO524296 JPK524295:JPK524296 JZG524295:JZG524296 KJC524295:KJC524296 KSY524295:KSY524296 LCU524295:LCU524296 LMQ524295:LMQ524296 LWM524295:LWM524296 MGI524295:MGI524296 MQE524295:MQE524296 NAA524295:NAA524296 NJW524295:NJW524296 NTS524295:NTS524296 ODO524295:ODO524296 ONK524295:ONK524296 OXG524295:OXG524296 PHC524295:PHC524296 PQY524295:PQY524296 QAU524295:QAU524296 QKQ524295:QKQ524296 QUM524295:QUM524296 REI524295:REI524296 ROE524295:ROE524296 RYA524295:RYA524296 SHW524295:SHW524296 SRS524295:SRS524296 TBO524295:TBO524296 TLK524295:TLK524296 TVG524295:TVG524296 UFC524295:UFC524296 UOY524295:UOY524296 UYU524295:UYU524296 VIQ524295:VIQ524296 VSM524295:VSM524296 WCI524295:WCI524296 WME524295:WME524296 WWA524295:WWA524296 S589831:S589832 JO589831:JO589832 TK589831:TK589832 ADG589831:ADG589832 ANC589831:ANC589832 AWY589831:AWY589832 BGU589831:BGU589832 BQQ589831:BQQ589832 CAM589831:CAM589832 CKI589831:CKI589832 CUE589831:CUE589832 DEA589831:DEA589832 DNW589831:DNW589832 DXS589831:DXS589832 EHO589831:EHO589832 ERK589831:ERK589832 FBG589831:FBG589832 FLC589831:FLC589832 FUY589831:FUY589832 GEU589831:GEU589832 GOQ589831:GOQ589832 GYM589831:GYM589832 HII589831:HII589832 HSE589831:HSE589832 ICA589831:ICA589832 ILW589831:ILW589832 IVS589831:IVS589832 JFO589831:JFO589832 JPK589831:JPK589832 JZG589831:JZG589832 KJC589831:KJC589832 KSY589831:KSY589832 LCU589831:LCU589832 LMQ589831:LMQ589832 LWM589831:LWM589832 MGI589831:MGI589832 MQE589831:MQE589832 NAA589831:NAA589832 NJW589831:NJW589832 NTS589831:NTS589832 ODO589831:ODO589832 ONK589831:ONK589832 OXG589831:OXG589832 PHC589831:PHC589832 PQY589831:PQY589832 QAU589831:QAU589832 QKQ589831:QKQ589832 QUM589831:QUM589832 REI589831:REI589832 ROE589831:ROE589832 RYA589831:RYA589832 SHW589831:SHW589832 SRS589831:SRS589832 TBO589831:TBO589832 TLK589831:TLK589832 TVG589831:TVG589832 UFC589831:UFC589832 UOY589831:UOY589832 UYU589831:UYU589832 VIQ589831:VIQ589832 VSM589831:VSM589832 WCI589831:WCI589832 WME589831:WME589832 WWA589831:WWA589832 S655367:S655368 JO655367:JO655368 TK655367:TK655368 ADG655367:ADG655368 ANC655367:ANC655368 AWY655367:AWY655368 BGU655367:BGU655368 BQQ655367:BQQ655368 CAM655367:CAM655368 CKI655367:CKI655368 CUE655367:CUE655368 DEA655367:DEA655368 DNW655367:DNW655368 DXS655367:DXS655368 EHO655367:EHO655368 ERK655367:ERK655368 FBG655367:FBG655368 FLC655367:FLC655368 FUY655367:FUY655368 GEU655367:GEU655368 GOQ655367:GOQ655368 GYM655367:GYM655368 HII655367:HII655368 HSE655367:HSE655368 ICA655367:ICA655368 ILW655367:ILW655368 IVS655367:IVS655368 JFO655367:JFO655368 JPK655367:JPK655368 JZG655367:JZG655368 KJC655367:KJC655368 KSY655367:KSY655368 LCU655367:LCU655368 LMQ655367:LMQ655368 LWM655367:LWM655368 MGI655367:MGI655368 MQE655367:MQE655368 NAA655367:NAA655368 NJW655367:NJW655368 NTS655367:NTS655368 ODO655367:ODO655368 ONK655367:ONK655368 OXG655367:OXG655368 PHC655367:PHC655368 PQY655367:PQY655368 QAU655367:QAU655368 QKQ655367:QKQ655368 QUM655367:QUM655368 REI655367:REI655368 ROE655367:ROE655368 RYA655367:RYA655368 SHW655367:SHW655368 SRS655367:SRS655368 TBO655367:TBO655368 TLK655367:TLK655368 TVG655367:TVG655368 UFC655367:UFC655368 UOY655367:UOY655368 UYU655367:UYU655368 VIQ655367:VIQ655368 VSM655367:VSM655368 WCI655367:WCI655368 WME655367:WME655368 WWA655367:WWA655368 S720903:S720904 JO720903:JO720904 TK720903:TK720904 ADG720903:ADG720904 ANC720903:ANC720904 AWY720903:AWY720904 BGU720903:BGU720904 BQQ720903:BQQ720904 CAM720903:CAM720904 CKI720903:CKI720904 CUE720903:CUE720904 DEA720903:DEA720904 DNW720903:DNW720904 DXS720903:DXS720904 EHO720903:EHO720904 ERK720903:ERK720904 FBG720903:FBG720904 FLC720903:FLC720904 FUY720903:FUY720904 GEU720903:GEU720904 GOQ720903:GOQ720904 GYM720903:GYM720904 HII720903:HII720904 HSE720903:HSE720904 ICA720903:ICA720904 ILW720903:ILW720904 IVS720903:IVS720904 JFO720903:JFO720904 JPK720903:JPK720904 JZG720903:JZG720904 KJC720903:KJC720904 KSY720903:KSY720904 LCU720903:LCU720904 LMQ720903:LMQ720904 LWM720903:LWM720904 MGI720903:MGI720904 MQE720903:MQE720904 NAA720903:NAA720904 NJW720903:NJW720904 NTS720903:NTS720904 ODO720903:ODO720904 ONK720903:ONK720904 OXG720903:OXG720904 PHC720903:PHC720904 PQY720903:PQY720904 QAU720903:QAU720904 QKQ720903:QKQ720904 QUM720903:QUM720904 REI720903:REI720904 ROE720903:ROE720904 RYA720903:RYA720904 SHW720903:SHW720904 SRS720903:SRS720904 TBO720903:TBO720904 TLK720903:TLK720904 TVG720903:TVG720904 UFC720903:UFC720904 UOY720903:UOY720904 UYU720903:UYU720904 VIQ720903:VIQ720904 VSM720903:VSM720904 WCI720903:WCI720904 WME720903:WME720904 WWA720903:WWA720904 S786439:S786440 JO786439:JO786440 TK786439:TK786440 ADG786439:ADG786440 ANC786439:ANC786440 AWY786439:AWY786440 BGU786439:BGU786440 BQQ786439:BQQ786440 CAM786439:CAM786440 CKI786439:CKI786440 CUE786439:CUE786440 DEA786439:DEA786440 DNW786439:DNW786440 DXS786439:DXS786440 EHO786439:EHO786440 ERK786439:ERK786440 FBG786439:FBG786440 FLC786439:FLC786440 FUY786439:FUY786440 GEU786439:GEU786440 GOQ786439:GOQ786440 GYM786439:GYM786440 HII786439:HII786440 HSE786439:HSE786440 ICA786439:ICA786440 ILW786439:ILW786440 IVS786439:IVS786440 JFO786439:JFO786440 JPK786439:JPK786440 JZG786439:JZG786440 KJC786439:KJC786440 KSY786439:KSY786440 LCU786439:LCU786440 LMQ786439:LMQ786440 LWM786439:LWM786440 MGI786439:MGI786440 MQE786439:MQE786440 NAA786439:NAA786440 NJW786439:NJW786440 NTS786439:NTS786440 ODO786439:ODO786440 ONK786439:ONK786440 OXG786439:OXG786440 PHC786439:PHC786440 PQY786439:PQY786440 QAU786439:QAU786440 QKQ786439:QKQ786440 QUM786439:QUM786440 REI786439:REI786440 ROE786439:ROE786440 RYA786439:RYA786440 SHW786439:SHW786440 SRS786439:SRS786440 TBO786439:TBO786440 TLK786439:TLK786440 TVG786439:TVG786440 UFC786439:UFC786440 UOY786439:UOY786440 UYU786439:UYU786440 VIQ786439:VIQ786440 VSM786439:VSM786440 WCI786439:WCI786440 WME786439:WME786440 WWA786439:WWA786440 S851975:S851976 JO851975:JO851976 TK851975:TK851976 ADG851975:ADG851976 ANC851975:ANC851976 AWY851975:AWY851976 BGU851975:BGU851976 BQQ851975:BQQ851976 CAM851975:CAM851976 CKI851975:CKI851976 CUE851975:CUE851976 DEA851975:DEA851976 DNW851975:DNW851976 DXS851975:DXS851976 EHO851975:EHO851976 ERK851975:ERK851976 FBG851975:FBG851976 FLC851975:FLC851976 FUY851975:FUY851976 GEU851975:GEU851976 GOQ851975:GOQ851976 GYM851975:GYM851976 HII851975:HII851976 HSE851975:HSE851976 ICA851975:ICA851976 ILW851975:ILW851976 IVS851975:IVS851976 JFO851975:JFO851976 JPK851975:JPK851976 JZG851975:JZG851976 KJC851975:KJC851976 KSY851975:KSY851976 LCU851975:LCU851976 LMQ851975:LMQ851976 LWM851975:LWM851976 MGI851975:MGI851976 MQE851975:MQE851976 NAA851975:NAA851976 NJW851975:NJW851976 NTS851975:NTS851976 ODO851975:ODO851976 ONK851975:ONK851976 OXG851975:OXG851976 PHC851975:PHC851976 PQY851975:PQY851976 QAU851975:QAU851976 QKQ851975:QKQ851976 QUM851975:QUM851976 REI851975:REI851976 ROE851975:ROE851976 RYA851975:RYA851976 SHW851975:SHW851976 SRS851975:SRS851976 TBO851975:TBO851976 TLK851975:TLK851976 TVG851975:TVG851976 UFC851975:UFC851976 UOY851975:UOY851976 UYU851975:UYU851976 VIQ851975:VIQ851976 VSM851975:VSM851976 WCI851975:WCI851976 WME851975:WME851976 WWA851975:WWA851976 S917511:S917512 JO917511:JO917512 TK917511:TK917512 ADG917511:ADG917512 ANC917511:ANC917512 AWY917511:AWY917512 BGU917511:BGU917512 BQQ917511:BQQ917512 CAM917511:CAM917512 CKI917511:CKI917512 CUE917511:CUE917512 DEA917511:DEA917512 DNW917511:DNW917512 DXS917511:DXS917512 EHO917511:EHO917512 ERK917511:ERK917512 FBG917511:FBG917512 FLC917511:FLC917512 FUY917511:FUY917512 GEU917511:GEU917512 GOQ917511:GOQ917512 GYM917511:GYM917512 HII917511:HII917512 HSE917511:HSE917512 ICA917511:ICA917512 ILW917511:ILW917512 IVS917511:IVS917512 JFO917511:JFO917512 JPK917511:JPK917512 JZG917511:JZG917512 KJC917511:KJC917512 KSY917511:KSY917512 LCU917511:LCU917512 LMQ917511:LMQ917512 LWM917511:LWM917512 MGI917511:MGI917512 MQE917511:MQE917512 NAA917511:NAA917512 NJW917511:NJW917512 NTS917511:NTS917512 ODO917511:ODO917512 ONK917511:ONK917512 OXG917511:OXG917512 PHC917511:PHC917512 PQY917511:PQY917512 QAU917511:QAU917512 QKQ917511:QKQ917512 QUM917511:QUM917512 REI917511:REI917512 ROE917511:ROE917512 RYA917511:RYA917512 SHW917511:SHW917512 SRS917511:SRS917512 TBO917511:TBO917512 TLK917511:TLK917512 TVG917511:TVG917512 UFC917511:UFC917512 UOY917511:UOY917512 UYU917511:UYU917512 VIQ917511:VIQ917512 VSM917511:VSM917512 WCI917511:WCI917512 WME917511:WME917512 WWA917511:WWA917512 S983047:S983048 JO983047:JO983048 TK983047:TK983048 ADG983047:ADG983048 ANC983047:ANC983048 AWY983047:AWY983048 BGU983047:BGU983048 BQQ983047:BQQ983048 CAM983047:CAM983048 CKI983047:CKI983048 CUE983047:CUE983048 DEA983047:DEA983048 DNW983047:DNW983048 DXS983047:DXS983048 EHO983047:EHO983048 ERK983047:ERK983048 FBG983047:FBG983048 FLC983047:FLC983048 FUY983047:FUY983048 GEU983047:GEU983048 GOQ983047:GOQ983048 GYM983047:GYM983048 HII983047:HII983048 HSE983047:HSE983048 ICA983047:ICA983048 ILW983047:ILW983048 IVS983047:IVS983048 JFO983047:JFO983048 JPK983047:JPK983048 JZG983047:JZG983048 KJC983047:KJC983048 KSY983047:KSY983048 LCU983047:LCU983048 LMQ983047:LMQ983048 LWM983047:LWM983048 MGI983047:MGI983048 MQE983047:MQE983048 NAA983047:NAA983048 NJW983047:NJW983048 NTS983047:NTS983048 ODO983047:ODO983048 ONK983047:ONK983048 OXG983047:OXG983048 PHC983047:PHC983048 PQY983047:PQY983048 QAU983047:QAU983048 QKQ983047:QKQ983048 QUM983047:QUM983048 REI983047:REI983048 ROE983047:ROE983048 RYA983047:RYA983048 SHW983047:SHW983048 SRS983047:SRS983048 TBO983047:TBO983048 TLK983047:TLK983048 TVG983047:TVG983048 UFC983047:UFC983048 UOY983047:UOY983048 UYU983047:UYU983048 VIQ983047:VIQ983048 VSM983047:VSM983048 WCI983047:WCI983048 WME983047:WME983048 WWA983047:WWA983048 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K7:K8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K65543:K65544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K131079:K131080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K196615:K196616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K262151:K262152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K327687:K327688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K393223:K393224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K458759:K458760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K524295:K524296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K589831:K589832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K655367:K655368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K720903:K720904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K786439:K786440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K851975:K851976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K917511:K917512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K983047:K983048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WVS983047:WVS983048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M34:M39 JI34:JI39 TE34:TE39 ADA34:ADA39 AMW34:AMW39 AWS34:AWS39 BGO34:BGO39 BQK34:BQK39 CAG34:CAG39 CKC34:CKC39 CTY34:CTY39 DDU34:DDU39 DNQ34:DNQ39 DXM34:DXM39 EHI34:EHI39 ERE34:ERE39 FBA34:FBA39 FKW34:FKW39 FUS34:FUS39 GEO34:GEO39 GOK34:GOK39 GYG34:GYG39 HIC34:HIC39 HRY34:HRY39 IBU34:IBU39 ILQ34:ILQ39 IVM34:IVM39 JFI34:JFI39 JPE34:JPE39 JZA34:JZA39 KIW34:KIW39 KSS34:KSS39 LCO34:LCO39 LMK34:LMK39 LWG34:LWG39 MGC34:MGC39 MPY34:MPY39 MZU34:MZU39 NJQ34:NJQ39 NTM34:NTM39 ODI34:ODI39 ONE34:ONE39 OXA34:OXA39 PGW34:PGW39 PQS34:PQS39 QAO34:QAO39 QKK34:QKK39 QUG34:QUG39 REC34:REC39 RNY34:RNY39 RXU34:RXU39 SHQ34:SHQ39 SRM34:SRM39 TBI34:TBI39 TLE34:TLE39 TVA34:TVA39 UEW34:UEW39 UOS34:UOS39 UYO34:UYO39 VIK34:VIK39 VSG34:VSG39 WCC34:WCC39 WLY34:WLY39 WVU34:WVU39 M65570:M65575 JI65570:JI65575 TE65570:TE65575 ADA65570:ADA65575 AMW65570:AMW65575 AWS65570:AWS65575 BGO65570:BGO65575 BQK65570:BQK65575 CAG65570:CAG65575 CKC65570:CKC65575 CTY65570:CTY65575 DDU65570:DDU65575 DNQ65570:DNQ65575 DXM65570:DXM65575 EHI65570:EHI65575 ERE65570:ERE65575 FBA65570:FBA65575 FKW65570:FKW65575 FUS65570:FUS65575 GEO65570:GEO65575 GOK65570:GOK65575 GYG65570:GYG65575 HIC65570:HIC65575 HRY65570:HRY65575 IBU65570:IBU65575 ILQ65570:ILQ65575 IVM65570:IVM65575 JFI65570:JFI65575 JPE65570:JPE65575 JZA65570:JZA65575 KIW65570:KIW65575 KSS65570:KSS65575 LCO65570:LCO65575 LMK65570:LMK65575 LWG65570:LWG65575 MGC65570:MGC65575 MPY65570:MPY65575 MZU65570:MZU65575 NJQ65570:NJQ65575 NTM65570:NTM65575 ODI65570:ODI65575 ONE65570:ONE65575 OXA65570:OXA65575 PGW65570:PGW65575 PQS65570:PQS65575 QAO65570:QAO65575 QKK65570:QKK65575 QUG65570:QUG65575 REC65570:REC65575 RNY65570:RNY65575 RXU65570:RXU65575 SHQ65570:SHQ65575 SRM65570:SRM65575 TBI65570:TBI65575 TLE65570:TLE65575 TVA65570:TVA65575 UEW65570:UEW65575 UOS65570:UOS65575 UYO65570:UYO65575 VIK65570:VIK65575 VSG65570:VSG65575 WCC65570:WCC65575 WLY65570:WLY65575 WVU65570:WVU65575 M131106:M131111 JI131106:JI131111 TE131106:TE131111 ADA131106:ADA131111 AMW131106:AMW131111 AWS131106:AWS131111 BGO131106:BGO131111 BQK131106:BQK131111 CAG131106:CAG131111 CKC131106:CKC131111 CTY131106:CTY131111 DDU131106:DDU131111 DNQ131106:DNQ131111 DXM131106:DXM131111 EHI131106:EHI131111 ERE131106:ERE131111 FBA131106:FBA131111 FKW131106:FKW131111 FUS131106:FUS131111 GEO131106:GEO131111 GOK131106:GOK131111 GYG131106:GYG131111 HIC131106:HIC131111 HRY131106:HRY131111 IBU131106:IBU131111 ILQ131106:ILQ131111 IVM131106:IVM131111 JFI131106:JFI131111 JPE131106:JPE131111 JZA131106:JZA131111 KIW131106:KIW131111 KSS131106:KSS131111 LCO131106:LCO131111 LMK131106:LMK131111 LWG131106:LWG131111 MGC131106:MGC131111 MPY131106:MPY131111 MZU131106:MZU131111 NJQ131106:NJQ131111 NTM131106:NTM131111 ODI131106:ODI131111 ONE131106:ONE131111 OXA131106:OXA131111 PGW131106:PGW131111 PQS131106:PQS131111 QAO131106:QAO131111 QKK131106:QKK131111 QUG131106:QUG131111 REC131106:REC131111 RNY131106:RNY131111 RXU131106:RXU131111 SHQ131106:SHQ131111 SRM131106:SRM131111 TBI131106:TBI131111 TLE131106:TLE131111 TVA131106:TVA131111 UEW131106:UEW131111 UOS131106:UOS131111 UYO131106:UYO131111 VIK131106:VIK131111 VSG131106:VSG131111 WCC131106:WCC131111 WLY131106:WLY131111 WVU131106:WVU131111 M196642:M196647 JI196642:JI196647 TE196642:TE196647 ADA196642:ADA196647 AMW196642:AMW196647 AWS196642:AWS196647 BGO196642:BGO196647 BQK196642:BQK196647 CAG196642:CAG196647 CKC196642:CKC196647 CTY196642:CTY196647 DDU196642:DDU196647 DNQ196642:DNQ196647 DXM196642:DXM196647 EHI196642:EHI196647 ERE196642:ERE196647 FBA196642:FBA196647 FKW196642:FKW196647 FUS196642:FUS196647 GEO196642:GEO196647 GOK196642:GOK196647 GYG196642:GYG196647 HIC196642:HIC196647 HRY196642:HRY196647 IBU196642:IBU196647 ILQ196642:ILQ196647 IVM196642:IVM196647 JFI196642:JFI196647 JPE196642:JPE196647 JZA196642:JZA196647 KIW196642:KIW196647 KSS196642:KSS196647 LCO196642:LCO196647 LMK196642:LMK196647 LWG196642:LWG196647 MGC196642:MGC196647 MPY196642:MPY196647 MZU196642:MZU196647 NJQ196642:NJQ196647 NTM196642:NTM196647 ODI196642:ODI196647 ONE196642:ONE196647 OXA196642:OXA196647 PGW196642:PGW196647 PQS196642:PQS196647 QAO196642:QAO196647 QKK196642:QKK196647 QUG196642:QUG196647 REC196642:REC196647 RNY196642:RNY196647 RXU196642:RXU196647 SHQ196642:SHQ196647 SRM196642:SRM196647 TBI196642:TBI196647 TLE196642:TLE196647 TVA196642:TVA196647 UEW196642:UEW196647 UOS196642:UOS196647 UYO196642:UYO196647 VIK196642:VIK196647 VSG196642:VSG196647 WCC196642:WCC196647 WLY196642:WLY196647 WVU196642:WVU196647 M262178:M262183 JI262178:JI262183 TE262178:TE262183 ADA262178:ADA262183 AMW262178:AMW262183 AWS262178:AWS262183 BGO262178:BGO262183 BQK262178:BQK262183 CAG262178:CAG262183 CKC262178:CKC262183 CTY262178:CTY262183 DDU262178:DDU262183 DNQ262178:DNQ262183 DXM262178:DXM262183 EHI262178:EHI262183 ERE262178:ERE262183 FBA262178:FBA262183 FKW262178:FKW262183 FUS262178:FUS262183 GEO262178:GEO262183 GOK262178:GOK262183 GYG262178:GYG262183 HIC262178:HIC262183 HRY262178:HRY262183 IBU262178:IBU262183 ILQ262178:ILQ262183 IVM262178:IVM262183 JFI262178:JFI262183 JPE262178:JPE262183 JZA262178:JZA262183 KIW262178:KIW262183 KSS262178:KSS262183 LCO262178:LCO262183 LMK262178:LMK262183 LWG262178:LWG262183 MGC262178:MGC262183 MPY262178:MPY262183 MZU262178:MZU262183 NJQ262178:NJQ262183 NTM262178:NTM262183 ODI262178:ODI262183 ONE262178:ONE262183 OXA262178:OXA262183 PGW262178:PGW262183 PQS262178:PQS262183 QAO262178:QAO262183 QKK262178:QKK262183 QUG262178:QUG262183 REC262178:REC262183 RNY262178:RNY262183 RXU262178:RXU262183 SHQ262178:SHQ262183 SRM262178:SRM262183 TBI262178:TBI262183 TLE262178:TLE262183 TVA262178:TVA262183 UEW262178:UEW262183 UOS262178:UOS262183 UYO262178:UYO262183 VIK262178:VIK262183 VSG262178:VSG262183 WCC262178:WCC262183 WLY262178:WLY262183 WVU262178:WVU262183 M327714:M327719 JI327714:JI327719 TE327714:TE327719 ADA327714:ADA327719 AMW327714:AMW327719 AWS327714:AWS327719 BGO327714:BGO327719 BQK327714:BQK327719 CAG327714:CAG327719 CKC327714:CKC327719 CTY327714:CTY327719 DDU327714:DDU327719 DNQ327714:DNQ327719 DXM327714:DXM327719 EHI327714:EHI327719 ERE327714:ERE327719 FBA327714:FBA327719 FKW327714:FKW327719 FUS327714:FUS327719 GEO327714:GEO327719 GOK327714:GOK327719 GYG327714:GYG327719 HIC327714:HIC327719 HRY327714:HRY327719 IBU327714:IBU327719 ILQ327714:ILQ327719 IVM327714:IVM327719 JFI327714:JFI327719 JPE327714:JPE327719 JZA327714:JZA327719 KIW327714:KIW327719 KSS327714:KSS327719 LCO327714:LCO327719 LMK327714:LMK327719 LWG327714:LWG327719 MGC327714:MGC327719 MPY327714:MPY327719 MZU327714:MZU327719 NJQ327714:NJQ327719 NTM327714:NTM327719 ODI327714:ODI327719 ONE327714:ONE327719 OXA327714:OXA327719 PGW327714:PGW327719 PQS327714:PQS327719 QAO327714:QAO327719 QKK327714:QKK327719 QUG327714:QUG327719 REC327714:REC327719 RNY327714:RNY327719 RXU327714:RXU327719 SHQ327714:SHQ327719 SRM327714:SRM327719 TBI327714:TBI327719 TLE327714:TLE327719 TVA327714:TVA327719 UEW327714:UEW327719 UOS327714:UOS327719 UYO327714:UYO327719 VIK327714:VIK327719 VSG327714:VSG327719 WCC327714:WCC327719 WLY327714:WLY327719 WVU327714:WVU327719 M393250:M393255 JI393250:JI393255 TE393250:TE393255 ADA393250:ADA393255 AMW393250:AMW393255 AWS393250:AWS393255 BGO393250:BGO393255 BQK393250:BQK393255 CAG393250:CAG393255 CKC393250:CKC393255 CTY393250:CTY393255 DDU393250:DDU393255 DNQ393250:DNQ393255 DXM393250:DXM393255 EHI393250:EHI393255 ERE393250:ERE393255 FBA393250:FBA393255 FKW393250:FKW393255 FUS393250:FUS393255 GEO393250:GEO393255 GOK393250:GOK393255 GYG393250:GYG393255 HIC393250:HIC393255 HRY393250:HRY393255 IBU393250:IBU393255 ILQ393250:ILQ393255 IVM393250:IVM393255 JFI393250:JFI393255 JPE393250:JPE393255 JZA393250:JZA393255 KIW393250:KIW393255 KSS393250:KSS393255 LCO393250:LCO393255 LMK393250:LMK393255 LWG393250:LWG393255 MGC393250:MGC393255 MPY393250:MPY393255 MZU393250:MZU393255 NJQ393250:NJQ393255 NTM393250:NTM393255 ODI393250:ODI393255 ONE393250:ONE393255 OXA393250:OXA393255 PGW393250:PGW393255 PQS393250:PQS393255 QAO393250:QAO393255 QKK393250:QKK393255 QUG393250:QUG393255 REC393250:REC393255 RNY393250:RNY393255 RXU393250:RXU393255 SHQ393250:SHQ393255 SRM393250:SRM393255 TBI393250:TBI393255 TLE393250:TLE393255 TVA393250:TVA393255 UEW393250:UEW393255 UOS393250:UOS393255 UYO393250:UYO393255 VIK393250:VIK393255 VSG393250:VSG393255 WCC393250:WCC393255 WLY393250:WLY393255 WVU393250:WVU393255 M458786:M458791 JI458786:JI458791 TE458786:TE458791 ADA458786:ADA458791 AMW458786:AMW458791 AWS458786:AWS458791 BGO458786:BGO458791 BQK458786:BQK458791 CAG458786:CAG458791 CKC458786:CKC458791 CTY458786:CTY458791 DDU458786:DDU458791 DNQ458786:DNQ458791 DXM458786:DXM458791 EHI458786:EHI458791 ERE458786:ERE458791 FBA458786:FBA458791 FKW458786:FKW458791 FUS458786:FUS458791 GEO458786:GEO458791 GOK458786:GOK458791 GYG458786:GYG458791 HIC458786:HIC458791 HRY458786:HRY458791 IBU458786:IBU458791 ILQ458786:ILQ458791 IVM458786:IVM458791 JFI458786:JFI458791 JPE458786:JPE458791 JZA458786:JZA458791 KIW458786:KIW458791 KSS458786:KSS458791 LCO458786:LCO458791 LMK458786:LMK458791 LWG458786:LWG458791 MGC458786:MGC458791 MPY458786:MPY458791 MZU458786:MZU458791 NJQ458786:NJQ458791 NTM458786:NTM458791 ODI458786:ODI458791 ONE458786:ONE458791 OXA458786:OXA458791 PGW458786:PGW458791 PQS458786:PQS458791 QAO458786:QAO458791 QKK458786:QKK458791 QUG458786:QUG458791 REC458786:REC458791 RNY458786:RNY458791 RXU458786:RXU458791 SHQ458786:SHQ458791 SRM458786:SRM458791 TBI458786:TBI458791 TLE458786:TLE458791 TVA458786:TVA458791 UEW458786:UEW458791 UOS458786:UOS458791 UYO458786:UYO458791 VIK458786:VIK458791 VSG458786:VSG458791 WCC458786:WCC458791 WLY458786:WLY458791 WVU458786:WVU458791 M524322:M524327 JI524322:JI524327 TE524322:TE524327 ADA524322:ADA524327 AMW524322:AMW524327 AWS524322:AWS524327 BGO524322:BGO524327 BQK524322:BQK524327 CAG524322:CAG524327 CKC524322:CKC524327 CTY524322:CTY524327 DDU524322:DDU524327 DNQ524322:DNQ524327 DXM524322:DXM524327 EHI524322:EHI524327 ERE524322:ERE524327 FBA524322:FBA524327 FKW524322:FKW524327 FUS524322:FUS524327 GEO524322:GEO524327 GOK524322:GOK524327 GYG524322:GYG524327 HIC524322:HIC524327 HRY524322:HRY524327 IBU524322:IBU524327 ILQ524322:ILQ524327 IVM524322:IVM524327 JFI524322:JFI524327 JPE524322:JPE524327 JZA524322:JZA524327 KIW524322:KIW524327 KSS524322:KSS524327 LCO524322:LCO524327 LMK524322:LMK524327 LWG524322:LWG524327 MGC524322:MGC524327 MPY524322:MPY524327 MZU524322:MZU524327 NJQ524322:NJQ524327 NTM524322:NTM524327 ODI524322:ODI524327 ONE524322:ONE524327 OXA524322:OXA524327 PGW524322:PGW524327 PQS524322:PQS524327 QAO524322:QAO524327 QKK524322:QKK524327 QUG524322:QUG524327 REC524322:REC524327 RNY524322:RNY524327 RXU524322:RXU524327 SHQ524322:SHQ524327 SRM524322:SRM524327 TBI524322:TBI524327 TLE524322:TLE524327 TVA524322:TVA524327 UEW524322:UEW524327 UOS524322:UOS524327 UYO524322:UYO524327 VIK524322:VIK524327 VSG524322:VSG524327 WCC524322:WCC524327 WLY524322:WLY524327 WVU524322:WVU524327 M589858:M589863 JI589858:JI589863 TE589858:TE589863 ADA589858:ADA589863 AMW589858:AMW589863 AWS589858:AWS589863 BGO589858:BGO589863 BQK589858:BQK589863 CAG589858:CAG589863 CKC589858:CKC589863 CTY589858:CTY589863 DDU589858:DDU589863 DNQ589858:DNQ589863 DXM589858:DXM589863 EHI589858:EHI589863 ERE589858:ERE589863 FBA589858:FBA589863 FKW589858:FKW589863 FUS589858:FUS589863 GEO589858:GEO589863 GOK589858:GOK589863 GYG589858:GYG589863 HIC589858:HIC589863 HRY589858:HRY589863 IBU589858:IBU589863 ILQ589858:ILQ589863 IVM589858:IVM589863 JFI589858:JFI589863 JPE589858:JPE589863 JZA589858:JZA589863 KIW589858:KIW589863 KSS589858:KSS589863 LCO589858:LCO589863 LMK589858:LMK589863 LWG589858:LWG589863 MGC589858:MGC589863 MPY589858:MPY589863 MZU589858:MZU589863 NJQ589858:NJQ589863 NTM589858:NTM589863 ODI589858:ODI589863 ONE589858:ONE589863 OXA589858:OXA589863 PGW589858:PGW589863 PQS589858:PQS589863 QAO589858:QAO589863 QKK589858:QKK589863 QUG589858:QUG589863 REC589858:REC589863 RNY589858:RNY589863 RXU589858:RXU589863 SHQ589858:SHQ589863 SRM589858:SRM589863 TBI589858:TBI589863 TLE589858:TLE589863 TVA589858:TVA589863 UEW589858:UEW589863 UOS589858:UOS589863 UYO589858:UYO589863 VIK589858:VIK589863 VSG589858:VSG589863 WCC589858:WCC589863 WLY589858:WLY589863 WVU589858:WVU589863 M655394:M655399 JI655394:JI655399 TE655394:TE655399 ADA655394:ADA655399 AMW655394:AMW655399 AWS655394:AWS655399 BGO655394:BGO655399 BQK655394:BQK655399 CAG655394:CAG655399 CKC655394:CKC655399 CTY655394:CTY655399 DDU655394:DDU655399 DNQ655394:DNQ655399 DXM655394:DXM655399 EHI655394:EHI655399 ERE655394:ERE655399 FBA655394:FBA655399 FKW655394:FKW655399 FUS655394:FUS655399 GEO655394:GEO655399 GOK655394:GOK655399 GYG655394:GYG655399 HIC655394:HIC655399 HRY655394:HRY655399 IBU655394:IBU655399 ILQ655394:ILQ655399 IVM655394:IVM655399 JFI655394:JFI655399 JPE655394:JPE655399 JZA655394:JZA655399 KIW655394:KIW655399 KSS655394:KSS655399 LCO655394:LCO655399 LMK655394:LMK655399 LWG655394:LWG655399 MGC655394:MGC655399 MPY655394:MPY655399 MZU655394:MZU655399 NJQ655394:NJQ655399 NTM655394:NTM655399 ODI655394:ODI655399 ONE655394:ONE655399 OXA655394:OXA655399 PGW655394:PGW655399 PQS655394:PQS655399 QAO655394:QAO655399 QKK655394:QKK655399 QUG655394:QUG655399 REC655394:REC655399 RNY655394:RNY655399 RXU655394:RXU655399 SHQ655394:SHQ655399 SRM655394:SRM655399 TBI655394:TBI655399 TLE655394:TLE655399 TVA655394:TVA655399 UEW655394:UEW655399 UOS655394:UOS655399 UYO655394:UYO655399 VIK655394:VIK655399 VSG655394:VSG655399 WCC655394:WCC655399 WLY655394:WLY655399 WVU655394:WVU655399 M720930:M720935 JI720930:JI720935 TE720930:TE720935 ADA720930:ADA720935 AMW720930:AMW720935 AWS720930:AWS720935 BGO720930:BGO720935 BQK720930:BQK720935 CAG720930:CAG720935 CKC720930:CKC720935 CTY720930:CTY720935 DDU720930:DDU720935 DNQ720930:DNQ720935 DXM720930:DXM720935 EHI720930:EHI720935 ERE720930:ERE720935 FBA720930:FBA720935 FKW720930:FKW720935 FUS720930:FUS720935 GEO720930:GEO720935 GOK720930:GOK720935 GYG720930:GYG720935 HIC720930:HIC720935 HRY720930:HRY720935 IBU720930:IBU720935 ILQ720930:ILQ720935 IVM720930:IVM720935 JFI720930:JFI720935 JPE720930:JPE720935 JZA720930:JZA720935 KIW720930:KIW720935 KSS720930:KSS720935 LCO720930:LCO720935 LMK720930:LMK720935 LWG720930:LWG720935 MGC720930:MGC720935 MPY720930:MPY720935 MZU720930:MZU720935 NJQ720930:NJQ720935 NTM720930:NTM720935 ODI720930:ODI720935 ONE720930:ONE720935 OXA720930:OXA720935 PGW720930:PGW720935 PQS720930:PQS720935 QAO720930:QAO720935 QKK720930:QKK720935 QUG720930:QUG720935 REC720930:REC720935 RNY720930:RNY720935 RXU720930:RXU720935 SHQ720930:SHQ720935 SRM720930:SRM720935 TBI720930:TBI720935 TLE720930:TLE720935 TVA720930:TVA720935 UEW720930:UEW720935 UOS720930:UOS720935 UYO720930:UYO720935 VIK720930:VIK720935 VSG720930:VSG720935 WCC720930:WCC720935 WLY720930:WLY720935 WVU720930:WVU720935 M786466:M786471 JI786466:JI786471 TE786466:TE786471 ADA786466:ADA786471 AMW786466:AMW786471 AWS786466:AWS786471 BGO786466:BGO786471 BQK786466:BQK786471 CAG786466:CAG786471 CKC786466:CKC786471 CTY786466:CTY786471 DDU786466:DDU786471 DNQ786466:DNQ786471 DXM786466:DXM786471 EHI786466:EHI786471 ERE786466:ERE786471 FBA786466:FBA786471 FKW786466:FKW786471 FUS786466:FUS786471 GEO786466:GEO786471 GOK786466:GOK786471 GYG786466:GYG786471 HIC786466:HIC786471 HRY786466:HRY786471 IBU786466:IBU786471 ILQ786466:ILQ786471 IVM786466:IVM786471 JFI786466:JFI786471 JPE786466:JPE786471 JZA786466:JZA786471 KIW786466:KIW786471 KSS786466:KSS786471 LCO786466:LCO786471 LMK786466:LMK786471 LWG786466:LWG786471 MGC786466:MGC786471 MPY786466:MPY786471 MZU786466:MZU786471 NJQ786466:NJQ786471 NTM786466:NTM786471 ODI786466:ODI786471 ONE786466:ONE786471 OXA786466:OXA786471 PGW786466:PGW786471 PQS786466:PQS786471 QAO786466:QAO786471 QKK786466:QKK786471 QUG786466:QUG786471 REC786466:REC786471 RNY786466:RNY786471 RXU786466:RXU786471 SHQ786466:SHQ786471 SRM786466:SRM786471 TBI786466:TBI786471 TLE786466:TLE786471 TVA786466:TVA786471 UEW786466:UEW786471 UOS786466:UOS786471 UYO786466:UYO786471 VIK786466:VIK786471 VSG786466:VSG786471 WCC786466:WCC786471 WLY786466:WLY786471 WVU786466:WVU786471 M852002:M852007 JI852002:JI852007 TE852002:TE852007 ADA852002:ADA852007 AMW852002:AMW852007 AWS852002:AWS852007 BGO852002:BGO852007 BQK852002:BQK852007 CAG852002:CAG852007 CKC852002:CKC852007 CTY852002:CTY852007 DDU852002:DDU852007 DNQ852002:DNQ852007 DXM852002:DXM852007 EHI852002:EHI852007 ERE852002:ERE852007 FBA852002:FBA852007 FKW852002:FKW852007 FUS852002:FUS852007 GEO852002:GEO852007 GOK852002:GOK852007 GYG852002:GYG852007 HIC852002:HIC852007 HRY852002:HRY852007 IBU852002:IBU852007 ILQ852002:ILQ852007 IVM852002:IVM852007 JFI852002:JFI852007 JPE852002:JPE852007 JZA852002:JZA852007 KIW852002:KIW852007 KSS852002:KSS852007 LCO852002:LCO852007 LMK852002:LMK852007 LWG852002:LWG852007 MGC852002:MGC852007 MPY852002:MPY852007 MZU852002:MZU852007 NJQ852002:NJQ852007 NTM852002:NTM852007 ODI852002:ODI852007 ONE852002:ONE852007 OXA852002:OXA852007 PGW852002:PGW852007 PQS852002:PQS852007 QAO852002:QAO852007 QKK852002:QKK852007 QUG852002:QUG852007 REC852002:REC852007 RNY852002:RNY852007 RXU852002:RXU852007 SHQ852002:SHQ852007 SRM852002:SRM852007 TBI852002:TBI852007 TLE852002:TLE852007 TVA852002:TVA852007 UEW852002:UEW852007 UOS852002:UOS852007 UYO852002:UYO852007 VIK852002:VIK852007 VSG852002:VSG852007 WCC852002:WCC852007 WLY852002:WLY852007 WVU852002:WVU852007 M917538:M917543 JI917538:JI917543 TE917538:TE917543 ADA917538:ADA917543 AMW917538:AMW917543 AWS917538:AWS917543 BGO917538:BGO917543 BQK917538:BQK917543 CAG917538:CAG917543 CKC917538:CKC917543 CTY917538:CTY917543 DDU917538:DDU917543 DNQ917538:DNQ917543 DXM917538:DXM917543 EHI917538:EHI917543 ERE917538:ERE917543 FBA917538:FBA917543 FKW917538:FKW917543 FUS917538:FUS917543 GEO917538:GEO917543 GOK917538:GOK917543 GYG917538:GYG917543 HIC917538:HIC917543 HRY917538:HRY917543 IBU917538:IBU917543 ILQ917538:ILQ917543 IVM917538:IVM917543 JFI917538:JFI917543 JPE917538:JPE917543 JZA917538:JZA917543 KIW917538:KIW917543 KSS917538:KSS917543 LCO917538:LCO917543 LMK917538:LMK917543 LWG917538:LWG917543 MGC917538:MGC917543 MPY917538:MPY917543 MZU917538:MZU917543 NJQ917538:NJQ917543 NTM917538:NTM917543 ODI917538:ODI917543 ONE917538:ONE917543 OXA917538:OXA917543 PGW917538:PGW917543 PQS917538:PQS917543 QAO917538:QAO917543 QKK917538:QKK917543 QUG917538:QUG917543 REC917538:REC917543 RNY917538:RNY917543 RXU917538:RXU917543 SHQ917538:SHQ917543 SRM917538:SRM917543 TBI917538:TBI917543 TLE917538:TLE917543 TVA917538:TVA917543 UEW917538:UEW917543 UOS917538:UOS917543 UYO917538:UYO917543 VIK917538:VIK917543 VSG917538:VSG917543 WCC917538:WCC917543 WLY917538:WLY917543 WVU917538:WVU917543 M983074:M983079 JI983074:JI983079 TE983074:TE983079 ADA983074:ADA983079 AMW983074:AMW983079 AWS983074:AWS983079 BGO983074:BGO983079 BQK983074:BQK983079 CAG983074:CAG983079 CKC983074:CKC983079 CTY983074:CTY983079 DDU983074:DDU983079 DNQ983074:DNQ983079 DXM983074:DXM983079 EHI983074:EHI983079 ERE983074:ERE983079 FBA983074:FBA983079 FKW983074:FKW983079 FUS983074:FUS983079 GEO983074:GEO983079 GOK983074:GOK983079 GYG983074:GYG983079 HIC983074:HIC983079 HRY983074:HRY983079 IBU983074:IBU983079 ILQ983074:ILQ983079 IVM983074:IVM983079 JFI983074:JFI983079 JPE983074:JPE983079 JZA983074:JZA983079 KIW983074:KIW983079 KSS983074:KSS983079 LCO983074:LCO983079 LMK983074:LMK983079 LWG983074:LWG983079 MGC983074:MGC983079 MPY983074:MPY983079 MZU983074:MZU983079 NJQ983074:NJQ983079 NTM983074:NTM983079 ODI983074:ODI983079 ONE983074:ONE983079 OXA983074:OXA983079 PGW983074:PGW983079 PQS983074:PQS983079 QAO983074:QAO983079 QKK983074:QKK983079 QUG983074:QUG983079 REC983074:REC983079 RNY983074:RNY983079 RXU983074:RXU983079 SHQ983074:SHQ983079 SRM983074:SRM983079 TBI983074:TBI983079 TLE983074:TLE983079 TVA983074:TVA983079 UEW983074:UEW983079 UOS983074:UOS983079 UYO983074:UYO983079 VIK983074:VIK983079 VSG983074:VSG983079 WCC983074:WCC983079 WLY983074:WLY983079 WVU983074:WVU983079 F34:F39 JB34:JB39 SX34:SX39 ACT34:ACT39 AMP34:AMP39 AWL34:AWL39 BGH34:BGH39 BQD34:BQD39 BZZ34:BZZ39 CJV34:CJV39 CTR34:CTR39 DDN34:DDN39 DNJ34:DNJ39 DXF34:DXF39 EHB34:EHB39 EQX34:EQX39 FAT34:FAT39 FKP34:FKP39 FUL34:FUL39 GEH34:GEH39 GOD34:GOD39 GXZ34:GXZ39 HHV34:HHV39 HRR34:HRR39 IBN34:IBN39 ILJ34:ILJ39 IVF34:IVF39 JFB34:JFB39 JOX34:JOX39 JYT34:JYT39 KIP34:KIP39 KSL34:KSL39 LCH34:LCH39 LMD34:LMD39 LVZ34:LVZ39 MFV34:MFV39 MPR34:MPR39 MZN34:MZN39 NJJ34:NJJ39 NTF34:NTF39 ODB34:ODB39 OMX34:OMX39 OWT34:OWT39 PGP34:PGP39 PQL34:PQL39 QAH34:QAH39 QKD34:QKD39 QTZ34:QTZ39 RDV34:RDV39 RNR34:RNR39 RXN34:RXN39 SHJ34:SHJ39 SRF34:SRF39 TBB34:TBB39 TKX34:TKX39 TUT34:TUT39 UEP34:UEP39 UOL34:UOL39 UYH34:UYH39 VID34:VID39 VRZ34:VRZ39 WBV34:WBV39 WLR34:WLR39 WVN34:WVN39 F65570:F65575 JB65570:JB65575 SX65570:SX65575 ACT65570:ACT65575 AMP65570:AMP65575 AWL65570:AWL65575 BGH65570:BGH65575 BQD65570:BQD65575 BZZ65570:BZZ65575 CJV65570:CJV65575 CTR65570:CTR65575 DDN65570:DDN65575 DNJ65570:DNJ65575 DXF65570:DXF65575 EHB65570:EHB65575 EQX65570:EQX65575 FAT65570:FAT65575 FKP65570:FKP65575 FUL65570:FUL65575 GEH65570:GEH65575 GOD65570:GOD65575 GXZ65570:GXZ65575 HHV65570:HHV65575 HRR65570:HRR65575 IBN65570:IBN65575 ILJ65570:ILJ65575 IVF65570:IVF65575 JFB65570:JFB65575 JOX65570:JOX65575 JYT65570:JYT65575 KIP65570:KIP65575 KSL65570:KSL65575 LCH65570:LCH65575 LMD65570:LMD65575 LVZ65570:LVZ65575 MFV65570:MFV65575 MPR65570:MPR65575 MZN65570:MZN65575 NJJ65570:NJJ65575 NTF65570:NTF65575 ODB65570:ODB65575 OMX65570:OMX65575 OWT65570:OWT65575 PGP65570:PGP65575 PQL65570:PQL65575 QAH65570:QAH65575 QKD65570:QKD65575 QTZ65570:QTZ65575 RDV65570:RDV65575 RNR65570:RNR65575 RXN65570:RXN65575 SHJ65570:SHJ65575 SRF65570:SRF65575 TBB65570:TBB65575 TKX65570:TKX65575 TUT65570:TUT65575 UEP65570:UEP65575 UOL65570:UOL65575 UYH65570:UYH65575 VID65570:VID65575 VRZ65570:VRZ65575 WBV65570:WBV65575 WLR65570:WLR65575 WVN65570:WVN65575 F131106:F131111 JB131106:JB131111 SX131106:SX131111 ACT131106:ACT131111 AMP131106:AMP131111 AWL131106:AWL131111 BGH131106:BGH131111 BQD131106:BQD131111 BZZ131106:BZZ131111 CJV131106:CJV131111 CTR131106:CTR131111 DDN131106:DDN131111 DNJ131106:DNJ131111 DXF131106:DXF131111 EHB131106:EHB131111 EQX131106:EQX131111 FAT131106:FAT131111 FKP131106:FKP131111 FUL131106:FUL131111 GEH131106:GEH131111 GOD131106:GOD131111 GXZ131106:GXZ131111 HHV131106:HHV131111 HRR131106:HRR131111 IBN131106:IBN131111 ILJ131106:ILJ131111 IVF131106:IVF131111 JFB131106:JFB131111 JOX131106:JOX131111 JYT131106:JYT131111 KIP131106:KIP131111 KSL131106:KSL131111 LCH131106:LCH131111 LMD131106:LMD131111 LVZ131106:LVZ131111 MFV131106:MFV131111 MPR131106:MPR131111 MZN131106:MZN131111 NJJ131106:NJJ131111 NTF131106:NTF131111 ODB131106:ODB131111 OMX131106:OMX131111 OWT131106:OWT131111 PGP131106:PGP131111 PQL131106:PQL131111 QAH131106:QAH131111 QKD131106:QKD131111 QTZ131106:QTZ131111 RDV131106:RDV131111 RNR131106:RNR131111 RXN131106:RXN131111 SHJ131106:SHJ131111 SRF131106:SRF131111 TBB131106:TBB131111 TKX131106:TKX131111 TUT131106:TUT131111 UEP131106:UEP131111 UOL131106:UOL131111 UYH131106:UYH131111 VID131106:VID131111 VRZ131106:VRZ131111 WBV131106:WBV131111 WLR131106:WLR131111 WVN131106:WVN131111 F196642:F196647 JB196642:JB196647 SX196642:SX196647 ACT196642:ACT196647 AMP196642:AMP196647 AWL196642:AWL196647 BGH196642:BGH196647 BQD196642:BQD196647 BZZ196642:BZZ196647 CJV196642:CJV196647 CTR196642:CTR196647 DDN196642:DDN196647 DNJ196642:DNJ196647 DXF196642:DXF196647 EHB196642:EHB196647 EQX196642:EQX196647 FAT196642:FAT196647 FKP196642:FKP196647 FUL196642:FUL196647 GEH196642:GEH196647 GOD196642:GOD196647 GXZ196642:GXZ196647 HHV196642:HHV196647 HRR196642:HRR196647 IBN196642:IBN196647 ILJ196642:ILJ196647 IVF196642:IVF196647 JFB196642:JFB196647 JOX196642:JOX196647 JYT196642:JYT196647 KIP196642:KIP196647 KSL196642:KSL196647 LCH196642:LCH196647 LMD196642:LMD196647 LVZ196642:LVZ196647 MFV196642:MFV196647 MPR196642:MPR196647 MZN196642:MZN196647 NJJ196642:NJJ196647 NTF196642:NTF196647 ODB196642:ODB196647 OMX196642:OMX196647 OWT196642:OWT196647 PGP196642:PGP196647 PQL196642:PQL196647 QAH196642:QAH196647 QKD196642:QKD196647 QTZ196642:QTZ196647 RDV196642:RDV196647 RNR196642:RNR196647 RXN196642:RXN196647 SHJ196642:SHJ196647 SRF196642:SRF196647 TBB196642:TBB196647 TKX196642:TKX196647 TUT196642:TUT196647 UEP196642:UEP196647 UOL196642:UOL196647 UYH196642:UYH196647 VID196642:VID196647 VRZ196642:VRZ196647 WBV196642:WBV196647 WLR196642:WLR196647 WVN196642:WVN196647 F262178:F262183 JB262178:JB262183 SX262178:SX262183 ACT262178:ACT262183 AMP262178:AMP262183 AWL262178:AWL262183 BGH262178:BGH262183 BQD262178:BQD262183 BZZ262178:BZZ262183 CJV262178:CJV262183 CTR262178:CTR262183 DDN262178:DDN262183 DNJ262178:DNJ262183 DXF262178:DXF262183 EHB262178:EHB262183 EQX262178:EQX262183 FAT262178:FAT262183 FKP262178:FKP262183 FUL262178:FUL262183 GEH262178:GEH262183 GOD262178:GOD262183 GXZ262178:GXZ262183 HHV262178:HHV262183 HRR262178:HRR262183 IBN262178:IBN262183 ILJ262178:ILJ262183 IVF262178:IVF262183 JFB262178:JFB262183 JOX262178:JOX262183 JYT262178:JYT262183 KIP262178:KIP262183 KSL262178:KSL262183 LCH262178:LCH262183 LMD262178:LMD262183 LVZ262178:LVZ262183 MFV262178:MFV262183 MPR262178:MPR262183 MZN262178:MZN262183 NJJ262178:NJJ262183 NTF262178:NTF262183 ODB262178:ODB262183 OMX262178:OMX262183 OWT262178:OWT262183 PGP262178:PGP262183 PQL262178:PQL262183 QAH262178:QAH262183 QKD262178:QKD262183 QTZ262178:QTZ262183 RDV262178:RDV262183 RNR262178:RNR262183 RXN262178:RXN262183 SHJ262178:SHJ262183 SRF262178:SRF262183 TBB262178:TBB262183 TKX262178:TKX262183 TUT262178:TUT262183 UEP262178:UEP262183 UOL262178:UOL262183 UYH262178:UYH262183 VID262178:VID262183 VRZ262178:VRZ262183 WBV262178:WBV262183 WLR262178:WLR262183 WVN262178:WVN262183 F327714:F327719 JB327714:JB327719 SX327714:SX327719 ACT327714:ACT327719 AMP327714:AMP327719 AWL327714:AWL327719 BGH327714:BGH327719 BQD327714:BQD327719 BZZ327714:BZZ327719 CJV327714:CJV327719 CTR327714:CTR327719 DDN327714:DDN327719 DNJ327714:DNJ327719 DXF327714:DXF327719 EHB327714:EHB327719 EQX327714:EQX327719 FAT327714:FAT327719 FKP327714:FKP327719 FUL327714:FUL327719 GEH327714:GEH327719 GOD327714:GOD327719 GXZ327714:GXZ327719 HHV327714:HHV327719 HRR327714:HRR327719 IBN327714:IBN327719 ILJ327714:ILJ327719 IVF327714:IVF327719 JFB327714:JFB327719 JOX327714:JOX327719 JYT327714:JYT327719 KIP327714:KIP327719 KSL327714:KSL327719 LCH327714:LCH327719 LMD327714:LMD327719 LVZ327714:LVZ327719 MFV327714:MFV327719 MPR327714:MPR327719 MZN327714:MZN327719 NJJ327714:NJJ327719 NTF327714:NTF327719 ODB327714:ODB327719 OMX327714:OMX327719 OWT327714:OWT327719 PGP327714:PGP327719 PQL327714:PQL327719 QAH327714:QAH327719 QKD327714:QKD327719 QTZ327714:QTZ327719 RDV327714:RDV327719 RNR327714:RNR327719 RXN327714:RXN327719 SHJ327714:SHJ327719 SRF327714:SRF327719 TBB327714:TBB327719 TKX327714:TKX327719 TUT327714:TUT327719 UEP327714:UEP327719 UOL327714:UOL327719 UYH327714:UYH327719 VID327714:VID327719 VRZ327714:VRZ327719 WBV327714:WBV327719 WLR327714:WLR327719 WVN327714:WVN327719 F393250:F393255 JB393250:JB393255 SX393250:SX393255 ACT393250:ACT393255 AMP393250:AMP393255 AWL393250:AWL393255 BGH393250:BGH393255 BQD393250:BQD393255 BZZ393250:BZZ393255 CJV393250:CJV393255 CTR393250:CTR393255 DDN393250:DDN393255 DNJ393250:DNJ393255 DXF393250:DXF393255 EHB393250:EHB393255 EQX393250:EQX393255 FAT393250:FAT393255 FKP393250:FKP393255 FUL393250:FUL393255 GEH393250:GEH393255 GOD393250:GOD393255 GXZ393250:GXZ393255 HHV393250:HHV393255 HRR393250:HRR393255 IBN393250:IBN393255 ILJ393250:ILJ393255 IVF393250:IVF393255 JFB393250:JFB393255 JOX393250:JOX393255 JYT393250:JYT393255 KIP393250:KIP393255 KSL393250:KSL393255 LCH393250:LCH393255 LMD393250:LMD393255 LVZ393250:LVZ393255 MFV393250:MFV393255 MPR393250:MPR393255 MZN393250:MZN393255 NJJ393250:NJJ393255 NTF393250:NTF393255 ODB393250:ODB393255 OMX393250:OMX393255 OWT393250:OWT393255 PGP393250:PGP393255 PQL393250:PQL393255 QAH393250:QAH393255 QKD393250:QKD393255 QTZ393250:QTZ393255 RDV393250:RDV393255 RNR393250:RNR393255 RXN393250:RXN393255 SHJ393250:SHJ393255 SRF393250:SRF393255 TBB393250:TBB393255 TKX393250:TKX393255 TUT393250:TUT393255 UEP393250:UEP393255 UOL393250:UOL393255 UYH393250:UYH393255 VID393250:VID393255 VRZ393250:VRZ393255 WBV393250:WBV393255 WLR393250:WLR393255 WVN393250:WVN393255 F458786:F458791 JB458786:JB458791 SX458786:SX458791 ACT458786:ACT458791 AMP458786:AMP458791 AWL458786:AWL458791 BGH458786:BGH458791 BQD458786:BQD458791 BZZ458786:BZZ458791 CJV458786:CJV458791 CTR458786:CTR458791 DDN458786:DDN458791 DNJ458786:DNJ458791 DXF458786:DXF458791 EHB458786:EHB458791 EQX458786:EQX458791 FAT458786:FAT458791 FKP458786:FKP458791 FUL458786:FUL458791 GEH458786:GEH458791 GOD458786:GOD458791 GXZ458786:GXZ458791 HHV458786:HHV458791 HRR458786:HRR458791 IBN458786:IBN458791 ILJ458786:ILJ458791 IVF458786:IVF458791 JFB458786:JFB458791 JOX458786:JOX458791 JYT458786:JYT458791 KIP458786:KIP458791 KSL458786:KSL458791 LCH458786:LCH458791 LMD458786:LMD458791 LVZ458786:LVZ458791 MFV458786:MFV458791 MPR458786:MPR458791 MZN458786:MZN458791 NJJ458786:NJJ458791 NTF458786:NTF458791 ODB458786:ODB458791 OMX458786:OMX458791 OWT458786:OWT458791 PGP458786:PGP458791 PQL458786:PQL458791 QAH458786:QAH458791 QKD458786:QKD458791 QTZ458786:QTZ458791 RDV458786:RDV458791 RNR458786:RNR458791 RXN458786:RXN458791 SHJ458786:SHJ458791 SRF458786:SRF458791 TBB458786:TBB458791 TKX458786:TKX458791 TUT458786:TUT458791 UEP458786:UEP458791 UOL458786:UOL458791 UYH458786:UYH458791 VID458786:VID458791 VRZ458786:VRZ458791 WBV458786:WBV458791 WLR458786:WLR458791 WVN458786:WVN458791 F524322:F524327 JB524322:JB524327 SX524322:SX524327 ACT524322:ACT524327 AMP524322:AMP524327 AWL524322:AWL524327 BGH524322:BGH524327 BQD524322:BQD524327 BZZ524322:BZZ524327 CJV524322:CJV524327 CTR524322:CTR524327 DDN524322:DDN524327 DNJ524322:DNJ524327 DXF524322:DXF524327 EHB524322:EHB524327 EQX524322:EQX524327 FAT524322:FAT524327 FKP524322:FKP524327 FUL524322:FUL524327 GEH524322:GEH524327 GOD524322:GOD524327 GXZ524322:GXZ524327 HHV524322:HHV524327 HRR524322:HRR524327 IBN524322:IBN524327 ILJ524322:ILJ524327 IVF524322:IVF524327 JFB524322:JFB524327 JOX524322:JOX524327 JYT524322:JYT524327 KIP524322:KIP524327 KSL524322:KSL524327 LCH524322:LCH524327 LMD524322:LMD524327 LVZ524322:LVZ524327 MFV524322:MFV524327 MPR524322:MPR524327 MZN524322:MZN524327 NJJ524322:NJJ524327 NTF524322:NTF524327 ODB524322:ODB524327 OMX524322:OMX524327 OWT524322:OWT524327 PGP524322:PGP524327 PQL524322:PQL524327 QAH524322:QAH524327 QKD524322:QKD524327 QTZ524322:QTZ524327 RDV524322:RDV524327 RNR524322:RNR524327 RXN524322:RXN524327 SHJ524322:SHJ524327 SRF524322:SRF524327 TBB524322:TBB524327 TKX524322:TKX524327 TUT524322:TUT524327 UEP524322:UEP524327 UOL524322:UOL524327 UYH524322:UYH524327 VID524322:VID524327 VRZ524322:VRZ524327 WBV524322:WBV524327 WLR524322:WLR524327 WVN524322:WVN524327 F589858:F589863 JB589858:JB589863 SX589858:SX589863 ACT589858:ACT589863 AMP589858:AMP589863 AWL589858:AWL589863 BGH589858:BGH589863 BQD589858:BQD589863 BZZ589858:BZZ589863 CJV589858:CJV589863 CTR589858:CTR589863 DDN589858:DDN589863 DNJ589858:DNJ589863 DXF589858:DXF589863 EHB589858:EHB589863 EQX589858:EQX589863 FAT589858:FAT589863 FKP589858:FKP589863 FUL589858:FUL589863 GEH589858:GEH589863 GOD589858:GOD589863 GXZ589858:GXZ589863 HHV589858:HHV589863 HRR589858:HRR589863 IBN589858:IBN589863 ILJ589858:ILJ589863 IVF589858:IVF589863 JFB589858:JFB589863 JOX589858:JOX589863 JYT589858:JYT589863 KIP589858:KIP589863 KSL589858:KSL589863 LCH589858:LCH589863 LMD589858:LMD589863 LVZ589858:LVZ589863 MFV589858:MFV589863 MPR589858:MPR589863 MZN589858:MZN589863 NJJ589858:NJJ589863 NTF589858:NTF589863 ODB589858:ODB589863 OMX589858:OMX589863 OWT589858:OWT589863 PGP589858:PGP589863 PQL589858:PQL589863 QAH589858:QAH589863 QKD589858:QKD589863 QTZ589858:QTZ589863 RDV589858:RDV589863 RNR589858:RNR589863 RXN589858:RXN589863 SHJ589858:SHJ589863 SRF589858:SRF589863 TBB589858:TBB589863 TKX589858:TKX589863 TUT589858:TUT589863 UEP589858:UEP589863 UOL589858:UOL589863 UYH589858:UYH589863 VID589858:VID589863 VRZ589858:VRZ589863 WBV589858:WBV589863 WLR589858:WLR589863 WVN589858:WVN589863 F655394:F655399 JB655394:JB655399 SX655394:SX655399 ACT655394:ACT655399 AMP655394:AMP655399 AWL655394:AWL655399 BGH655394:BGH655399 BQD655394:BQD655399 BZZ655394:BZZ655399 CJV655394:CJV655399 CTR655394:CTR655399 DDN655394:DDN655399 DNJ655394:DNJ655399 DXF655394:DXF655399 EHB655394:EHB655399 EQX655394:EQX655399 FAT655394:FAT655399 FKP655394:FKP655399 FUL655394:FUL655399 GEH655394:GEH655399 GOD655394:GOD655399 GXZ655394:GXZ655399 HHV655394:HHV655399 HRR655394:HRR655399 IBN655394:IBN655399 ILJ655394:ILJ655399 IVF655394:IVF655399 JFB655394:JFB655399 JOX655394:JOX655399 JYT655394:JYT655399 KIP655394:KIP655399 KSL655394:KSL655399 LCH655394:LCH655399 LMD655394:LMD655399 LVZ655394:LVZ655399 MFV655394:MFV655399 MPR655394:MPR655399 MZN655394:MZN655399 NJJ655394:NJJ655399 NTF655394:NTF655399 ODB655394:ODB655399 OMX655394:OMX655399 OWT655394:OWT655399 PGP655394:PGP655399 PQL655394:PQL655399 QAH655394:QAH655399 QKD655394:QKD655399 QTZ655394:QTZ655399 RDV655394:RDV655399 RNR655394:RNR655399 RXN655394:RXN655399 SHJ655394:SHJ655399 SRF655394:SRF655399 TBB655394:TBB655399 TKX655394:TKX655399 TUT655394:TUT655399 UEP655394:UEP655399 UOL655394:UOL655399 UYH655394:UYH655399 VID655394:VID655399 VRZ655394:VRZ655399 WBV655394:WBV655399 WLR655394:WLR655399 WVN655394:WVN655399 F720930:F720935 JB720930:JB720935 SX720930:SX720935 ACT720930:ACT720935 AMP720930:AMP720935 AWL720930:AWL720935 BGH720930:BGH720935 BQD720930:BQD720935 BZZ720930:BZZ720935 CJV720930:CJV720935 CTR720930:CTR720935 DDN720930:DDN720935 DNJ720930:DNJ720935 DXF720930:DXF720935 EHB720930:EHB720935 EQX720930:EQX720935 FAT720930:FAT720935 FKP720930:FKP720935 FUL720930:FUL720935 GEH720930:GEH720935 GOD720930:GOD720935 GXZ720930:GXZ720935 HHV720930:HHV720935 HRR720930:HRR720935 IBN720930:IBN720935 ILJ720930:ILJ720935 IVF720930:IVF720935 JFB720930:JFB720935 JOX720930:JOX720935 JYT720930:JYT720935 KIP720930:KIP720935 KSL720930:KSL720935 LCH720930:LCH720935 LMD720930:LMD720935 LVZ720930:LVZ720935 MFV720930:MFV720935 MPR720930:MPR720935 MZN720930:MZN720935 NJJ720930:NJJ720935 NTF720930:NTF720935 ODB720930:ODB720935 OMX720930:OMX720935 OWT720930:OWT720935 PGP720930:PGP720935 PQL720930:PQL720935 QAH720930:QAH720935 QKD720930:QKD720935 QTZ720930:QTZ720935 RDV720930:RDV720935 RNR720930:RNR720935 RXN720930:RXN720935 SHJ720930:SHJ720935 SRF720930:SRF720935 TBB720930:TBB720935 TKX720930:TKX720935 TUT720930:TUT720935 UEP720930:UEP720935 UOL720930:UOL720935 UYH720930:UYH720935 VID720930:VID720935 VRZ720930:VRZ720935 WBV720930:WBV720935 WLR720930:WLR720935 WVN720930:WVN720935 F786466:F786471 JB786466:JB786471 SX786466:SX786471 ACT786466:ACT786471 AMP786466:AMP786471 AWL786466:AWL786471 BGH786466:BGH786471 BQD786466:BQD786471 BZZ786466:BZZ786471 CJV786466:CJV786471 CTR786466:CTR786471 DDN786466:DDN786471 DNJ786466:DNJ786471 DXF786466:DXF786471 EHB786466:EHB786471 EQX786466:EQX786471 FAT786466:FAT786471 FKP786466:FKP786471 FUL786466:FUL786471 GEH786466:GEH786471 GOD786466:GOD786471 GXZ786466:GXZ786471 HHV786466:HHV786471 HRR786466:HRR786471 IBN786466:IBN786471 ILJ786466:ILJ786471 IVF786466:IVF786471 JFB786466:JFB786471 JOX786466:JOX786471 JYT786466:JYT786471 KIP786466:KIP786471 KSL786466:KSL786471 LCH786466:LCH786471 LMD786466:LMD786471 LVZ786466:LVZ786471 MFV786466:MFV786471 MPR786466:MPR786471 MZN786466:MZN786471 NJJ786466:NJJ786471 NTF786466:NTF786471 ODB786466:ODB786471 OMX786466:OMX786471 OWT786466:OWT786471 PGP786466:PGP786471 PQL786466:PQL786471 QAH786466:QAH786471 QKD786466:QKD786471 QTZ786466:QTZ786471 RDV786466:RDV786471 RNR786466:RNR786471 RXN786466:RXN786471 SHJ786466:SHJ786471 SRF786466:SRF786471 TBB786466:TBB786471 TKX786466:TKX786471 TUT786466:TUT786471 UEP786466:UEP786471 UOL786466:UOL786471 UYH786466:UYH786471 VID786466:VID786471 VRZ786466:VRZ786471 WBV786466:WBV786471 WLR786466:WLR786471 WVN786466:WVN786471 F852002:F852007 JB852002:JB852007 SX852002:SX852007 ACT852002:ACT852007 AMP852002:AMP852007 AWL852002:AWL852007 BGH852002:BGH852007 BQD852002:BQD852007 BZZ852002:BZZ852007 CJV852002:CJV852007 CTR852002:CTR852007 DDN852002:DDN852007 DNJ852002:DNJ852007 DXF852002:DXF852007 EHB852002:EHB852007 EQX852002:EQX852007 FAT852002:FAT852007 FKP852002:FKP852007 FUL852002:FUL852007 GEH852002:GEH852007 GOD852002:GOD852007 GXZ852002:GXZ852007 HHV852002:HHV852007 HRR852002:HRR852007 IBN852002:IBN852007 ILJ852002:ILJ852007 IVF852002:IVF852007 JFB852002:JFB852007 JOX852002:JOX852007 JYT852002:JYT852007 KIP852002:KIP852007 KSL852002:KSL852007 LCH852002:LCH852007 LMD852002:LMD852007 LVZ852002:LVZ852007 MFV852002:MFV852007 MPR852002:MPR852007 MZN852002:MZN852007 NJJ852002:NJJ852007 NTF852002:NTF852007 ODB852002:ODB852007 OMX852002:OMX852007 OWT852002:OWT852007 PGP852002:PGP852007 PQL852002:PQL852007 QAH852002:QAH852007 QKD852002:QKD852007 QTZ852002:QTZ852007 RDV852002:RDV852007 RNR852002:RNR852007 RXN852002:RXN852007 SHJ852002:SHJ852007 SRF852002:SRF852007 TBB852002:TBB852007 TKX852002:TKX852007 TUT852002:TUT852007 UEP852002:UEP852007 UOL852002:UOL852007 UYH852002:UYH852007 VID852002:VID852007 VRZ852002:VRZ852007 WBV852002:WBV852007 WLR852002:WLR852007 WVN852002:WVN852007 F917538:F917543 JB917538:JB917543 SX917538:SX917543 ACT917538:ACT917543 AMP917538:AMP917543 AWL917538:AWL917543 BGH917538:BGH917543 BQD917538:BQD917543 BZZ917538:BZZ917543 CJV917538:CJV917543 CTR917538:CTR917543 DDN917538:DDN917543 DNJ917538:DNJ917543 DXF917538:DXF917543 EHB917538:EHB917543 EQX917538:EQX917543 FAT917538:FAT917543 FKP917538:FKP917543 FUL917538:FUL917543 GEH917538:GEH917543 GOD917538:GOD917543 GXZ917538:GXZ917543 HHV917538:HHV917543 HRR917538:HRR917543 IBN917538:IBN917543 ILJ917538:ILJ917543 IVF917538:IVF917543 JFB917538:JFB917543 JOX917538:JOX917543 JYT917538:JYT917543 KIP917538:KIP917543 KSL917538:KSL917543 LCH917538:LCH917543 LMD917538:LMD917543 LVZ917538:LVZ917543 MFV917538:MFV917543 MPR917538:MPR917543 MZN917538:MZN917543 NJJ917538:NJJ917543 NTF917538:NTF917543 ODB917538:ODB917543 OMX917538:OMX917543 OWT917538:OWT917543 PGP917538:PGP917543 PQL917538:PQL917543 QAH917538:QAH917543 QKD917538:QKD917543 QTZ917538:QTZ917543 RDV917538:RDV917543 RNR917538:RNR917543 RXN917538:RXN917543 SHJ917538:SHJ917543 SRF917538:SRF917543 TBB917538:TBB917543 TKX917538:TKX917543 TUT917538:TUT917543 UEP917538:UEP917543 UOL917538:UOL917543 UYH917538:UYH917543 VID917538:VID917543 VRZ917538:VRZ917543 WBV917538:WBV917543 WLR917538:WLR917543 WVN917538:WVN917543 F983074:F983079 JB983074:JB983079 SX983074:SX983079 ACT983074:ACT983079 AMP983074:AMP983079 AWL983074:AWL983079 BGH983074:BGH983079 BQD983074:BQD983079 BZZ983074:BZZ983079 CJV983074:CJV983079 CTR983074:CTR983079 DDN983074:DDN983079 DNJ983074:DNJ983079 DXF983074:DXF983079 EHB983074:EHB983079 EQX983074:EQX983079 FAT983074:FAT983079 FKP983074:FKP983079 FUL983074:FUL983079 GEH983074:GEH983079 GOD983074:GOD983079 GXZ983074:GXZ983079 HHV983074:HHV983079 HRR983074:HRR983079 IBN983074:IBN983079 ILJ983074:ILJ983079 IVF983074:IVF983079 JFB983074:JFB983079 JOX983074:JOX983079 JYT983074:JYT983079 KIP983074:KIP983079 KSL983074:KSL983079 LCH983074:LCH983079 LMD983074:LMD983079 LVZ983074:LVZ983079 MFV983074:MFV983079 MPR983074:MPR983079 MZN983074:MZN983079 NJJ983074:NJJ983079 NTF983074:NTF983079 ODB983074:ODB983079 OMX983074:OMX983079 OWT983074:OWT983079 PGP983074:PGP983079 PQL983074:PQL983079 QAH983074:QAH983079 QKD983074:QKD983079 QTZ983074:QTZ983079 RDV983074:RDV983079 RNR983074:RNR983079 RXN983074:RXN983079 SHJ983074:SHJ983079 SRF983074:SRF983079 TBB983074:TBB983079 TKX983074:TKX983079 TUT983074:TUT983079 UEP983074:UEP983079 UOL983074:UOL983079 UYH983074:UYH983079 VID983074:VID983079 VRZ983074:VRZ983079 WBV983074:WBV983079 WLR983074:WLR983079 WVN983074:WVN983079 F24:F32 JB24:JB32 SX24:SX32 ACT24:ACT32 AMP24:AMP32 AWL24:AWL32 BGH24:BGH32 BQD24:BQD32 BZZ24:BZZ32 CJV24:CJV32 CTR24:CTR32 DDN24:DDN32 DNJ24:DNJ32 DXF24:DXF32 EHB24:EHB32 EQX24:EQX32 FAT24:FAT32 FKP24:FKP32 FUL24:FUL32 GEH24:GEH32 GOD24:GOD32 GXZ24:GXZ32 HHV24:HHV32 HRR24:HRR32 IBN24:IBN32 ILJ24:ILJ32 IVF24:IVF32 JFB24:JFB32 JOX24:JOX32 JYT24:JYT32 KIP24:KIP32 KSL24:KSL32 LCH24:LCH32 LMD24:LMD32 LVZ24:LVZ32 MFV24:MFV32 MPR24:MPR32 MZN24:MZN32 NJJ24:NJJ32 NTF24:NTF32 ODB24:ODB32 OMX24:OMX32 OWT24:OWT32 PGP24:PGP32 PQL24:PQL32 QAH24:QAH32 QKD24:QKD32 QTZ24:QTZ32 RDV24:RDV32 RNR24:RNR32 RXN24:RXN32 SHJ24:SHJ32 SRF24:SRF32 TBB24:TBB32 TKX24:TKX32 TUT24:TUT32 UEP24:UEP32 UOL24:UOL32 UYH24:UYH32 VID24:VID32 VRZ24:VRZ32 WBV24:WBV32 WLR24:WLR32 WVN24:WVN32 F65560:F65568 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F131096:F131104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F196632:F196640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F262168:F262176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F327704:F327712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F393240:F393248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F458776:F458784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F524312:F524320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F589848:F589856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F655384:F655392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F720920:F720928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F786456:F786464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F851992:F852000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F917528:F917536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F983064:F983072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M24:M32 JI24:JI32 TE24:TE32 ADA24:ADA32 AMW24:AMW32 AWS24:AWS32 BGO24:BGO32 BQK24:BQK32 CAG24:CAG32 CKC24:CKC32 CTY24:CTY32 DDU24:DDU32 DNQ24:DNQ32 DXM24:DXM32 EHI24:EHI32 ERE24:ERE32 FBA24:FBA32 FKW24:FKW32 FUS24:FUS32 GEO24:GEO32 GOK24:GOK32 GYG24:GYG32 HIC24:HIC32 HRY24:HRY32 IBU24:IBU32 ILQ24:ILQ32 IVM24:IVM32 JFI24:JFI32 JPE24:JPE32 JZA24:JZA32 KIW24:KIW32 KSS24:KSS32 LCO24:LCO32 LMK24:LMK32 LWG24:LWG32 MGC24:MGC32 MPY24:MPY32 MZU24:MZU32 NJQ24:NJQ32 NTM24:NTM32 ODI24:ODI32 ONE24:ONE32 OXA24:OXA32 PGW24:PGW32 PQS24:PQS32 QAO24:QAO32 QKK24:QKK32 QUG24:QUG32 REC24:REC32 RNY24:RNY32 RXU24:RXU32 SHQ24:SHQ32 SRM24:SRM32 TBI24:TBI32 TLE24:TLE32 TVA24:TVA32 UEW24:UEW32 UOS24:UOS32 UYO24:UYO32 VIK24:VIK32 VSG24:VSG32 WCC24:WCC32 WLY24:WLY32 WVU24:WVU32 M65560:M65568 JI65560:JI65568 TE65560:TE65568 ADA65560:ADA65568 AMW65560:AMW65568 AWS65560:AWS65568 BGO65560:BGO65568 BQK65560:BQK65568 CAG65560:CAG65568 CKC65560:CKC65568 CTY65560:CTY65568 DDU65560:DDU65568 DNQ65560:DNQ65568 DXM65560:DXM65568 EHI65560:EHI65568 ERE65560:ERE65568 FBA65560:FBA65568 FKW65560:FKW65568 FUS65560:FUS65568 GEO65560:GEO65568 GOK65560:GOK65568 GYG65560:GYG65568 HIC65560:HIC65568 HRY65560:HRY65568 IBU65560:IBU65568 ILQ65560:ILQ65568 IVM65560:IVM65568 JFI65560:JFI65568 JPE65560:JPE65568 JZA65560:JZA65568 KIW65560:KIW65568 KSS65560:KSS65568 LCO65560:LCO65568 LMK65560:LMK65568 LWG65560:LWG65568 MGC65560:MGC65568 MPY65560:MPY65568 MZU65560:MZU65568 NJQ65560:NJQ65568 NTM65560:NTM65568 ODI65560:ODI65568 ONE65560:ONE65568 OXA65560:OXA65568 PGW65560:PGW65568 PQS65560:PQS65568 QAO65560:QAO65568 QKK65560:QKK65568 QUG65560:QUG65568 REC65560:REC65568 RNY65560:RNY65568 RXU65560:RXU65568 SHQ65560:SHQ65568 SRM65560:SRM65568 TBI65560:TBI65568 TLE65560:TLE65568 TVA65560:TVA65568 UEW65560:UEW65568 UOS65560:UOS65568 UYO65560:UYO65568 VIK65560:VIK65568 VSG65560:VSG65568 WCC65560:WCC65568 WLY65560:WLY65568 WVU65560:WVU65568 M131096:M131104 JI131096:JI131104 TE131096:TE131104 ADA131096:ADA131104 AMW131096:AMW131104 AWS131096:AWS131104 BGO131096:BGO131104 BQK131096:BQK131104 CAG131096:CAG131104 CKC131096:CKC131104 CTY131096:CTY131104 DDU131096:DDU131104 DNQ131096:DNQ131104 DXM131096:DXM131104 EHI131096:EHI131104 ERE131096:ERE131104 FBA131096:FBA131104 FKW131096:FKW131104 FUS131096:FUS131104 GEO131096:GEO131104 GOK131096:GOK131104 GYG131096:GYG131104 HIC131096:HIC131104 HRY131096:HRY131104 IBU131096:IBU131104 ILQ131096:ILQ131104 IVM131096:IVM131104 JFI131096:JFI131104 JPE131096:JPE131104 JZA131096:JZA131104 KIW131096:KIW131104 KSS131096:KSS131104 LCO131096:LCO131104 LMK131096:LMK131104 LWG131096:LWG131104 MGC131096:MGC131104 MPY131096:MPY131104 MZU131096:MZU131104 NJQ131096:NJQ131104 NTM131096:NTM131104 ODI131096:ODI131104 ONE131096:ONE131104 OXA131096:OXA131104 PGW131096:PGW131104 PQS131096:PQS131104 QAO131096:QAO131104 QKK131096:QKK131104 QUG131096:QUG131104 REC131096:REC131104 RNY131096:RNY131104 RXU131096:RXU131104 SHQ131096:SHQ131104 SRM131096:SRM131104 TBI131096:TBI131104 TLE131096:TLE131104 TVA131096:TVA131104 UEW131096:UEW131104 UOS131096:UOS131104 UYO131096:UYO131104 VIK131096:VIK131104 VSG131096:VSG131104 WCC131096:WCC131104 WLY131096:WLY131104 WVU131096:WVU131104 M196632:M196640 JI196632:JI196640 TE196632:TE196640 ADA196632:ADA196640 AMW196632:AMW196640 AWS196632:AWS196640 BGO196632:BGO196640 BQK196632:BQK196640 CAG196632:CAG196640 CKC196632:CKC196640 CTY196632:CTY196640 DDU196632:DDU196640 DNQ196632:DNQ196640 DXM196632:DXM196640 EHI196632:EHI196640 ERE196632:ERE196640 FBA196632:FBA196640 FKW196632:FKW196640 FUS196632:FUS196640 GEO196632:GEO196640 GOK196632:GOK196640 GYG196632:GYG196640 HIC196632:HIC196640 HRY196632:HRY196640 IBU196632:IBU196640 ILQ196632:ILQ196640 IVM196632:IVM196640 JFI196632:JFI196640 JPE196632:JPE196640 JZA196632:JZA196640 KIW196632:KIW196640 KSS196632:KSS196640 LCO196632:LCO196640 LMK196632:LMK196640 LWG196632:LWG196640 MGC196632:MGC196640 MPY196632:MPY196640 MZU196632:MZU196640 NJQ196632:NJQ196640 NTM196632:NTM196640 ODI196632:ODI196640 ONE196632:ONE196640 OXA196632:OXA196640 PGW196632:PGW196640 PQS196632:PQS196640 QAO196632:QAO196640 QKK196632:QKK196640 QUG196632:QUG196640 REC196632:REC196640 RNY196632:RNY196640 RXU196632:RXU196640 SHQ196632:SHQ196640 SRM196632:SRM196640 TBI196632:TBI196640 TLE196632:TLE196640 TVA196632:TVA196640 UEW196632:UEW196640 UOS196632:UOS196640 UYO196632:UYO196640 VIK196632:VIK196640 VSG196632:VSG196640 WCC196632:WCC196640 WLY196632:WLY196640 WVU196632:WVU196640 M262168:M262176 JI262168:JI262176 TE262168:TE262176 ADA262168:ADA262176 AMW262168:AMW262176 AWS262168:AWS262176 BGO262168:BGO262176 BQK262168:BQK262176 CAG262168:CAG262176 CKC262168:CKC262176 CTY262168:CTY262176 DDU262168:DDU262176 DNQ262168:DNQ262176 DXM262168:DXM262176 EHI262168:EHI262176 ERE262168:ERE262176 FBA262168:FBA262176 FKW262168:FKW262176 FUS262168:FUS262176 GEO262168:GEO262176 GOK262168:GOK262176 GYG262168:GYG262176 HIC262168:HIC262176 HRY262168:HRY262176 IBU262168:IBU262176 ILQ262168:ILQ262176 IVM262168:IVM262176 JFI262168:JFI262176 JPE262168:JPE262176 JZA262168:JZA262176 KIW262168:KIW262176 KSS262168:KSS262176 LCO262168:LCO262176 LMK262168:LMK262176 LWG262168:LWG262176 MGC262168:MGC262176 MPY262168:MPY262176 MZU262168:MZU262176 NJQ262168:NJQ262176 NTM262168:NTM262176 ODI262168:ODI262176 ONE262168:ONE262176 OXA262168:OXA262176 PGW262168:PGW262176 PQS262168:PQS262176 QAO262168:QAO262176 QKK262168:QKK262176 QUG262168:QUG262176 REC262168:REC262176 RNY262168:RNY262176 RXU262168:RXU262176 SHQ262168:SHQ262176 SRM262168:SRM262176 TBI262168:TBI262176 TLE262168:TLE262176 TVA262168:TVA262176 UEW262168:UEW262176 UOS262168:UOS262176 UYO262168:UYO262176 VIK262168:VIK262176 VSG262168:VSG262176 WCC262168:WCC262176 WLY262168:WLY262176 WVU262168:WVU262176 M327704:M327712 JI327704:JI327712 TE327704:TE327712 ADA327704:ADA327712 AMW327704:AMW327712 AWS327704:AWS327712 BGO327704:BGO327712 BQK327704:BQK327712 CAG327704:CAG327712 CKC327704:CKC327712 CTY327704:CTY327712 DDU327704:DDU327712 DNQ327704:DNQ327712 DXM327704:DXM327712 EHI327704:EHI327712 ERE327704:ERE327712 FBA327704:FBA327712 FKW327704:FKW327712 FUS327704:FUS327712 GEO327704:GEO327712 GOK327704:GOK327712 GYG327704:GYG327712 HIC327704:HIC327712 HRY327704:HRY327712 IBU327704:IBU327712 ILQ327704:ILQ327712 IVM327704:IVM327712 JFI327704:JFI327712 JPE327704:JPE327712 JZA327704:JZA327712 KIW327704:KIW327712 KSS327704:KSS327712 LCO327704:LCO327712 LMK327704:LMK327712 LWG327704:LWG327712 MGC327704:MGC327712 MPY327704:MPY327712 MZU327704:MZU327712 NJQ327704:NJQ327712 NTM327704:NTM327712 ODI327704:ODI327712 ONE327704:ONE327712 OXA327704:OXA327712 PGW327704:PGW327712 PQS327704:PQS327712 QAO327704:QAO327712 QKK327704:QKK327712 QUG327704:QUG327712 REC327704:REC327712 RNY327704:RNY327712 RXU327704:RXU327712 SHQ327704:SHQ327712 SRM327704:SRM327712 TBI327704:TBI327712 TLE327704:TLE327712 TVA327704:TVA327712 UEW327704:UEW327712 UOS327704:UOS327712 UYO327704:UYO327712 VIK327704:VIK327712 VSG327704:VSG327712 WCC327704:WCC327712 WLY327704:WLY327712 WVU327704:WVU327712 M393240:M393248 JI393240:JI393248 TE393240:TE393248 ADA393240:ADA393248 AMW393240:AMW393248 AWS393240:AWS393248 BGO393240:BGO393248 BQK393240:BQK393248 CAG393240:CAG393248 CKC393240:CKC393248 CTY393240:CTY393248 DDU393240:DDU393248 DNQ393240:DNQ393248 DXM393240:DXM393248 EHI393240:EHI393248 ERE393240:ERE393248 FBA393240:FBA393248 FKW393240:FKW393248 FUS393240:FUS393248 GEO393240:GEO393248 GOK393240:GOK393248 GYG393240:GYG393248 HIC393240:HIC393248 HRY393240:HRY393248 IBU393240:IBU393248 ILQ393240:ILQ393248 IVM393240:IVM393248 JFI393240:JFI393248 JPE393240:JPE393248 JZA393240:JZA393248 KIW393240:KIW393248 KSS393240:KSS393248 LCO393240:LCO393248 LMK393240:LMK393248 LWG393240:LWG393248 MGC393240:MGC393248 MPY393240:MPY393248 MZU393240:MZU393248 NJQ393240:NJQ393248 NTM393240:NTM393248 ODI393240:ODI393248 ONE393240:ONE393248 OXA393240:OXA393248 PGW393240:PGW393248 PQS393240:PQS393248 QAO393240:QAO393248 QKK393240:QKK393248 QUG393240:QUG393248 REC393240:REC393248 RNY393240:RNY393248 RXU393240:RXU393248 SHQ393240:SHQ393248 SRM393240:SRM393248 TBI393240:TBI393248 TLE393240:TLE393248 TVA393240:TVA393248 UEW393240:UEW393248 UOS393240:UOS393248 UYO393240:UYO393248 VIK393240:VIK393248 VSG393240:VSG393248 WCC393240:WCC393248 WLY393240:WLY393248 WVU393240:WVU393248 M458776:M458784 JI458776:JI458784 TE458776:TE458784 ADA458776:ADA458784 AMW458776:AMW458784 AWS458776:AWS458784 BGO458776:BGO458784 BQK458776:BQK458784 CAG458776:CAG458784 CKC458776:CKC458784 CTY458776:CTY458784 DDU458776:DDU458784 DNQ458776:DNQ458784 DXM458776:DXM458784 EHI458776:EHI458784 ERE458776:ERE458784 FBA458776:FBA458784 FKW458776:FKW458784 FUS458776:FUS458784 GEO458776:GEO458784 GOK458776:GOK458784 GYG458776:GYG458784 HIC458776:HIC458784 HRY458776:HRY458784 IBU458776:IBU458784 ILQ458776:ILQ458784 IVM458776:IVM458784 JFI458776:JFI458784 JPE458776:JPE458784 JZA458776:JZA458784 KIW458776:KIW458784 KSS458776:KSS458784 LCO458776:LCO458784 LMK458776:LMK458784 LWG458776:LWG458784 MGC458776:MGC458784 MPY458776:MPY458784 MZU458776:MZU458784 NJQ458776:NJQ458784 NTM458776:NTM458784 ODI458776:ODI458784 ONE458776:ONE458784 OXA458776:OXA458784 PGW458776:PGW458784 PQS458776:PQS458784 QAO458776:QAO458784 QKK458776:QKK458784 QUG458776:QUG458784 REC458776:REC458784 RNY458776:RNY458784 RXU458776:RXU458784 SHQ458776:SHQ458784 SRM458776:SRM458784 TBI458776:TBI458784 TLE458776:TLE458784 TVA458776:TVA458784 UEW458776:UEW458784 UOS458776:UOS458784 UYO458776:UYO458784 VIK458776:VIK458784 VSG458776:VSG458784 WCC458776:WCC458784 WLY458776:WLY458784 WVU458776:WVU458784 M524312:M524320 JI524312:JI524320 TE524312:TE524320 ADA524312:ADA524320 AMW524312:AMW524320 AWS524312:AWS524320 BGO524312:BGO524320 BQK524312:BQK524320 CAG524312:CAG524320 CKC524312:CKC524320 CTY524312:CTY524320 DDU524312:DDU524320 DNQ524312:DNQ524320 DXM524312:DXM524320 EHI524312:EHI524320 ERE524312:ERE524320 FBA524312:FBA524320 FKW524312:FKW524320 FUS524312:FUS524320 GEO524312:GEO524320 GOK524312:GOK524320 GYG524312:GYG524320 HIC524312:HIC524320 HRY524312:HRY524320 IBU524312:IBU524320 ILQ524312:ILQ524320 IVM524312:IVM524320 JFI524312:JFI524320 JPE524312:JPE524320 JZA524312:JZA524320 KIW524312:KIW524320 KSS524312:KSS524320 LCO524312:LCO524320 LMK524312:LMK524320 LWG524312:LWG524320 MGC524312:MGC524320 MPY524312:MPY524320 MZU524312:MZU524320 NJQ524312:NJQ524320 NTM524312:NTM524320 ODI524312:ODI524320 ONE524312:ONE524320 OXA524312:OXA524320 PGW524312:PGW524320 PQS524312:PQS524320 QAO524312:QAO524320 QKK524312:QKK524320 QUG524312:QUG524320 REC524312:REC524320 RNY524312:RNY524320 RXU524312:RXU524320 SHQ524312:SHQ524320 SRM524312:SRM524320 TBI524312:TBI524320 TLE524312:TLE524320 TVA524312:TVA524320 UEW524312:UEW524320 UOS524312:UOS524320 UYO524312:UYO524320 VIK524312:VIK524320 VSG524312:VSG524320 WCC524312:WCC524320 WLY524312:WLY524320 WVU524312:WVU524320 M589848:M589856 JI589848:JI589856 TE589848:TE589856 ADA589848:ADA589856 AMW589848:AMW589856 AWS589848:AWS589856 BGO589848:BGO589856 BQK589848:BQK589856 CAG589848:CAG589856 CKC589848:CKC589856 CTY589848:CTY589856 DDU589848:DDU589856 DNQ589848:DNQ589856 DXM589848:DXM589856 EHI589848:EHI589856 ERE589848:ERE589856 FBA589848:FBA589856 FKW589848:FKW589856 FUS589848:FUS589856 GEO589848:GEO589856 GOK589848:GOK589856 GYG589848:GYG589856 HIC589848:HIC589856 HRY589848:HRY589856 IBU589848:IBU589856 ILQ589848:ILQ589856 IVM589848:IVM589856 JFI589848:JFI589856 JPE589848:JPE589856 JZA589848:JZA589856 KIW589848:KIW589856 KSS589848:KSS589856 LCO589848:LCO589856 LMK589848:LMK589856 LWG589848:LWG589856 MGC589848:MGC589856 MPY589848:MPY589856 MZU589848:MZU589856 NJQ589848:NJQ589856 NTM589848:NTM589856 ODI589848:ODI589856 ONE589848:ONE589856 OXA589848:OXA589856 PGW589848:PGW589856 PQS589848:PQS589856 QAO589848:QAO589856 QKK589848:QKK589856 QUG589848:QUG589856 REC589848:REC589856 RNY589848:RNY589856 RXU589848:RXU589856 SHQ589848:SHQ589856 SRM589848:SRM589856 TBI589848:TBI589856 TLE589848:TLE589856 TVA589848:TVA589856 UEW589848:UEW589856 UOS589848:UOS589856 UYO589848:UYO589856 VIK589848:VIK589856 VSG589848:VSG589856 WCC589848:WCC589856 WLY589848:WLY589856 WVU589848:WVU589856 M655384:M655392 JI655384:JI655392 TE655384:TE655392 ADA655384:ADA655392 AMW655384:AMW655392 AWS655384:AWS655392 BGO655384:BGO655392 BQK655384:BQK655392 CAG655384:CAG655392 CKC655384:CKC655392 CTY655384:CTY655392 DDU655384:DDU655392 DNQ655384:DNQ655392 DXM655384:DXM655392 EHI655384:EHI655392 ERE655384:ERE655392 FBA655384:FBA655392 FKW655384:FKW655392 FUS655384:FUS655392 GEO655384:GEO655392 GOK655384:GOK655392 GYG655384:GYG655392 HIC655384:HIC655392 HRY655384:HRY655392 IBU655384:IBU655392 ILQ655384:ILQ655392 IVM655384:IVM655392 JFI655384:JFI655392 JPE655384:JPE655392 JZA655384:JZA655392 KIW655384:KIW655392 KSS655384:KSS655392 LCO655384:LCO655392 LMK655384:LMK655392 LWG655384:LWG655392 MGC655384:MGC655392 MPY655384:MPY655392 MZU655384:MZU655392 NJQ655384:NJQ655392 NTM655384:NTM655392 ODI655384:ODI655392 ONE655384:ONE655392 OXA655384:OXA655392 PGW655384:PGW655392 PQS655384:PQS655392 QAO655384:QAO655392 QKK655384:QKK655392 QUG655384:QUG655392 REC655384:REC655392 RNY655384:RNY655392 RXU655384:RXU655392 SHQ655384:SHQ655392 SRM655384:SRM655392 TBI655384:TBI655392 TLE655384:TLE655392 TVA655384:TVA655392 UEW655384:UEW655392 UOS655384:UOS655392 UYO655384:UYO655392 VIK655384:VIK655392 VSG655384:VSG655392 WCC655384:WCC655392 WLY655384:WLY655392 WVU655384:WVU655392 M720920:M720928 JI720920:JI720928 TE720920:TE720928 ADA720920:ADA720928 AMW720920:AMW720928 AWS720920:AWS720928 BGO720920:BGO720928 BQK720920:BQK720928 CAG720920:CAG720928 CKC720920:CKC720928 CTY720920:CTY720928 DDU720920:DDU720928 DNQ720920:DNQ720928 DXM720920:DXM720928 EHI720920:EHI720928 ERE720920:ERE720928 FBA720920:FBA720928 FKW720920:FKW720928 FUS720920:FUS720928 GEO720920:GEO720928 GOK720920:GOK720928 GYG720920:GYG720928 HIC720920:HIC720928 HRY720920:HRY720928 IBU720920:IBU720928 ILQ720920:ILQ720928 IVM720920:IVM720928 JFI720920:JFI720928 JPE720920:JPE720928 JZA720920:JZA720928 KIW720920:KIW720928 KSS720920:KSS720928 LCO720920:LCO720928 LMK720920:LMK720928 LWG720920:LWG720928 MGC720920:MGC720928 MPY720920:MPY720928 MZU720920:MZU720928 NJQ720920:NJQ720928 NTM720920:NTM720928 ODI720920:ODI720928 ONE720920:ONE720928 OXA720920:OXA720928 PGW720920:PGW720928 PQS720920:PQS720928 QAO720920:QAO720928 QKK720920:QKK720928 QUG720920:QUG720928 REC720920:REC720928 RNY720920:RNY720928 RXU720920:RXU720928 SHQ720920:SHQ720928 SRM720920:SRM720928 TBI720920:TBI720928 TLE720920:TLE720928 TVA720920:TVA720928 UEW720920:UEW720928 UOS720920:UOS720928 UYO720920:UYO720928 VIK720920:VIK720928 VSG720920:VSG720928 WCC720920:WCC720928 WLY720920:WLY720928 WVU720920:WVU720928 M786456:M786464 JI786456:JI786464 TE786456:TE786464 ADA786456:ADA786464 AMW786456:AMW786464 AWS786456:AWS786464 BGO786456:BGO786464 BQK786456:BQK786464 CAG786456:CAG786464 CKC786456:CKC786464 CTY786456:CTY786464 DDU786456:DDU786464 DNQ786456:DNQ786464 DXM786456:DXM786464 EHI786456:EHI786464 ERE786456:ERE786464 FBA786456:FBA786464 FKW786456:FKW786464 FUS786456:FUS786464 GEO786456:GEO786464 GOK786456:GOK786464 GYG786456:GYG786464 HIC786456:HIC786464 HRY786456:HRY786464 IBU786456:IBU786464 ILQ786456:ILQ786464 IVM786456:IVM786464 JFI786456:JFI786464 JPE786456:JPE786464 JZA786456:JZA786464 KIW786456:KIW786464 KSS786456:KSS786464 LCO786456:LCO786464 LMK786456:LMK786464 LWG786456:LWG786464 MGC786456:MGC786464 MPY786456:MPY786464 MZU786456:MZU786464 NJQ786456:NJQ786464 NTM786456:NTM786464 ODI786456:ODI786464 ONE786456:ONE786464 OXA786456:OXA786464 PGW786456:PGW786464 PQS786456:PQS786464 QAO786456:QAO786464 QKK786456:QKK786464 QUG786456:QUG786464 REC786456:REC786464 RNY786456:RNY786464 RXU786456:RXU786464 SHQ786456:SHQ786464 SRM786456:SRM786464 TBI786456:TBI786464 TLE786456:TLE786464 TVA786456:TVA786464 UEW786456:UEW786464 UOS786456:UOS786464 UYO786456:UYO786464 VIK786456:VIK786464 VSG786456:VSG786464 WCC786456:WCC786464 WLY786456:WLY786464 WVU786456:WVU786464 M851992:M852000 JI851992:JI852000 TE851992:TE852000 ADA851992:ADA852000 AMW851992:AMW852000 AWS851992:AWS852000 BGO851992:BGO852000 BQK851992:BQK852000 CAG851992:CAG852000 CKC851992:CKC852000 CTY851992:CTY852000 DDU851992:DDU852000 DNQ851992:DNQ852000 DXM851992:DXM852000 EHI851992:EHI852000 ERE851992:ERE852000 FBA851992:FBA852000 FKW851992:FKW852000 FUS851992:FUS852000 GEO851992:GEO852000 GOK851992:GOK852000 GYG851992:GYG852000 HIC851992:HIC852000 HRY851992:HRY852000 IBU851992:IBU852000 ILQ851992:ILQ852000 IVM851992:IVM852000 JFI851992:JFI852000 JPE851992:JPE852000 JZA851992:JZA852000 KIW851992:KIW852000 KSS851992:KSS852000 LCO851992:LCO852000 LMK851992:LMK852000 LWG851992:LWG852000 MGC851992:MGC852000 MPY851992:MPY852000 MZU851992:MZU852000 NJQ851992:NJQ852000 NTM851992:NTM852000 ODI851992:ODI852000 ONE851992:ONE852000 OXA851992:OXA852000 PGW851992:PGW852000 PQS851992:PQS852000 QAO851992:QAO852000 QKK851992:QKK852000 QUG851992:QUG852000 REC851992:REC852000 RNY851992:RNY852000 RXU851992:RXU852000 SHQ851992:SHQ852000 SRM851992:SRM852000 TBI851992:TBI852000 TLE851992:TLE852000 TVA851992:TVA852000 UEW851992:UEW852000 UOS851992:UOS852000 UYO851992:UYO852000 VIK851992:VIK852000 VSG851992:VSG852000 WCC851992:WCC852000 WLY851992:WLY852000 WVU851992:WVU852000 M917528:M917536 JI917528:JI917536 TE917528:TE917536 ADA917528:ADA917536 AMW917528:AMW917536 AWS917528:AWS917536 BGO917528:BGO917536 BQK917528:BQK917536 CAG917528:CAG917536 CKC917528:CKC917536 CTY917528:CTY917536 DDU917528:DDU917536 DNQ917528:DNQ917536 DXM917528:DXM917536 EHI917528:EHI917536 ERE917528:ERE917536 FBA917528:FBA917536 FKW917528:FKW917536 FUS917528:FUS917536 GEO917528:GEO917536 GOK917528:GOK917536 GYG917528:GYG917536 HIC917528:HIC917536 HRY917528:HRY917536 IBU917528:IBU917536 ILQ917528:ILQ917536 IVM917528:IVM917536 JFI917528:JFI917536 JPE917528:JPE917536 JZA917528:JZA917536 KIW917528:KIW917536 KSS917528:KSS917536 LCO917528:LCO917536 LMK917528:LMK917536 LWG917528:LWG917536 MGC917528:MGC917536 MPY917528:MPY917536 MZU917528:MZU917536 NJQ917528:NJQ917536 NTM917528:NTM917536 ODI917528:ODI917536 ONE917528:ONE917536 OXA917528:OXA917536 PGW917528:PGW917536 PQS917528:PQS917536 QAO917528:QAO917536 QKK917528:QKK917536 QUG917528:QUG917536 REC917528:REC917536 RNY917528:RNY917536 RXU917528:RXU917536 SHQ917528:SHQ917536 SRM917528:SRM917536 TBI917528:TBI917536 TLE917528:TLE917536 TVA917528:TVA917536 UEW917528:UEW917536 UOS917528:UOS917536 UYO917528:UYO917536 VIK917528:VIK917536 VSG917528:VSG917536 WCC917528:WCC917536 WLY917528:WLY917536 WVU917528:WVU917536 M983064:M983072 JI983064:JI983072 TE983064:TE983072 ADA983064:ADA983072 AMW983064:AMW983072 AWS983064:AWS983072 BGO983064:BGO983072 BQK983064:BQK983072 CAG983064:CAG983072 CKC983064:CKC983072 CTY983064:CTY983072 DDU983064:DDU983072 DNQ983064:DNQ983072 DXM983064:DXM983072 EHI983064:EHI983072 ERE983064:ERE983072 FBA983064:FBA983072 FKW983064:FKW983072 FUS983064:FUS983072 GEO983064:GEO983072 GOK983064:GOK983072 GYG983064:GYG983072 HIC983064:HIC983072 HRY983064:HRY983072 IBU983064:IBU983072 ILQ983064:ILQ983072 IVM983064:IVM983072 JFI983064:JFI983072 JPE983064:JPE983072 JZA983064:JZA983072 KIW983064:KIW983072 KSS983064:KSS983072 LCO983064:LCO983072 LMK983064:LMK983072 LWG983064:LWG983072 MGC983064:MGC983072 MPY983064:MPY983072 MZU983064:MZU983072 NJQ983064:NJQ983072 NTM983064:NTM983072 ODI983064:ODI983072 ONE983064:ONE983072 OXA983064:OXA983072 PGW983064:PGW983072 PQS983064:PQS983072 QAO983064:QAO983072 QKK983064:QKK983072 QUG983064:QUG983072 REC983064:REC983072 RNY983064:RNY983072 RXU983064:RXU983072 SHQ983064:SHQ983072 SRM983064:SRM983072 TBI983064:TBI983072 TLE983064:TLE983072 TVA983064:TVA983072 UEW983064:UEW983072 UOS983064:UOS983072 UYO983064:UYO983072 VIK983064:VIK983072 VSG983064:VSG983072 WCC983064:WCC983072 WLY983064:WLY983072 WVU983064:WVU983072 T24:T32 JP24:JP32 TL24:TL32 ADH24:ADH32 AND24:AND32 AWZ24:AWZ32 BGV24:BGV32 BQR24:BQR32 CAN24:CAN32 CKJ24:CKJ32 CUF24:CUF32 DEB24:DEB32 DNX24:DNX32 DXT24:DXT32 EHP24:EHP32 ERL24:ERL32 FBH24:FBH32 FLD24:FLD32 FUZ24:FUZ32 GEV24:GEV32 GOR24:GOR32 GYN24:GYN32 HIJ24:HIJ32 HSF24:HSF32 ICB24:ICB32 ILX24:ILX32 IVT24:IVT32 JFP24:JFP32 JPL24:JPL32 JZH24:JZH32 KJD24:KJD32 KSZ24:KSZ32 LCV24:LCV32 LMR24:LMR32 LWN24:LWN32 MGJ24:MGJ32 MQF24:MQF32 NAB24:NAB32 NJX24:NJX32 NTT24:NTT32 ODP24:ODP32 ONL24:ONL32 OXH24:OXH32 PHD24:PHD32 PQZ24:PQZ32 QAV24:QAV32 QKR24:QKR32 QUN24:QUN32 REJ24:REJ32 ROF24:ROF32 RYB24:RYB32 SHX24:SHX32 SRT24:SRT32 TBP24:TBP32 TLL24:TLL32 TVH24:TVH32 UFD24:UFD32 UOZ24:UOZ32 UYV24:UYV32 VIR24:VIR32 VSN24:VSN32 WCJ24:WCJ32 WMF24:WMF32 WWB24:WWB32 T65560:T65568 JP65560:JP65568 TL65560:TL65568 ADH65560:ADH65568 AND65560:AND65568 AWZ65560:AWZ65568 BGV65560:BGV65568 BQR65560:BQR65568 CAN65560:CAN65568 CKJ65560:CKJ65568 CUF65560:CUF65568 DEB65560:DEB65568 DNX65560:DNX65568 DXT65560:DXT65568 EHP65560:EHP65568 ERL65560:ERL65568 FBH65560:FBH65568 FLD65560:FLD65568 FUZ65560:FUZ65568 GEV65560:GEV65568 GOR65560:GOR65568 GYN65560:GYN65568 HIJ65560:HIJ65568 HSF65560:HSF65568 ICB65560:ICB65568 ILX65560:ILX65568 IVT65560:IVT65568 JFP65560:JFP65568 JPL65560:JPL65568 JZH65560:JZH65568 KJD65560:KJD65568 KSZ65560:KSZ65568 LCV65560:LCV65568 LMR65560:LMR65568 LWN65560:LWN65568 MGJ65560:MGJ65568 MQF65560:MQF65568 NAB65560:NAB65568 NJX65560:NJX65568 NTT65560:NTT65568 ODP65560:ODP65568 ONL65560:ONL65568 OXH65560:OXH65568 PHD65560:PHD65568 PQZ65560:PQZ65568 QAV65560:QAV65568 QKR65560:QKR65568 QUN65560:QUN65568 REJ65560:REJ65568 ROF65560:ROF65568 RYB65560:RYB65568 SHX65560:SHX65568 SRT65560:SRT65568 TBP65560:TBP65568 TLL65560:TLL65568 TVH65560:TVH65568 UFD65560:UFD65568 UOZ65560:UOZ65568 UYV65560:UYV65568 VIR65560:VIR65568 VSN65560:VSN65568 WCJ65560:WCJ65568 WMF65560:WMF65568 WWB65560:WWB65568 T131096:T131104 JP131096:JP131104 TL131096:TL131104 ADH131096:ADH131104 AND131096:AND131104 AWZ131096:AWZ131104 BGV131096:BGV131104 BQR131096:BQR131104 CAN131096:CAN131104 CKJ131096:CKJ131104 CUF131096:CUF131104 DEB131096:DEB131104 DNX131096:DNX131104 DXT131096:DXT131104 EHP131096:EHP131104 ERL131096:ERL131104 FBH131096:FBH131104 FLD131096:FLD131104 FUZ131096:FUZ131104 GEV131096:GEV131104 GOR131096:GOR131104 GYN131096:GYN131104 HIJ131096:HIJ131104 HSF131096:HSF131104 ICB131096:ICB131104 ILX131096:ILX131104 IVT131096:IVT131104 JFP131096:JFP131104 JPL131096:JPL131104 JZH131096:JZH131104 KJD131096:KJD131104 KSZ131096:KSZ131104 LCV131096:LCV131104 LMR131096:LMR131104 LWN131096:LWN131104 MGJ131096:MGJ131104 MQF131096:MQF131104 NAB131096:NAB131104 NJX131096:NJX131104 NTT131096:NTT131104 ODP131096:ODP131104 ONL131096:ONL131104 OXH131096:OXH131104 PHD131096:PHD131104 PQZ131096:PQZ131104 QAV131096:QAV131104 QKR131096:QKR131104 QUN131096:QUN131104 REJ131096:REJ131104 ROF131096:ROF131104 RYB131096:RYB131104 SHX131096:SHX131104 SRT131096:SRT131104 TBP131096:TBP131104 TLL131096:TLL131104 TVH131096:TVH131104 UFD131096:UFD131104 UOZ131096:UOZ131104 UYV131096:UYV131104 VIR131096:VIR131104 VSN131096:VSN131104 WCJ131096:WCJ131104 WMF131096:WMF131104 WWB131096:WWB131104 T196632:T196640 JP196632:JP196640 TL196632:TL196640 ADH196632:ADH196640 AND196632:AND196640 AWZ196632:AWZ196640 BGV196632:BGV196640 BQR196632:BQR196640 CAN196632:CAN196640 CKJ196632:CKJ196640 CUF196632:CUF196640 DEB196632:DEB196640 DNX196632:DNX196640 DXT196632:DXT196640 EHP196632:EHP196640 ERL196632:ERL196640 FBH196632:FBH196640 FLD196632:FLD196640 FUZ196632:FUZ196640 GEV196632:GEV196640 GOR196632:GOR196640 GYN196632:GYN196640 HIJ196632:HIJ196640 HSF196632:HSF196640 ICB196632:ICB196640 ILX196632:ILX196640 IVT196632:IVT196640 JFP196632:JFP196640 JPL196632:JPL196640 JZH196632:JZH196640 KJD196632:KJD196640 KSZ196632:KSZ196640 LCV196632:LCV196640 LMR196632:LMR196640 LWN196632:LWN196640 MGJ196632:MGJ196640 MQF196632:MQF196640 NAB196632:NAB196640 NJX196632:NJX196640 NTT196632:NTT196640 ODP196632:ODP196640 ONL196632:ONL196640 OXH196632:OXH196640 PHD196632:PHD196640 PQZ196632:PQZ196640 QAV196632:QAV196640 QKR196632:QKR196640 QUN196632:QUN196640 REJ196632:REJ196640 ROF196632:ROF196640 RYB196632:RYB196640 SHX196632:SHX196640 SRT196632:SRT196640 TBP196632:TBP196640 TLL196632:TLL196640 TVH196632:TVH196640 UFD196632:UFD196640 UOZ196632:UOZ196640 UYV196632:UYV196640 VIR196632:VIR196640 VSN196632:VSN196640 WCJ196632:WCJ196640 WMF196632:WMF196640 WWB196632:WWB196640 T262168:T262176 JP262168:JP262176 TL262168:TL262176 ADH262168:ADH262176 AND262168:AND262176 AWZ262168:AWZ262176 BGV262168:BGV262176 BQR262168:BQR262176 CAN262168:CAN262176 CKJ262168:CKJ262176 CUF262168:CUF262176 DEB262168:DEB262176 DNX262168:DNX262176 DXT262168:DXT262176 EHP262168:EHP262176 ERL262168:ERL262176 FBH262168:FBH262176 FLD262168:FLD262176 FUZ262168:FUZ262176 GEV262168:GEV262176 GOR262168:GOR262176 GYN262168:GYN262176 HIJ262168:HIJ262176 HSF262168:HSF262176 ICB262168:ICB262176 ILX262168:ILX262176 IVT262168:IVT262176 JFP262168:JFP262176 JPL262168:JPL262176 JZH262168:JZH262176 KJD262168:KJD262176 KSZ262168:KSZ262176 LCV262168:LCV262176 LMR262168:LMR262176 LWN262168:LWN262176 MGJ262168:MGJ262176 MQF262168:MQF262176 NAB262168:NAB262176 NJX262168:NJX262176 NTT262168:NTT262176 ODP262168:ODP262176 ONL262168:ONL262176 OXH262168:OXH262176 PHD262168:PHD262176 PQZ262168:PQZ262176 QAV262168:QAV262176 QKR262168:QKR262176 QUN262168:QUN262176 REJ262168:REJ262176 ROF262168:ROF262176 RYB262168:RYB262176 SHX262168:SHX262176 SRT262168:SRT262176 TBP262168:TBP262176 TLL262168:TLL262176 TVH262168:TVH262176 UFD262168:UFD262176 UOZ262168:UOZ262176 UYV262168:UYV262176 VIR262168:VIR262176 VSN262168:VSN262176 WCJ262168:WCJ262176 WMF262168:WMF262176 WWB262168:WWB262176 T327704:T327712 JP327704:JP327712 TL327704:TL327712 ADH327704:ADH327712 AND327704:AND327712 AWZ327704:AWZ327712 BGV327704:BGV327712 BQR327704:BQR327712 CAN327704:CAN327712 CKJ327704:CKJ327712 CUF327704:CUF327712 DEB327704:DEB327712 DNX327704:DNX327712 DXT327704:DXT327712 EHP327704:EHP327712 ERL327704:ERL327712 FBH327704:FBH327712 FLD327704:FLD327712 FUZ327704:FUZ327712 GEV327704:GEV327712 GOR327704:GOR327712 GYN327704:GYN327712 HIJ327704:HIJ327712 HSF327704:HSF327712 ICB327704:ICB327712 ILX327704:ILX327712 IVT327704:IVT327712 JFP327704:JFP327712 JPL327704:JPL327712 JZH327704:JZH327712 KJD327704:KJD327712 KSZ327704:KSZ327712 LCV327704:LCV327712 LMR327704:LMR327712 LWN327704:LWN327712 MGJ327704:MGJ327712 MQF327704:MQF327712 NAB327704:NAB327712 NJX327704:NJX327712 NTT327704:NTT327712 ODP327704:ODP327712 ONL327704:ONL327712 OXH327704:OXH327712 PHD327704:PHD327712 PQZ327704:PQZ327712 QAV327704:QAV327712 QKR327704:QKR327712 QUN327704:QUN327712 REJ327704:REJ327712 ROF327704:ROF327712 RYB327704:RYB327712 SHX327704:SHX327712 SRT327704:SRT327712 TBP327704:TBP327712 TLL327704:TLL327712 TVH327704:TVH327712 UFD327704:UFD327712 UOZ327704:UOZ327712 UYV327704:UYV327712 VIR327704:VIR327712 VSN327704:VSN327712 WCJ327704:WCJ327712 WMF327704:WMF327712 WWB327704:WWB327712 T393240:T393248 JP393240:JP393248 TL393240:TL393248 ADH393240:ADH393248 AND393240:AND393248 AWZ393240:AWZ393248 BGV393240:BGV393248 BQR393240:BQR393248 CAN393240:CAN393248 CKJ393240:CKJ393248 CUF393240:CUF393248 DEB393240:DEB393248 DNX393240:DNX393248 DXT393240:DXT393248 EHP393240:EHP393248 ERL393240:ERL393248 FBH393240:FBH393248 FLD393240:FLD393248 FUZ393240:FUZ393248 GEV393240:GEV393248 GOR393240:GOR393248 GYN393240:GYN393248 HIJ393240:HIJ393248 HSF393240:HSF393248 ICB393240:ICB393248 ILX393240:ILX393248 IVT393240:IVT393248 JFP393240:JFP393248 JPL393240:JPL393248 JZH393240:JZH393248 KJD393240:KJD393248 KSZ393240:KSZ393248 LCV393240:LCV393248 LMR393240:LMR393248 LWN393240:LWN393248 MGJ393240:MGJ393248 MQF393240:MQF393248 NAB393240:NAB393248 NJX393240:NJX393248 NTT393240:NTT393248 ODP393240:ODP393248 ONL393240:ONL393248 OXH393240:OXH393248 PHD393240:PHD393248 PQZ393240:PQZ393248 QAV393240:QAV393248 QKR393240:QKR393248 QUN393240:QUN393248 REJ393240:REJ393248 ROF393240:ROF393248 RYB393240:RYB393248 SHX393240:SHX393248 SRT393240:SRT393248 TBP393240:TBP393248 TLL393240:TLL393248 TVH393240:TVH393248 UFD393240:UFD393248 UOZ393240:UOZ393248 UYV393240:UYV393248 VIR393240:VIR393248 VSN393240:VSN393248 WCJ393240:WCJ393248 WMF393240:WMF393248 WWB393240:WWB393248 T458776:T458784 JP458776:JP458784 TL458776:TL458784 ADH458776:ADH458784 AND458776:AND458784 AWZ458776:AWZ458784 BGV458776:BGV458784 BQR458776:BQR458784 CAN458776:CAN458784 CKJ458776:CKJ458784 CUF458776:CUF458784 DEB458776:DEB458784 DNX458776:DNX458784 DXT458776:DXT458784 EHP458776:EHP458784 ERL458776:ERL458784 FBH458776:FBH458784 FLD458776:FLD458784 FUZ458776:FUZ458784 GEV458776:GEV458784 GOR458776:GOR458784 GYN458776:GYN458784 HIJ458776:HIJ458784 HSF458776:HSF458784 ICB458776:ICB458784 ILX458776:ILX458784 IVT458776:IVT458784 JFP458776:JFP458784 JPL458776:JPL458784 JZH458776:JZH458784 KJD458776:KJD458784 KSZ458776:KSZ458784 LCV458776:LCV458784 LMR458776:LMR458784 LWN458776:LWN458784 MGJ458776:MGJ458784 MQF458776:MQF458784 NAB458776:NAB458784 NJX458776:NJX458784 NTT458776:NTT458784 ODP458776:ODP458784 ONL458776:ONL458784 OXH458776:OXH458784 PHD458776:PHD458784 PQZ458776:PQZ458784 QAV458776:QAV458784 QKR458776:QKR458784 QUN458776:QUN458784 REJ458776:REJ458784 ROF458776:ROF458784 RYB458776:RYB458784 SHX458776:SHX458784 SRT458776:SRT458784 TBP458776:TBP458784 TLL458776:TLL458784 TVH458776:TVH458784 UFD458776:UFD458784 UOZ458776:UOZ458784 UYV458776:UYV458784 VIR458776:VIR458784 VSN458776:VSN458784 WCJ458776:WCJ458784 WMF458776:WMF458784 WWB458776:WWB458784 T524312:T524320 JP524312:JP524320 TL524312:TL524320 ADH524312:ADH524320 AND524312:AND524320 AWZ524312:AWZ524320 BGV524312:BGV524320 BQR524312:BQR524320 CAN524312:CAN524320 CKJ524312:CKJ524320 CUF524312:CUF524320 DEB524312:DEB524320 DNX524312:DNX524320 DXT524312:DXT524320 EHP524312:EHP524320 ERL524312:ERL524320 FBH524312:FBH524320 FLD524312:FLD524320 FUZ524312:FUZ524320 GEV524312:GEV524320 GOR524312:GOR524320 GYN524312:GYN524320 HIJ524312:HIJ524320 HSF524312:HSF524320 ICB524312:ICB524320 ILX524312:ILX524320 IVT524312:IVT524320 JFP524312:JFP524320 JPL524312:JPL524320 JZH524312:JZH524320 KJD524312:KJD524320 KSZ524312:KSZ524320 LCV524312:LCV524320 LMR524312:LMR524320 LWN524312:LWN524320 MGJ524312:MGJ524320 MQF524312:MQF524320 NAB524312:NAB524320 NJX524312:NJX524320 NTT524312:NTT524320 ODP524312:ODP524320 ONL524312:ONL524320 OXH524312:OXH524320 PHD524312:PHD524320 PQZ524312:PQZ524320 QAV524312:QAV524320 QKR524312:QKR524320 QUN524312:QUN524320 REJ524312:REJ524320 ROF524312:ROF524320 RYB524312:RYB524320 SHX524312:SHX524320 SRT524312:SRT524320 TBP524312:TBP524320 TLL524312:TLL524320 TVH524312:TVH524320 UFD524312:UFD524320 UOZ524312:UOZ524320 UYV524312:UYV524320 VIR524312:VIR524320 VSN524312:VSN524320 WCJ524312:WCJ524320 WMF524312:WMF524320 WWB524312:WWB524320 T589848:T589856 JP589848:JP589856 TL589848:TL589856 ADH589848:ADH589856 AND589848:AND589856 AWZ589848:AWZ589856 BGV589848:BGV589856 BQR589848:BQR589856 CAN589848:CAN589856 CKJ589848:CKJ589856 CUF589848:CUF589856 DEB589848:DEB589856 DNX589848:DNX589856 DXT589848:DXT589856 EHP589848:EHP589856 ERL589848:ERL589856 FBH589848:FBH589856 FLD589848:FLD589856 FUZ589848:FUZ589856 GEV589848:GEV589856 GOR589848:GOR589856 GYN589848:GYN589856 HIJ589848:HIJ589856 HSF589848:HSF589856 ICB589848:ICB589856 ILX589848:ILX589856 IVT589848:IVT589856 JFP589848:JFP589856 JPL589848:JPL589856 JZH589848:JZH589856 KJD589848:KJD589856 KSZ589848:KSZ589856 LCV589848:LCV589856 LMR589848:LMR589856 LWN589848:LWN589856 MGJ589848:MGJ589856 MQF589848:MQF589856 NAB589848:NAB589856 NJX589848:NJX589856 NTT589848:NTT589856 ODP589848:ODP589856 ONL589848:ONL589856 OXH589848:OXH589856 PHD589848:PHD589856 PQZ589848:PQZ589856 QAV589848:QAV589856 QKR589848:QKR589856 QUN589848:QUN589856 REJ589848:REJ589856 ROF589848:ROF589856 RYB589848:RYB589856 SHX589848:SHX589856 SRT589848:SRT589856 TBP589848:TBP589856 TLL589848:TLL589856 TVH589848:TVH589856 UFD589848:UFD589856 UOZ589848:UOZ589856 UYV589848:UYV589856 VIR589848:VIR589856 VSN589848:VSN589856 WCJ589848:WCJ589856 WMF589848:WMF589856 WWB589848:WWB589856 T655384:T655392 JP655384:JP655392 TL655384:TL655392 ADH655384:ADH655392 AND655384:AND655392 AWZ655384:AWZ655392 BGV655384:BGV655392 BQR655384:BQR655392 CAN655384:CAN655392 CKJ655384:CKJ655392 CUF655384:CUF655392 DEB655384:DEB655392 DNX655384:DNX655392 DXT655384:DXT655392 EHP655384:EHP655392 ERL655384:ERL655392 FBH655384:FBH655392 FLD655384:FLD655392 FUZ655384:FUZ655392 GEV655384:GEV655392 GOR655384:GOR655392 GYN655384:GYN655392 HIJ655384:HIJ655392 HSF655384:HSF655392 ICB655384:ICB655392 ILX655384:ILX655392 IVT655384:IVT655392 JFP655384:JFP655392 JPL655384:JPL655392 JZH655384:JZH655392 KJD655384:KJD655392 KSZ655384:KSZ655392 LCV655384:LCV655392 LMR655384:LMR655392 LWN655384:LWN655392 MGJ655384:MGJ655392 MQF655384:MQF655392 NAB655384:NAB655392 NJX655384:NJX655392 NTT655384:NTT655392 ODP655384:ODP655392 ONL655384:ONL655392 OXH655384:OXH655392 PHD655384:PHD655392 PQZ655384:PQZ655392 QAV655384:QAV655392 QKR655384:QKR655392 QUN655384:QUN655392 REJ655384:REJ655392 ROF655384:ROF655392 RYB655384:RYB655392 SHX655384:SHX655392 SRT655384:SRT655392 TBP655384:TBP655392 TLL655384:TLL655392 TVH655384:TVH655392 UFD655384:UFD655392 UOZ655384:UOZ655392 UYV655384:UYV655392 VIR655384:VIR655392 VSN655384:VSN655392 WCJ655384:WCJ655392 WMF655384:WMF655392 WWB655384:WWB655392 T720920:T720928 JP720920:JP720928 TL720920:TL720928 ADH720920:ADH720928 AND720920:AND720928 AWZ720920:AWZ720928 BGV720920:BGV720928 BQR720920:BQR720928 CAN720920:CAN720928 CKJ720920:CKJ720928 CUF720920:CUF720928 DEB720920:DEB720928 DNX720920:DNX720928 DXT720920:DXT720928 EHP720920:EHP720928 ERL720920:ERL720928 FBH720920:FBH720928 FLD720920:FLD720928 FUZ720920:FUZ720928 GEV720920:GEV720928 GOR720920:GOR720928 GYN720920:GYN720928 HIJ720920:HIJ720928 HSF720920:HSF720928 ICB720920:ICB720928 ILX720920:ILX720928 IVT720920:IVT720928 JFP720920:JFP720928 JPL720920:JPL720928 JZH720920:JZH720928 KJD720920:KJD720928 KSZ720920:KSZ720928 LCV720920:LCV720928 LMR720920:LMR720928 LWN720920:LWN720928 MGJ720920:MGJ720928 MQF720920:MQF720928 NAB720920:NAB720928 NJX720920:NJX720928 NTT720920:NTT720928 ODP720920:ODP720928 ONL720920:ONL720928 OXH720920:OXH720928 PHD720920:PHD720928 PQZ720920:PQZ720928 QAV720920:QAV720928 QKR720920:QKR720928 QUN720920:QUN720928 REJ720920:REJ720928 ROF720920:ROF720928 RYB720920:RYB720928 SHX720920:SHX720928 SRT720920:SRT720928 TBP720920:TBP720928 TLL720920:TLL720928 TVH720920:TVH720928 UFD720920:UFD720928 UOZ720920:UOZ720928 UYV720920:UYV720928 VIR720920:VIR720928 VSN720920:VSN720928 WCJ720920:WCJ720928 WMF720920:WMF720928 WWB720920:WWB720928 T786456:T786464 JP786456:JP786464 TL786456:TL786464 ADH786456:ADH786464 AND786456:AND786464 AWZ786456:AWZ786464 BGV786456:BGV786464 BQR786456:BQR786464 CAN786456:CAN786464 CKJ786456:CKJ786464 CUF786456:CUF786464 DEB786456:DEB786464 DNX786456:DNX786464 DXT786456:DXT786464 EHP786456:EHP786464 ERL786456:ERL786464 FBH786456:FBH786464 FLD786456:FLD786464 FUZ786456:FUZ786464 GEV786456:GEV786464 GOR786456:GOR786464 GYN786456:GYN786464 HIJ786456:HIJ786464 HSF786456:HSF786464 ICB786456:ICB786464 ILX786456:ILX786464 IVT786456:IVT786464 JFP786456:JFP786464 JPL786456:JPL786464 JZH786456:JZH786464 KJD786456:KJD786464 KSZ786456:KSZ786464 LCV786456:LCV786464 LMR786456:LMR786464 LWN786456:LWN786464 MGJ786456:MGJ786464 MQF786456:MQF786464 NAB786456:NAB786464 NJX786456:NJX786464 NTT786456:NTT786464 ODP786456:ODP786464 ONL786456:ONL786464 OXH786456:OXH786464 PHD786456:PHD786464 PQZ786456:PQZ786464 QAV786456:QAV786464 QKR786456:QKR786464 QUN786456:QUN786464 REJ786456:REJ786464 ROF786456:ROF786464 RYB786456:RYB786464 SHX786456:SHX786464 SRT786456:SRT786464 TBP786456:TBP786464 TLL786456:TLL786464 TVH786456:TVH786464 UFD786456:UFD786464 UOZ786456:UOZ786464 UYV786456:UYV786464 VIR786456:VIR786464 VSN786456:VSN786464 WCJ786456:WCJ786464 WMF786456:WMF786464 WWB786456:WWB786464 T851992:T852000 JP851992:JP852000 TL851992:TL852000 ADH851992:ADH852000 AND851992:AND852000 AWZ851992:AWZ852000 BGV851992:BGV852000 BQR851992:BQR852000 CAN851992:CAN852000 CKJ851992:CKJ852000 CUF851992:CUF852000 DEB851992:DEB852000 DNX851992:DNX852000 DXT851992:DXT852000 EHP851992:EHP852000 ERL851992:ERL852000 FBH851992:FBH852000 FLD851992:FLD852000 FUZ851992:FUZ852000 GEV851992:GEV852000 GOR851992:GOR852000 GYN851992:GYN852000 HIJ851992:HIJ852000 HSF851992:HSF852000 ICB851992:ICB852000 ILX851992:ILX852000 IVT851992:IVT852000 JFP851992:JFP852000 JPL851992:JPL852000 JZH851992:JZH852000 KJD851992:KJD852000 KSZ851992:KSZ852000 LCV851992:LCV852000 LMR851992:LMR852000 LWN851992:LWN852000 MGJ851992:MGJ852000 MQF851992:MQF852000 NAB851992:NAB852000 NJX851992:NJX852000 NTT851992:NTT852000 ODP851992:ODP852000 ONL851992:ONL852000 OXH851992:OXH852000 PHD851992:PHD852000 PQZ851992:PQZ852000 QAV851992:QAV852000 QKR851992:QKR852000 QUN851992:QUN852000 REJ851992:REJ852000 ROF851992:ROF852000 RYB851992:RYB852000 SHX851992:SHX852000 SRT851992:SRT852000 TBP851992:TBP852000 TLL851992:TLL852000 TVH851992:TVH852000 UFD851992:UFD852000 UOZ851992:UOZ852000 UYV851992:UYV852000 VIR851992:VIR852000 VSN851992:VSN852000 WCJ851992:WCJ852000 WMF851992:WMF852000 WWB851992:WWB852000 T917528:T917536 JP917528:JP917536 TL917528:TL917536 ADH917528:ADH917536 AND917528:AND917536 AWZ917528:AWZ917536 BGV917528:BGV917536 BQR917528:BQR917536 CAN917528:CAN917536 CKJ917528:CKJ917536 CUF917528:CUF917536 DEB917528:DEB917536 DNX917528:DNX917536 DXT917528:DXT917536 EHP917528:EHP917536 ERL917528:ERL917536 FBH917528:FBH917536 FLD917528:FLD917536 FUZ917528:FUZ917536 GEV917528:GEV917536 GOR917528:GOR917536 GYN917528:GYN917536 HIJ917528:HIJ917536 HSF917528:HSF917536 ICB917528:ICB917536 ILX917528:ILX917536 IVT917528:IVT917536 JFP917528:JFP917536 JPL917528:JPL917536 JZH917528:JZH917536 KJD917528:KJD917536 KSZ917528:KSZ917536 LCV917528:LCV917536 LMR917528:LMR917536 LWN917528:LWN917536 MGJ917528:MGJ917536 MQF917528:MQF917536 NAB917528:NAB917536 NJX917528:NJX917536 NTT917528:NTT917536 ODP917528:ODP917536 ONL917528:ONL917536 OXH917528:OXH917536 PHD917528:PHD917536 PQZ917528:PQZ917536 QAV917528:QAV917536 QKR917528:QKR917536 QUN917528:QUN917536 REJ917528:REJ917536 ROF917528:ROF917536 RYB917528:RYB917536 SHX917528:SHX917536 SRT917528:SRT917536 TBP917528:TBP917536 TLL917528:TLL917536 TVH917528:TVH917536 UFD917528:UFD917536 UOZ917528:UOZ917536 UYV917528:UYV917536 VIR917528:VIR917536 VSN917528:VSN917536 WCJ917528:WCJ917536 WMF917528:WMF917536 WWB917528:WWB917536 T983064:T983072 JP983064:JP983072 TL983064:TL983072 ADH983064:ADH983072 AND983064:AND983072 AWZ983064:AWZ983072 BGV983064:BGV983072 BQR983064:BQR983072 CAN983064:CAN983072 CKJ983064:CKJ983072 CUF983064:CUF983072 DEB983064:DEB983072 DNX983064:DNX983072 DXT983064:DXT983072 EHP983064:EHP983072 ERL983064:ERL983072 FBH983064:FBH983072 FLD983064:FLD983072 FUZ983064:FUZ983072 GEV983064:GEV983072 GOR983064:GOR983072 GYN983064:GYN983072 HIJ983064:HIJ983072 HSF983064:HSF983072 ICB983064:ICB983072 ILX983064:ILX983072 IVT983064:IVT983072 JFP983064:JFP983072 JPL983064:JPL983072 JZH983064:JZH983072 KJD983064:KJD983072 KSZ983064:KSZ983072 LCV983064:LCV983072 LMR983064:LMR983072 LWN983064:LWN983072 MGJ983064:MGJ983072 MQF983064:MQF983072 NAB983064:NAB983072 NJX983064:NJX983072 NTT983064:NTT983072 ODP983064:ODP983072 ONL983064:ONL983072 OXH983064:OXH983072 PHD983064:PHD983072 PQZ983064:PQZ983072 QAV983064:QAV983072 QKR983064:QKR983072 QUN983064:QUN983072 REJ983064:REJ983072 ROF983064:ROF983072 RYB983064:RYB983072 SHX983064:SHX983072 SRT983064:SRT983072 TBP983064:TBP983072 TLL983064:TLL983072 TVH983064:TVH983072 UFD983064:UFD983072 UOZ983064:UOZ983072 UYV983064:UYV983072 VIR983064:VIR983072 VSN983064:VSN983072 WCJ983064:WCJ983072 WMF983064:WMF983072 WWB983064:WWB983072 T34:T39 JP34:JP39 TL34:TL39 ADH34:ADH39 AND34:AND39 AWZ34:AWZ39 BGV34:BGV39 BQR34:BQR39 CAN34:CAN39 CKJ34:CKJ39 CUF34:CUF39 DEB34:DEB39 DNX34:DNX39 DXT34:DXT39 EHP34:EHP39 ERL34:ERL39 FBH34:FBH39 FLD34:FLD39 FUZ34:FUZ39 GEV34:GEV39 GOR34:GOR39 GYN34:GYN39 HIJ34:HIJ39 HSF34:HSF39 ICB34:ICB39 ILX34:ILX39 IVT34:IVT39 JFP34:JFP39 JPL34:JPL39 JZH34:JZH39 KJD34:KJD39 KSZ34:KSZ39 LCV34:LCV39 LMR34:LMR39 LWN34:LWN39 MGJ34:MGJ39 MQF34:MQF39 NAB34:NAB39 NJX34:NJX39 NTT34:NTT39 ODP34:ODP39 ONL34:ONL39 OXH34:OXH39 PHD34:PHD39 PQZ34:PQZ39 QAV34:QAV39 QKR34:QKR39 QUN34:QUN39 REJ34:REJ39 ROF34:ROF39 RYB34:RYB39 SHX34:SHX39 SRT34:SRT39 TBP34:TBP39 TLL34:TLL39 TVH34:TVH39 UFD34:UFD39 UOZ34:UOZ39 UYV34:UYV39 VIR34:VIR39 VSN34:VSN39 WCJ34:WCJ39 WMF34:WMF39 WWB34:WWB39 T65570:T65575 JP65570:JP65575 TL65570:TL65575 ADH65570:ADH65575 AND65570:AND65575 AWZ65570:AWZ65575 BGV65570:BGV65575 BQR65570:BQR65575 CAN65570:CAN65575 CKJ65570:CKJ65575 CUF65570:CUF65575 DEB65570:DEB65575 DNX65570:DNX65575 DXT65570:DXT65575 EHP65570:EHP65575 ERL65570:ERL65575 FBH65570:FBH65575 FLD65570:FLD65575 FUZ65570:FUZ65575 GEV65570:GEV65575 GOR65570:GOR65575 GYN65570:GYN65575 HIJ65570:HIJ65575 HSF65570:HSF65575 ICB65570:ICB65575 ILX65570:ILX65575 IVT65570:IVT65575 JFP65570:JFP65575 JPL65570:JPL65575 JZH65570:JZH65575 KJD65570:KJD65575 KSZ65570:KSZ65575 LCV65570:LCV65575 LMR65570:LMR65575 LWN65570:LWN65575 MGJ65570:MGJ65575 MQF65570:MQF65575 NAB65570:NAB65575 NJX65570:NJX65575 NTT65570:NTT65575 ODP65570:ODP65575 ONL65570:ONL65575 OXH65570:OXH65575 PHD65570:PHD65575 PQZ65570:PQZ65575 QAV65570:QAV65575 QKR65570:QKR65575 QUN65570:QUN65575 REJ65570:REJ65575 ROF65570:ROF65575 RYB65570:RYB65575 SHX65570:SHX65575 SRT65570:SRT65575 TBP65570:TBP65575 TLL65570:TLL65575 TVH65570:TVH65575 UFD65570:UFD65575 UOZ65570:UOZ65575 UYV65570:UYV65575 VIR65570:VIR65575 VSN65570:VSN65575 WCJ65570:WCJ65575 WMF65570:WMF65575 WWB65570:WWB65575 T131106:T131111 JP131106:JP131111 TL131106:TL131111 ADH131106:ADH131111 AND131106:AND131111 AWZ131106:AWZ131111 BGV131106:BGV131111 BQR131106:BQR131111 CAN131106:CAN131111 CKJ131106:CKJ131111 CUF131106:CUF131111 DEB131106:DEB131111 DNX131106:DNX131111 DXT131106:DXT131111 EHP131106:EHP131111 ERL131106:ERL131111 FBH131106:FBH131111 FLD131106:FLD131111 FUZ131106:FUZ131111 GEV131106:GEV131111 GOR131106:GOR131111 GYN131106:GYN131111 HIJ131106:HIJ131111 HSF131106:HSF131111 ICB131106:ICB131111 ILX131106:ILX131111 IVT131106:IVT131111 JFP131106:JFP131111 JPL131106:JPL131111 JZH131106:JZH131111 KJD131106:KJD131111 KSZ131106:KSZ131111 LCV131106:LCV131111 LMR131106:LMR131111 LWN131106:LWN131111 MGJ131106:MGJ131111 MQF131106:MQF131111 NAB131106:NAB131111 NJX131106:NJX131111 NTT131106:NTT131111 ODP131106:ODP131111 ONL131106:ONL131111 OXH131106:OXH131111 PHD131106:PHD131111 PQZ131106:PQZ131111 QAV131106:QAV131111 QKR131106:QKR131111 QUN131106:QUN131111 REJ131106:REJ131111 ROF131106:ROF131111 RYB131106:RYB131111 SHX131106:SHX131111 SRT131106:SRT131111 TBP131106:TBP131111 TLL131106:TLL131111 TVH131106:TVH131111 UFD131106:UFD131111 UOZ131106:UOZ131111 UYV131106:UYV131111 VIR131106:VIR131111 VSN131106:VSN131111 WCJ131106:WCJ131111 WMF131106:WMF131111 WWB131106:WWB131111 T196642:T196647 JP196642:JP196647 TL196642:TL196647 ADH196642:ADH196647 AND196642:AND196647 AWZ196642:AWZ196647 BGV196642:BGV196647 BQR196642:BQR196647 CAN196642:CAN196647 CKJ196642:CKJ196647 CUF196642:CUF196647 DEB196642:DEB196647 DNX196642:DNX196647 DXT196642:DXT196647 EHP196642:EHP196647 ERL196642:ERL196647 FBH196642:FBH196647 FLD196642:FLD196647 FUZ196642:FUZ196647 GEV196642:GEV196647 GOR196642:GOR196647 GYN196642:GYN196647 HIJ196642:HIJ196647 HSF196642:HSF196647 ICB196642:ICB196647 ILX196642:ILX196647 IVT196642:IVT196647 JFP196642:JFP196647 JPL196642:JPL196647 JZH196642:JZH196647 KJD196642:KJD196647 KSZ196642:KSZ196647 LCV196642:LCV196647 LMR196642:LMR196647 LWN196642:LWN196647 MGJ196642:MGJ196647 MQF196642:MQF196647 NAB196642:NAB196647 NJX196642:NJX196647 NTT196642:NTT196647 ODP196642:ODP196647 ONL196642:ONL196647 OXH196642:OXH196647 PHD196642:PHD196647 PQZ196642:PQZ196647 QAV196642:QAV196647 QKR196642:QKR196647 QUN196642:QUN196647 REJ196642:REJ196647 ROF196642:ROF196647 RYB196642:RYB196647 SHX196642:SHX196647 SRT196642:SRT196647 TBP196642:TBP196647 TLL196642:TLL196647 TVH196642:TVH196647 UFD196642:UFD196647 UOZ196642:UOZ196647 UYV196642:UYV196647 VIR196642:VIR196647 VSN196642:VSN196647 WCJ196642:WCJ196647 WMF196642:WMF196647 WWB196642:WWB196647 T262178:T262183 JP262178:JP262183 TL262178:TL262183 ADH262178:ADH262183 AND262178:AND262183 AWZ262178:AWZ262183 BGV262178:BGV262183 BQR262178:BQR262183 CAN262178:CAN262183 CKJ262178:CKJ262183 CUF262178:CUF262183 DEB262178:DEB262183 DNX262178:DNX262183 DXT262178:DXT262183 EHP262178:EHP262183 ERL262178:ERL262183 FBH262178:FBH262183 FLD262178:FLD262183 FUZ262178:FUZ262183 GEV262178:GEV262183 GOR262178:GOR262183 GYN262178:GYN262183 HIJ262178:HIJ262183 HSF262178:HSF262183 ICB262178:ICB262183 ILX262178:ILX262183 IVT262178:IVT262183 JFP262178:JFP262183 JPL262178:JPL262183 JZH262178:JZH262183 KJD262178:KJD262183 KSZ262178:KSZ262183 LCV262178:LCV262183 LMR262178:LMR262183 LWN262178:LWN262183 MGJ262178:MGJ262183 MQF262178:MQF262183 NAB262178:NAB262183 NJX262178:NJX262183 NTT262178:NTT262183 ODP262178:ODP262183 ONL262178:ONL262183 OXH262178:OXH262183 PHD262178:PHD262183 PQZ262178:PQZ262183 QAV262178:QAV262183 QKR262178:QKR262183 QUN262178:QUN262183 REJ262178:REJ262183 ROF262178:ROF262183 RYB262178:RYB262183 SHX262178:SHX262183 SRT262178:SRT262183 TBP262178:TBP262183 TLL262178:TLL262183 TVH262178:TVH262183 UFD262178:UFD262183 UOZ262178:UOZ262183 UYV262178:UYV262183 VIR262178:VIR262183 VSN262178:VSN262183 WCJ262178:WCJ262183 WMF262178:WMF262183 WWB262178:WWB262183 T327714:T327719 JP327714:JP327719 TL327714:TL327719 ADH327714:ADH327719 AND327714:AND327719 AWZ327714:AWZ327719 BGV327714:BGV327719 BQR327714:BQR327719 CAN327714:CAN327719 CKJ327714:CKJ327719 CUF327714:CUF327719 DEB327714:DEB327719 DNX327714:DNX327719 DXT327714:DXT327719 EHP327714:EHP327719 ERL327714:ERL327719 FBH327714:FBH327719 FLD327714:FLD327719 FUZ327714:FUZ327719 GEV327714:GEV327719 GOR327714:GOR327719 GYN327714:GYN327719 HIJ327714:HIJ327719 HSF327714:HSF327719 ICB327714:ICB327719 ILX327714:ILX327719 IVT327714:IVT327719 JFP327714:JFP327719 JPL327714:JPL327719 JZH327714:JZH327719 KJD327714:KJD327719 KSZ327714:KSZ327719 LCV327714:LCV327719 LMR327714:LMR327719 LWN327714:LWN327719 MGJ327714:MGJ327719 MQF327714:MQF327719 NAB327714:NAB327719 NJX327714:NJX327719 NTT327714:NTT327719 ODP327714:ODP327719 ONL327714:ONL327719 OXH327714:OXH327719 PHD327714:PHD327719 PQZ327714:PQZ327719 QAV327714:QAV327719 QKR327714:QKR327719 QUN327714:QUN327719 REJ327714:REJ327719 ROF327714:ROF327719 RYB327714:RYB327719 SHX327714:SHX327719 SRT327714:SRT327719 TBP327714:TBP327719 TLL327714:TLL327719 TVH327714:TVH327719 UFD327714:UFD327719 UOZ327714:UOZ327719 UYV327714:UYV327719 VIR327714:VIR327719 VSN327714:VSN327719 WCJ327714:WCJ327719 WMF327714:WMF327719 WWB327714:WWB327719 T393250:T393255 JP393250:JP393255 TL393250:TL393255 ADH393250:ADH393255 AND393250:AND393255 AWZ393250:AWZ393255 BGV393250:BGV393255 BQR393250:BQR393255 CAN393250:CAN393255 CKJ393250:CKJ393255 CUF393250:CUF393255 DEB393250:DEB393255 DNX393250:DNX393255 DXT393250:DXT393255 EHP393250:EHP393255 ERL393250:ERL393255 FBH393250:FBH393255 FLD393250:FLD393255 FUZ393250:FUZ393255 GEV393250:GEV393255 GOR393250:GOR393255 GYN393250:GYN393255 HIJ393250:HIJ393255 HSF393250:HSF393255 ICB393250:ICB393255 ILX393250:ILX393255 IVT393250:IVT393255 JFP393250:JFP393255 JPL393250:JPL393255 JZH393250:JZH393255 KJD393250:KJD393255 KSZ393250:KSZ393255 LCV393250:LCV393255 LMR393250:LMR393255 LWN393250:LWN393255 MGJ393250:MGJ393255 MQF393250:MQF393255 NAB393250:NAB393255 NJX393250:NJX393255 NTT393250:NTT393255 ODP393250:ODP393255 ONL393250:ONL393255 OXH393250:OXH393255 PHD393250:PHD393255 PQZ393250:PQZ393255 QAV393250:QAV393255 QKR393250:QKR393255 QUN393250:QUN393255 REJ393250:REJ393255 ROF393250:ROF393255 RYB393250:RYB393255 SHX393250:SHX393255 SRT393250:SRT393255 TBP393250:TBP393255 TLL393250:TLL393255 TVH393250:TVH393255 UFD393250:UFD393255 UOZ393250:UOZ393255 UYV393250:UYV393255 VIR393250:VIR393255 VSN393250:VSN393255 WCJ393250:WCJ393255 WMF393250:WMF393255 WWB393250:WWB393255 T458786:T458791 JP458786:JP458791 TL458786:TL458791 ADH458786:ADH458791 AND458786:AND458791 AWZ458786:AWZ458791 BGV458786:BGV458791 BQR458786:BQR458791 CAN458786:CAN458791 CKJ458786:CKJ458791 CUF458786:CUF458791 DEB458786:DEB458791 DNX458786:DNX458791 DXT458786:DXT458791 EHP458786:EHP458791 ERL458786:ERL458791 FBH458786:FBH458791 FLD458786:FLD458791 FUZ458786:FUZ458791 GEV458786:GEV458791 GOR458786:GOR458791 GYN458786:GYN458791 HIJ458786:HIJ458791 HSF458786:HSF458791 ICB458786:ICB458791 ILX458786:ILX458791 IVT458786:IVT458791 JFP458786:JFP458791 JPL458786:JPL458791 JZH458786:JZH458791 KJD458786:KJD458791 KSZ458786:KSZ458791 LCV458786:LCV458791 LMR458786:LMR458791 LWN458786:LWN458791 MGJ458786:MGJ458791 MQF458786:MQF458791 NAB458786:NAB458791 NJX458786:NJX458791 NTT458786:NTT458791 ODP458786:ODP458791 ONL458786:ONL458791 OXH458786:OXH458791 PHD458786:PHD458791 PQZ458786:PQZ458791 QAV458786:QAV458791 QKR458786:QKR458791 QUN458786:QUN458791 REJ458786:REJ458791 ROF458786:ROF458791 RYB458786:RYB458791 SHX458786:SHX458791 SRT458786:SRT458791 TBP458786:TBP458791 TLL458786:TLL458791 TVH458786:TVH458791 UFD458786:UFD458791 UOZ458786:UOZ458791 UYV458786:UYV458791 VIR458786:VIR458791 VSN458786:VSN458791 WCJ458786:WCJ458791 WMF458786:WMF458791 WWB458786:WWB458791 T524322:T524327 JP524322:JP524327 TL524322:TL524327 ADH524322:ADH524327 AND524322:AND524327 AWZ524322:AWZ524327 BGV524322:BGV524327 BQR524322:BQR524327 CAN524322:CAN524327 CKJ524322:CKJ524327 CUF524322:CUF524327 DEB524322:DEB524327 DNX524322:DNX524327 DXT524322:DXT524327 EHP524322:EHP524327 ERL524322:ERL524327 FBH524322:FBH524327 FLD524322:FLD524327 FUZ524322:FUZ524327 GEV524322:GEV524327 GOR524322:GOR524327 GYN524322:GYN524327 HIJ524322:HIJ524327 HSF524322:HSF524327 ICB524322:ICB524327 ILX524322:ILX524327 IVT524322:IVT524327 JFP524322:JFP524327 JPL524322:JPL524327 JZH524322:JZH524327 KJD524322:KJD524327 KSZ524322:KSZ524327 LCV524322:LCV524327 LMR524322:LMR524327 LWN524322:LWN524327 MGJ524322:MGJ524327 MQF524322:MQF524327 NAB524322:NAB524327 NJX524322:NJX524327 NTT524322:NTT524327 ODP524322:ODP524327 ONL524322:ONL524327 OXH524322:OXH524327 PHD524322:PHD524327 PQZ524322:PQZ524327 QAV524322:QAV524327 QKR524322:QKR524327 QUN524322:QUN524327 REJ524322:REJ524327 ROF524322:ROF524327 RYB524322:RYB524327 SHX524322:SHX524327 SRT524322:SRT524327 TBP524322:TBP524327 TLL524322:TLL524327 TVH524322:TVH524327 UFD524322:UFD524327 UOZ524322:UOZ524327 UYV524322:UYV524327 VIR524322:VIR524327 VSN524322:VSN524327 WCJ524322:WCJ524327 WMF524322:WMF524327 WWB524322:WWB524327 T589858:T589863 JP589858:JP589863 TL589858:TL589863 ADH589858:ADH589863 AND589858:AND589863 AWZ589858:AWZ589863 BGV589858:BGV589863 BQR589858:BQR589863 CAN589858:CAN589863 CKJ589858:CKJ589863 CUF589858:CUF589863 DEB589858:DEB589863 DNX589858:DNX589863 DXT589858:DXT589863 EHP589858:EHP589863 ERL589858:ERL589863 FBH589858:FBH589863 FLD589858:FLD589863 FUZ589858:FUZ589863 GEV589858:GEV589863 GOR589858:GOR589863 GYN589858:GYN589863 HIJ589858:HIJ589863 HSF589858:HSF589863 ICB589858:ICB589863 ILX589858:ILX589863 IVT589858:IVT589863 JFP589858:JFP589863 JPL589858:JPL589863 JZH589858:JZH589863 KJD589858:KJD589863 KSZ589858:KSZ589863 LCV589858:LCV589863 LMR589858:LMR589863 LWN589858:LWN589863 MGJ589858:MGJ589863 MQF589858:MQF589863 NAB589858:NAB589863 NJX589858:NJX589863 NTT589858:NTT589863 ODP589858:ODP589863 ONL589858:ONL589863 OXH589858:OXH589863 PHD589858:PHD589863 PQZ589858:PQZ589863 QAV589858:QAV589863 QKR589858:QKR589863 QUN589858:QUN589863 REJ589858:REJ589863 ROF589858:ROF589863 RYB589858:RYB589863 SHX589858:SHX589863 SRT589858:SRT589863 TBP589858:TBP589863 TLL589858:TLL589863 TVH589858:TVH589863 UFD589858:UFD589863 UOZ589858:UOZ589863 UYV589858:UYV589863 VIR589858:VIR589863 VSN589858:VSN589863 WCJ589858:WCJ589863 WMF589858:WMF589863 WWB589858:WWB589863 T655394:T655399 JP655394:JP655399 TL655394:TL655399 ADH655394:ADH655399 AND655394:AND655399 AWZ655394:AWZ655399 BGV655394:BGV655399 BQR655394:BQR655399 CAN655394:CAN655399 CKJ655394:CKJ655399 CUF655394:CUF655399 DEB655394:DEB655399 DNX655394:DNX655399 DXT655394:DXT655399 EHP655394:EHP655399 ERL655394:ERL655399 FBH655394:FBH655399 FLD655394:FLD655399 FUZ655394:FUZ655399 GEV655394:GEV655399 GOR655394:GOR655399 GYN655394:GYN655399 HIJ655394:HIJ655399 HSF655394:HSF655399 ICB655394:ICB655399 ILX655394:ILX655399 IVT655394:IVT655399 JFP655394:JFP655399 JPL655394:JPL655399 JZH655394:JZH655399 KJD655394:KJD655399 KSZ655394:KSZ655399 LCV655394:LCV655399 LMR655394:LMR655399 LWN655394:LWN655399 MGJ655394:MGJ655399 MQF655394:MQF655399 NAB655394:NAB655399 NJX655394:NJX655399 NTT655394:NTT655399 ODP655394:ODP655399 ONL655394:ONL655399 OXH655394:OXH655399 PHD655394:PHD655399 PQZ655394:PQZ655399 QAV655394:QAV655399 QKR655394:QKR655399 QUN655394:QUN655399 REJ655394:REJ655399 ROF655394:ROF655399 RYB655394:RYB655399 SHX655394:SHX655399 SRT655394:SRT655399 TBP655394:TBP655399 TLL655394:TLL655399 TVH655394:TVH655399 UFD655394:UFD655399 UOZ655394:UOZ655399 UYV655394:UYV655399 VIR655394:VIR655399 VSN655394:VSN655399 WCJ655394:WCJ655399 WMF655394:WMF655399 WWB655394:WWB655399 T720930:T720935 JP720930:JP720935 TL720930:TL720935 ADH720930:ADH720935 AND720930:AND720935 AWZ720930:AWZ720935 BGV720930:BGV720935 BQR720930:BQR720935 CAN720930:CAN720935 CKJ720930:CKJ720935 CUF720930:CUF720935 DEB720930:DEB720935 DNX720930:DNX720935 DXT720930:DXT720935 EHP720930:EHP720935 ERL720930:ERL720935 FBH720930:FBH720935 FLD720930:FLD720935 FUZ720930:FUZ720935 GEV720930:GEV720935 GOR720930:GOR720935 GYN720930:GYN720935 HIJ720930:HIJ720935 HSF720930:HSF720935 ICB720930:ICB720935 ILX720930:ILX720935 IVT720930:IVT720935 JFP720930:JFP720935 JPL720930:JPL720935 JZH720930:JZH720935 KJD720930:KJD720935 KSZ720930:KSZ720935 LCV720930:LCV720935 LMR720930:LMR720935 LWN720930:LWN720935 MGJ720930:MGJ720935 MQF720930:MQF720935 NAB720930:NAB720935 NJX720930:NJX720935 NTT720930:NTT720935 ODP720930:ODP720935 ONL720930:ONL720935 OXH720930:OXH720935 PHD720930:PHD720935 PQZ720930:PQZ720935 QAV720930:QAV720935 QKR720930:QKR720935 QUN720930:QUN720935 REJ720930:REJ720935 ROF720930:ROF720935 RYB720930:RYB720935 SHX720930:SHX720935 SRT720930:SRT720935 TBP720930:TBP720935 TLL720930:TLL720935 TVH720930:TVH720935 UFD720930:UFD720935 UOZ720930:UOZ720935 UYV720930:UYV720935 VIR720930:VIR720935 VSN720930:VSN720935 WCJ720930:WCJ720935 WMF720930:WMF720935 WWB720930:WWB720935 T786466:T786471 JP786466:JP786471 TL786466:TL786471 ADH786466:ADH786471 AND786466:AND786471 AWZ786466:AWZ786471 BGV786466:BGV786471 BQR786466:BQR786471 CAN786466:CAN786471 CKJ786466:CKJ786471 CUF786466:CUF786471 DEB786466:DEB786471 DNX786466:DNX786471 DXT786466:DXT786471 EHP786466:EHP786471 ERL786466:ERL786471 FBH786466:FBH786471 FLD786466:FLD786471 FUZ786466:FUZ786471 GEV786466:GEV786471 GOR786466:GOR786471 GYN786466:GYN786471 HIJ786466:HIJ786471 HSF786466:HSF786471 ICB786466:ICB786471 ILX786466:ILX786471 IVT786466:IVT786471 JFP786466:JFP786471 JPL786466:JPL786471 JZH786466:JZH786471 KJD786466:KJD786471 KSZ786466:KSZ786471 LCV786466:LCV786471 LMR786466:LMR786471 LWN786466:LWN786471 MGJ786466:MGJ786471 MQF786466:MQF786471 NAB786466:NAB786471 NJX786466:NJX786471 NTT786466:NTT786471 ODP786466:ODP786471 ONL786466:ONL786471 OXH786466:OXH786471 PHD786466:PHD786471 PQZ786466:PQZ786471 QAV786466:QAV786471 QKR786466:QKR786471 QUN786466:QUN786471 REJ786466:REJ786471 ROF786466:ROF786471 RYB786466:RYB786471 SHX786466:SHX786471 SRT786466:SRT786471 TBP786466:TBP786471 TLL786466:TLL786471 TVH786466:TVH786471 UFD786466:UFD786471 UOZ786466:UOZ786471 UYV786466:UYV786471 VIR786466:VIR786471 VSN786466:VSN786471 WCJ786466:WCJ786471 WMF786466:WMF786471 WWB786466:WWB786471 T852002:T852007 JP852002:JP852007 TL852002:TL852007 ADH852002:ADH852007 AND852002:AND852007 AWZ852002:AWZ852007 BGV852002:BGV852007 BQR852002:BQR852007 CAN852002:CAN852007 CKJ852002:CKJ852007 CUF852002:CUF852007 DEB852002:DEB852007 DNX852002:DNX852007 DXT852002:DXT852007 EHP852002:EHP852007 ERL852002:ERL852007 FBH852002:FBH852007 FLD852002:FLD852007 FUZ852002:FUZ852007 GEV852002:GEV852007 GOR852002:GOR852007 GYN852002:GYN852007 HIJ852002:HIJ852007 HSF852002:HSF852007 ICB852002:ICB852007 ILX852002:ILX852007 IVT852002:IVT852007 JFP852002:JFP852007 JPL852002:JPL852007 JZH852002:JZH852007 KJD852002:KJD852007 KSZ852002:KSZ852007 LCV852002:LCV852007 LMR852002:LMR852007 LWN852002:LWN852007 MGJ852002:MGJ852007 MQF852002:MQF852007 NAB852002:NAB852007 NJX852002:NJX852007 NTT852002:NTT852007 ODP852002:ODP852007 ONL852002:ONL852007 OXH852002:OXH852007 PHD852002:PHD852007 PQZ852002:PQZ852007 QAV852002:QAV852007 QKR852002:QKR852007 QUN852002:QUN852007 REJ852002:REJ852007 ROF852002:ROF852007 RYB852002:RYB852007 SHX852002:SHX852007 SRT852002:SRT852007 TBP852002:TBP852007 TLL852002:TLL852007 TVH852002:TVH852007 UFD852002:UFD852007 UOZ852002:UOZ852007 UYV852002:UYV852007 VIR852002:VIR852007 VSN852002:VSN852007 WCJ852002:WCJ852007 WMF852002:WMF852007 WWB852002:WWB852007 T917538:T917543 JP917538:JP917543 TL917538:TL917543 ADH917538:ADH917543 AND917538:AND917543 AWZ917538:AWZ917543 BGV917538:BGV917543 BQR917538:BQR917543 CAN917538:CAN917543 CKJ917538:CKJ917543 CUF917538:CUF917543 DEB917538:DEB917543 DNX917538:DNX917543 DXT917538:DXT917543 EHP917538:EHP917543 ERL917538:ERL917543 FBH917538:FBH917543 FLD917538:FLD917543 FUZ917538:FUZ917543 GEV917538:GEV917543 GOR917538:GOR917543 GYN917538:GYN917543 HIJ917538:HIJ917543 HSF917538:HSF917543 ICB917538:ICB917543 ILX917538:ILX917543 IVT917538:IVT917543 JFP917538:JFP917543 JPL917538:JPL917543 JZH917538:JZH917543 KJD917538:KJD917543 KSZ917538:KSZ917543 LCV917538:LCV917543 LMR917538:LMR917543 LWN917538:LWN917543 MGJ917538:MGJ917543 MQF917538:MQF917543 NAB917538:NAB917543 NJX917538:NJX917543 NTT917538:NTT917543 ODP917538:ODP917543 ONL917538:ONL917543 OXH917538:OXH917543 PHD917538:PHD917543 PQZ917538:PQZ917543 QAV917538:QAV917543 QKR917538:QKR917543 QUN917538:QUN917543 REJ917538:REJ917543 ROF917538:ROF917543 RYB917538:RYB917543 SHX917538:SHX917543 SRT917538:SRT917543 TBP917538:TBP917543 TLL917538:TLL917543 TVH917538:TVH917543 UFD917538:UFD917543 UOZ917538:UOZ917543 UYV917538:UYV917543 VIR917538:VIR917543 VSN917538:VSN917543 WCJ917538:WCJ917543 WMF917538:WMF917543 WWB917538:WWB917543 T983074:T983079 JP983074:JP983079 TL983074:TL983079 ADH983074:ADH983079 AND983074:AND983079 AWZ983074:AWZ983079 BGV983074:BGV983079 BQR983074:BQR983079 CAN983074:CAN983079 CKJ983074:CKJ983079 CUF983074:CUF983079 DEB983074:DEB983079 DNX983074:DNX983079 DXT983074:DXT983079 EHP983074:EHP983079 ERL983074:ERL983079 FBH983074:FBH983079 FLD983074:FLD983079 FUZ983074:FUZ983079 GEV983074:GEV983079 GOR983074:GOR983079 GYN983074:GYN983079 HIJ983074:HIJ983079 HSF983074:HSF983079 ICB983074:ICB983079 ILX983074:ILX983079 IVT983074:IVT983079 JFP983074:JFP983079 JPL983074:JPL983079 JZH983074:JZH983079 KJD983074:KJD983079 KSZ983074:KSZ983079 LCV983074:LCV983079 LMR983074:LMR983079 LWN983074:LWN983079 MGJ983074:MGJ983079 MQF983074:MQF983079 NAB983074:NAB983079 NJX983074:NJX983079 NTT983074:NTT983079 ODP983074:ODP983079 ONL983074:ONL983079 OXH983074:OXH983079 PHD983074:PHD983079 PQZ983074:PQZ983079 QAV983074:QAV983079 QKR983074:QKR983079 QUN983074:QUN983079 REJ983074:REJ983079 ROF983074:ROF983079 RYB983074:RYB983079 SHX983074:SHX983079 SRT983074:SRT983079 TBP983074:TBP983079 TLL983074:TLL983079 TVH983074:TVH983079 UFD983074:UFD983079 UOZ983074:UOZ983079 UYV983074:UYV983079 VIR983074:VIR983079 VSN983074:VSN983079 WCJ983074:WCJ983079 WMF983074:WMF983079 WWB983074:WWB983079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EBC5-1068-4B23-B82F-FAC807828446}">
  <sheetPr>
    <tabColor rgb="FFFFFF00"/>
  </sheetPr>
  <dimension ref="A1:AE16"/>
  <sheetViews>
    <sheetView view="pageBreakPreview" zoomScaleNormal="100" zoomScaleSheetLayoutView="100" workbookViewId="0">
      <selection activeCell="I3" sqref="I3:K3"/>
    </sheetView>
  </sheetViews>
  <sheetFormatPr defaultRowHeight="12"/>
  <cols>
    <col min="1" max="29" width="3" style="569" customWidth="1"/>
    <col min="30" max="256" width="9" style="569"/>
    <col min="257" max="285" width="3" style="569" customWidth="1"/>
    <col min="286" max="512" width="9" style="569"/>
    <col min="513" max="541" width="3" style="569" customWidth="1"/>
    <col min="542" max="768" width="9" style="569"/>
    <col min="769" max="797" width="3" style="569" customWidth="1"/>
    <col min="798" max="1024" width="9" style="569"/>
    <col min="1025" max="1053" width="3" style="569" customWidth="1"/>
    <col min="1054" max="1280" width="9" style="569"/>
    <col min="1281" max="1309" width="3" style="569" customWidth="1"/>
    <col min="1310" max="1536" width="9" style="569"/>
    <col min="1537" max="1565" width="3" style="569" customWidth="1"/>
    <col min="1566" max="1792" width="9" style="569"/>
    <col min="1793" max="1821" width="3" style="569" customWidth="1"/>
    <col min="1822" max="2048" width="9" style="569"/>
    <col min="2049" max="2077" width="3" style="569" customWidth="1"/>
    <col min="2078" max="2304" width="9" style="569"/>
    <col min="2305" max="2333" width="3" style="569" customWidth="1"/>
    <col min="2334" max="2560" width="9" style="569"/>
    <col min="2561" max="2589" width="3" style="569" customWidth="1"/>
    <col min="2590" max="2816" width="9" style="569"/>
    <col min="2817" max="2845" width="3" style="569" customWidth="1"/>
    <col min="2846" max="3072" width="9" style="569"/>
    <col min="3073" max="3101" width="3" style="569" customWidth="1"/>
    <col min="3102" max="3328" width="9" style="569"/>
    <col min="3329" max="3357" width="3" style="569" customWidth="1"/>
    <col min="3358" max="3584" width="9" style="569"/>
    <col min="3585" max="3613" width="3" style="569" customWidth="1"/>
    <col min="3614" max="3840" width="9" style="569"/>
    <col min="3841" max="3869" width="3" style="569" customWidth="1"/>
    <col min="3870" max="4096" width="9" style="569"/>
    <col min="4097" max="4125" width="3" style="569" customWidth="1"/>
    <col min="4126" max="4352" width="9" style="569"/>
    <col min="4353" max="4381" width="3" style="569" customWidth="1"/>
    <col min="4382" max="4608" width="9" style="569"/>
    <col min="4609" max="4637" width="3" style="569" customWidth="1"/>
    <col min="4638" max="4864" width="9" style="569"/>
    <col min="4865" max="4893" width="3" style="569" customWidth="1"/>
    <col min="4894" max="5120" width="9" style="569"/>
    <col min="5121" max="5149" width="3" style="569" customWidth="1"/>
    <col min="5150" max="5376" width="9" style="569"/>
    <col min="5377" max="5405" width="3" style="569" customWidth="1"/>
    <col min="5406" max="5632" width="9" style="569"/>
    <col min="5633" max="5661" width="3" style="569" customWidth="1"/>
    <col min="5662" max="5888" width="9" style="569"/>
    <col min="5889" max="5917" width="3" style="569" customWidth="1"/>
    <col min="5918" max="6144" width="9" style="569"/>
    <col min="6145" max="6173" width="3" style="569" customWidth="1"/>
    <col min="6174" max="6400" width="9" style="569"/>
    <col min="6401" max="6429" width="3" style="569" customWidth="1"/>
    <col min="6430" max="6656" width="9" style="569"/>
    <col min="6657" max="6685" width="3" style="569" customWidth="1"/>
    <col min="6686" max="6912" width="9" style="569"/>
    <col min="6913" max="6941" width="3" style="569" customWidth="1"/>
    <col min="6942" max="7168" width="9" style="569"/>
    <col min="7169" max="7197" width="3" style="569" customWidth="1"/>
    <col min="7198" max="7424" width="9" style="569"/>
    <col min="7425" max="7453" width="3" style="569" customWidth="1"/>
    <col min="7454" max="7680" width="9" style="569"/>
    <col min="7681" max="7709" width="3" style="569" customWidth="1"/>
    <col min="7710" max="7936" width="9" style="569"/>
    <col min="7937" max="7965" width="3" style="569" customWidth="1"/>
    <col min="7966" max="8192" width="9" style="569"/>
    <col min="8193" max="8221" width="3" style="569" customWidth="1"/>
    <col min="8222" max="8448" width="9" style="569"/>
    <col min="8449" max="8477" width="3" style="569" customWidth="1"/>
    <col min="8478" max="8704" width="9" style="569"/>
    <col min="8705" max="8733" width="3" style="569" customWidth="1"/>
    <col min="8734" max="8960" width="9" style="569"/>
    <col min="8961" max="8989" width="3" style="569" customWidth="1"/>
    <col min="8990" max="9216" width="9" style="569"/>
    <col min="9217" max="9245" width="3" style="569" customWidth="1"/>
    <col min="9246" max="9472" width="9" style="569"/>
    <col min="9473" max="9501" width="3" style="569" customWidth="1"/>
    <col min="9502" max="9728" width="9" style="569"/>
    <col min="9729" max="9757" width="3" style="569" customWidth="1"/>
    <col min="9758" max="9984" width="9" style="569"/>
    <col min="9985" max="10013" width="3" style="569" customWidth="1"/>
    <col min="10014" max="10240" width="9" style="569"/>
    <col min="10241" max="10269" width="3" style="569" customWidth="1"/>
    <col min="10270" max="10496" width="9" style="569"/>
    <col min="10497" max="10525" width="3" style="569" customWidth="1"/>
    <col min="10526" max="10752" width="9" style="569"/>
    <col min="10753" max="10781" width="3" style="569" customWidth="1"/>
    <col min="10782" max="11008" width="9" style="569"/>
    <col min="11009" max="11037" width="3" style="569" customWidth="1"/>
    <col min="11038" max="11264" width="9" style="569"/>
    <col min="11265" max="11293" width="3" style="569" customWidth="1"/>
    <col min="11294" max="11520" width="9" style="569"/>
    <col min="11521" max="11549" width="3" style="569" customWidth="1"/>
    <col min="11550" max="11776" width="9" style="569"/>
    <col min="11777" max="11805" width="3" style="569" customWidth="1"/>
    <col min="11806" max="12032" width="9" style="569"/>
    <col min="12033" max="12061" width="3" style="569" customWidth="1"/>
    <col min="12062" max="12288" width="9" style="569"/>
    <col min="12289" max="12317" width="3" style="569" customWidth="1"/>
    <col min="12318" max="12544" width="9" style="569"/>
    <col min="12545" max="12573" width="3" style="569" customWidth="1"/>
    <col min="12574" max="12800" width="9" style="569"/>
    <col min="12801" max="12829" width="3" style="569" customWidth="1"/>
    <col min="12830" max="13056" width="9" style="569"/>
    <col min="13057" max="13085" width="3" style="569" customWidth="1"/>
    <col min="13086" max="13312" width="9" style="569"/>
    <col min="13313" max="13341" width="3" style="569" customWidth="1"/>
    <col min="13342" max="13568" width="9" style="569"/>
    <col min="13569" max="13597" width="3" style="569" customWidth="1"/>
    <col min="13598" max="13824" width="9" style="569"/>
    <col min="13825" max="13853" width="3" style="569" customWidth="1"/>
    <col min="13854" max="14080" width="9" style="569"/>
    <col min="14081" max="14109" width="3" style="569" customWidth="1"/>
    <col min="14110" max="14336" width="9" style="569"/>
    <col min="14337" max="14365" width="3" style="569" customWidth="1"/>
    <col min="14366" max="14592" width="9" style="569"/>
    <col min="14593" max="14621" width="3" style="569" customWidth="1"/>
    <col min="14622" max="14848" width="9" style="569"/>
    <col min="14849" max="14877" width="3" style="569" customWidth="1"/>
    <col min="14878" max="15104" width="9" style="569"/>
    <col min="15105" max="15133" width="3" style="569" customWidth="1"/>
    <col min="15134" max="15360" width="9" style="569"/>
    <col min="15361" max="15389" width="3" style="569" customWidth="1"/>
    <col min="15390" max="15616" width="9" style="569"/>
    <col min="15617" max="15645" width="3" style="569" customWidth="1"/>
    <col min="15646" max="15872" width="9" style="569"/>
    <col min="15873" max="15901" width="3" style="569" customWidth="1"/>
    <col min="15902" max="16128" width="9" style="569"/>
    <col min="16129" max="16157" width="3" style="569" customWidth="1"/>
    <col min="16158" max="16384" width="9" style="569"/>
  </cols>
  <sheetData>
    <row r="1" spans="1:31" s="399" customFormat="1" ht="17.100000000000001" customHeight="1">
      <c r="A1" s="1523" t="s">
        <v>3435</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E1" s="583"/>
    </row>
    <row r="2" spans="1:31" s="399" customFormat="1" ht="17.100000000000001" customHeight="1">
      <c r="A2" s="587" t="s">
        <v>3436</v>
      </c>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31" s="399" customFormat="1" ht="17.100000000000001" customHeight="1">
      <c r="B3" s="399" t="s">
        <v>3437</v>
      </c>
      <c r="E3" s="579"/>
      <c r="F3" s="579"/>
      <c r="G3" s="574"/>
      <c r="H3" s="574"/>
      <c r="I3" s="1524">
        <v>1</v>
      </c>
      <c r="J3" s="1524"/>
      <c r="K3" s="1524"/>
      <c r="L3" s="574"/>
      <c r="M3" s="574"/>
      <c r="N3" s="574"/>
      <c r="O3" s="574"/>
      <c r="P3" s="574"/>
      <c r="Q3" s="574"/>
      <c r="R3" s="574"/>
    </row>
    <row r="4" spans="1:31" s="399" customFormat="1" ht="17.100000000000001" customHeight="1">
      <c r="B4" s="399" t="s">
        <v>3438</v>
      </c>
      <c r="G4" s="579"/>
      <c r="I4" s="399" t="s">
        <v>3439</v>
      </c>
      <c r="M4" s="399" t="s">
        <v>2811</v>
      </c>
      <c r="N4" s="590" t="s">
        <v>2828</v>
      </c>
      <c r="O4" s="620" t="s">
        <v>2863</v>
      </c>
      <c r="Q4" s="594"/>
      <c r="R4" s="590" t="s">
        <v>2828</v>
      </c>
      <c r="S4" s="620" t="s">
        <v>3440</v>
      </c>
      <c r="U4" s="620"/>
      <c r="V4" s="590" t="s">
        <v>2828</v>
      </c>
      <c r="W4" s="620" t="s">
        <v>3441</v>
      </c>
      <c r="Y4" s="620"/>
      <c r="Z4" s="399" t="s">
        <v>2812</v>
      </c>
    </row>
    <row r="5" spans="1:31" s="399" customFormat="1" ht="17.100000000000001" customHeight="1">
      <c r="G5" s="579"/>
      <c r="I5" s="399" t="s">
        <v>3442</v>
      </c>
      <c r="M5" s="399" t="s">
        <v>2811</v>
      </c>
      <c r="N5" s="364"/>
      <c r="O5" s="364"/>
      <c r="P5" s="594"/>
      <c r="Q5" s="594"/>
      <c r="R5" s="590" t="s">
        <v>2828</v>
      </c>
      <c r="S5" s="620" t="s">
        <v>3440</v>
      </c>
      <c r="U5" s="620"/>
      <c r="V5" s="590" t="s">
        <v>2828</v>
      </c>
      <c r="W5" s="620" t="s">
        <v>3441</v>
      </c>
      <c r="Y5" s="620"/>
      <c r="Z5" s="399" t="s">
        <v>2812</v>
      </c>
    </row>
    <row r="6" spans="1:31" s="399" customFormat="1" ht="17.100000000000001" customHeight="1">
      <c r="B6" s="399" t="s">
        <v>3443</v>
      </c>
      <c r="G6" s="579"/>
      <c r="H6" s="590" t="s">
        <v>2828</v>
      </c>
      <c r="I6" s="593" t="s">
        <v>3444</v>
      </c>
      <c r="J6" s="593"/>
      <c r="K6" s="593"/>
      <c r="O6" s="590" t="s">
        <v>2828</v>
      </c>
      <c r="P6" s="620" t="s">
        <v>3445</v>
      </c>
      <c r="Q6" s="594"/>
      <c r="S6" s="592"/>
      <c r="U6" s="590" t="s">
        <v>2828</v>
      </c>
      <c r="V6" s="594" t="s">
        <v>3446</v>
      </c>
      <c r="W6" s="594"/>
      <c r="X6" s="594"/>
      <c r="Y6" s="594"/>
      <c r="Z6" s="594"/>
      <c r="AA6" s="594"/>
      <c r="AB6" s="594"/>
    </row>
    <row r="7" spans="1:31" s="399" customFormat="1" ht="17.100000000000001" customHeight="1">
      <c r="H7" s="590" t="s">
        <v>2828</v>
      </c>
      <c r="I7" s="594" t="s">
        <v>3447</v>
      </c>
      <c r="J7" s="594"/>
      <c r="K7" s="594"/>
      <c r="L7" s="594"/>
      <c r="M7" s="594"/>
      <c r="N7" s="594"/>
      <c r="O7" s="594"/>
      <c r="P7" s="590" t="s">
        <v>2828</v>
      </c>
      <c r="Q7" s="593" t="s">
        <v>3448</v>
      </c>
      <c r="R7" s="592"/>
      <c r="S7" s="592"/>
      <c r="T7" s="594"/>
      <c r="U7" s="593"/>
      <c r="V7" s="593"/>
      <c r="AC7" s="594"/>
    </row>
    <row r="8" spans="1:31" s="399" customFormat="1" ht="17.100000000000001" customHeight="1">
      <c r="B8" s="399" t="s">
        <v>3449</v>
      </c>
      <c r="E8" s="579"/>
      <c r="H8" s="590" t="s">
        <v>2828</v>
      </c>
      <c r="I8" s="593" t="s">
        <v>3450</v>
      </c>
      <c r="K8" s="593"/>
      <c r="L8" s="593"/>
      <c r="M8" s="593"/>
      <c r="N8" s="590" t="s">
        <v>2828</v>
      </c>
      <c r="O8" s="594" t="s">
        <v>3451</v>
      </c>
      <c r="Q8" s="594"/>
      <c r="R8" s="594"/>
      <c r="S8" s="594"/>
      <c r="T8" s="590" t="s">
        <v>2828</v>
      </c>
      <c r="U8" s="594" t="s">
        <v>3452</v>
      </c>
      <c r="W8" s="594"/>
      <c r="X8" s="594"/>
      <c r="Y8" s="594"/>
    </row>
    <row r="9" spans="1:31" s="399" customFormat="1" ht="17.100000000000001" customHeight="1">
      <c r="B9" s="399" t="s">
        <v>3453</v>
      </c>
      <c r="F9" s="588"/>
      <c r="G9" s="590" t="s">
        <v>2828</v>
      </c>
      <c r="H9" s="403" t="s">
        <v>3454</v>
      </c>
      <c r="I9" s="579"/>
      <c r="J9" s="579"/>
      <c r="K9" s="579"/>
      <c r="M9" s="590" t="s">
        <v>2828</v>
      </c>
      <c r="N9" s="594" t="s">
        <v>3455</v>
      </c>
      <c r="P9" s="594"/>
      <c r="Q9" s="594"/>
      <c r="S9" s="590" t="s">
        <v>2828</v>
      </c>
      <c r="T9" s="594" t="s">
        <v>3456</v>
      </c>
      <c r="V9" s="594"/>
      <c r="W9" s="594"/>
    </row>
    <row r="10" spans="1:31" s="399" customFormat="1" ht="17.100000000000001" customHeight="1">
      <c r="B10" s="399" t="s">
        <v>3457</v>
      </c>
      <c r="F10" s="588"/>
      <c r="G10" s="590" t="s">
        <v>2828</v>
      </c>
      <c r="H10" s="403" t="s">
        <v>3458</v>
      </c>
      <c r="I10" s="579"/>
      <c r="J10" s="579"/>
      <c r="K10" s="579"/>
      <c r="M10" s="590" t="s">
        <v>2828</v>
      </c>
      <c r="N10" s="403" t="s">
        <v>3459</v>
      </c>
      <c r="O10" s="594"/>
      <c r="P10" s="594"/>
      <c r="Q10" s="594"/>
      <c r="S10" s="590" t="s">
        <v>2828</v>
      </c>
      <c r="T10" s="403" t="s">
        <v>3460</v>
      </c>
      <c r="U10" s="594"/>
      <c r="V10" s="594"/>
      <c r="W10" s="594"/>
      <c r="Y10" s="594"/>
      <c r="Z10" s="594"/>
      <c r="AA10" s="594"/>
    </row>
    <row r="11" spans="1:31" s="399" customFormat="1" ht="17.100000000000001" customHeight="1">
      <c r="B11" s="399" t="s">
        <v>3461</v>
      </c>
      <c r="E11" s="579"/>
      <c r="G11" s="590" t="s">
        <v>2828</v>
      </c>
      <c r="H11" s="621" t="s">
        <v>3462</v>
      </c>
      <c r="J11" s="621"/>
      <c r="L11" s="590" t="s">
        <v>2828</v>
      </c>
      <c r="M11" s="364" t="s">
        <v>3463</v>
      </c>
      <c r="N11" s="364"/>
      <c r="R11" s="590" t="s">
        <v>2828</v>
      </c>
      <c r="S11" s="594" t="s">
        <v>3464</v>
      </c>
      <c r="T11" s="622"/>
      <c r="V11" s="622"/>
      <c r="W11" s="622"/>
      <c r="X11" s="590" t="s">
        <v>2828</v>
      </c>
      <c r="Y11" s="594" t="s">
        <v>3465</v>
      </c>
      <c r="Z11" s="622"/>
    </row>
    <row r="12" spans="1:31" s="399" customFormat="1" ht="17.100000000000001" customHeight="1">
      <c r="B12" s="399" t="s">
        <v>3466</v>
      </c>
      <c r="E12" s="579"/>
      <c r="G12" s="621" t="s">
        <v>2811</v>
      </c>
      <c r="H12" s="1524"/>
      <c r="I12" s="1524"/>
      <c r="J12" s="1524"/>
      <c r="K12" s="1284" t="s">
        <v>3467</v>
      </c>
      <c r="L12" s="1284"/>
      <c r="M12" s="1524"/>
      <c r="N12" s="1524"/>
      <c r="O12" s="1524"/>
      <c r="P12" s="1284" t="s">
        <v>3468</v>
      </c>
      <c r="Q12" s="1284"/>
      <c r="R12" s="1524"/>
      <c r="S12" s="1524"/>
      <c r="T12" s="1524"/>
      <c r="U12" s="579" t="s">
        <v>3469</v>
      </c>
      <c r="V12" s="623" t="s">
        <v>3256</v>
      </c>
      <c r="W12" s="399" t="s">
        <v>2811</v>
      </c>
      <c r="X12" s="1524"/>
      <c r="Y12" s="1524"/>
      <c r="Z12" s="1524"/>
      <c r="AA12" s="579" t="s">
        <v>3469</v>
      </c>
      <c r="AB12" s="399" t="s">
        <v>2812</v>
      </c>
    </row>
    <row r="13" spans="1:31" s="399" customFormat="1" ht="17.100000000000001" customHeight="1">
      <c r="B13" s="399" t="s">
        <v>3470</v>
      </c>
      <c r="E13" s="624"/>
      <c r="G13" s="621" t="s">
        <v>2811</v>
      </c>
      <c r="H13" s="1522"/>
      <c r="I13" s="1522"/>
      <c r="J13" s="1522"/>
      <c r="K13" s="1284" t="s">
        <v>3471</v>
      </c>
      <c r="L13" s="1284"/>
      <c r="M13" s="1522"/>
      <c r="N13" s="1522"/>
      <c r="O13" s="1522"/>
      <c r="P13" s="1284" t="s">
        <v>3471</v>
      </c>
      <c r="Q13" s="1284"/>
      <c r="R13" s="1524"/>
      <c r="S13" s="1524"/>
      <c r="T13" s="1524"/>
      <c r="U13" s="624" t="s">
        <v>47</v>
      </c>
      <c r="V13" s="623" t="s">
        <v>3256</v>
      </c>
      <c r="W13" s="399" t="s">
        <v>2811</v>
      </c>
      <c r="X13" s="1522"/>
      <c r="Y13" s="1522"/>
      <c r="Z13" s="1522"/>
      <c r="AA13" s="624" t="s">
        <v>47</v>
      </c>
      <c r="AB13" s="399" t="s">
        <v>2812</v>
      </c>
    </row>
    <row r="14" spans="1:31" s="399" customFormat="1" ht="17.100000000000001" customHeight="1">
      <c r="A14" s="408"/>
      <c r="B14" s="408" t="s">
        <v>3472</v>
      </c>
      <c r="C14" s="408"/>
      <c r="D14" s="408"/>
      <c r="E14" s="408"/>
      <c r="F14" s="408"/>
      <c r="G14" s="408"/>
      <c r="H14" s="408"/>
      <c r="I14" s="408"/>
      <c r="J14" s="408"/>
      <c r="K14" s="408"/>
      <c r="L14" s="408"/>
      <c r="M14" s="408"/>
      <c r="N14" s="408"/>
      <c r="O14" s="408"/>
      <c r="P14" s="408"/>
      <c r="Q14" s="408"/>
      <c r="R14" s="408"/>
      <c r="S14" s="408"/>
      <c r="T14" s="408"/>
      <c r="U14" s="408"/>
      <c r="V14" s="625"/>
      <c r="W14" s="408"/>
      <c r="X14" s="408"/>
      <c r="Y14" s="408"/>
      <c r="Z14" s="408"/>
      <c r="AA14" s="408"/>
      <c r="AB14" s="408"/>
      <c r="AC14" s="408"/>
    </row>
    <row r="15" spans="1:31" ht="15" customHeight="1">
      <c r="A15" s="399"/>
      <c r="B15" s="399"/>
    </row>
    <row r="16" spans="1:31">
      <c r="A16" s="399"/>
      <c r="B16" s="399"/>
    </row>
  </sheetData>
  <mergeCells count="14">
    <mergeCell ref="X13:Z13"/>
    <mergeCell ref="A1:AC1"/>
    <mergeCell ref="I3:K3"/>
    <mergeCell ref="H12:J12"/>
    <mergeCell ref="K12:L12"/>
    <mergeCell ref="M12:O12"/>
    <mergeCell ref="P12:Q12"/>
    <mergeCell ref="R12:T12"/>
    <mergeCell ref="X12:Z12"/>
    <mergeCell ref="H13:J13"/>
    <mergeCell ref="K13:L13"/>
    <mergeCell ref="M13:O13"/>
    <mergeCell ref="P13:Q13"/>
    <mergeCell ref="R13:T13"/>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B0D85B-4907-40A9-8771-6A5A448F1347}">
          <x14:formula1>
            <xm:f>"■,□"</xm:f>
          </x14:formula1>
          <xm: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R4:R5 JN4:JN5 TJ4:TJ5 ADF4:ADF5 ANB4:ANB5 AWX4:AWX5 BGT4:BGT5 BQP4:BQP5 CAL4:CAL5 CKH4:CKH5 CUD4:CUD5 DDZ4:DDZ5 DNV4:DNV5 DXR4:DXR5 EHN4:EHN5 ERJ4:ERJ5 FBF4:FBF5 FLB4:FLB5 FUX4:FUX5 GET4:GET5 GOP4:GOP5 GYL4:GYL5 HIH4:HIH5 HSD4:HSD5 IBZ4:IBZ5 ILV4:ILV5 IVR4:IVR5 JFN4:JFN5 JPJ4:JPJ5 JZF4:JZF5 KJB4:KJB5 KSX4:KSX5 LCT4:LCT5 LMP4:LMP5 LWL4:LWL5 MGH4:MGH5 MQD4:MQD5 MZZ4:MZZ5 NJV4:NJV5 NTR4:NTR5 ODN4:ODN5 ONJ4:ONJ5 OXF4:OXF5 PHB4:PHB5 PQX4:PQX5 QAT4:QAT5 QKP4:QKP5 QUL4:QUL5 REH4:REH5 ROD4:ROD5 RXZ4:RXZ5 SHV4:SHV5 SRR4:SRR5 TBN4:TBN5 TLJ4:TLJ5 TVF4:TVF5 UFB4:UFB5 UOX4:UOX5 UYT4:UYT5 VIP4:VIP5 VSL4:VSL5 WCH4:WCH5 WMD4:WMD5 WVZ4:WVZ5 R65540:R65541 JN65540:JN65541 TJ65540:TJ65541 ADF65540:ADF65541 ANB65540:ANB65541 AWX65540:AWX65541 BGT65540:BGT65541 BQP65540:BQP65541 CAL65540:CAL65541 CKH65540:CKH65541 CUD65540:CUD65541 DDZ65540:DDZ65541 DNV65540:DNV65541 DXR65540:DXR65541 EHN65540:EHN65541 ERJ65540:ERJ65541 FBF65540:FBF65541 FLB65540:FLB65541 FUX65540:FUX65541 GET65540:GET65541 GOP65540:GOP65541 GYL65540:GYL65541 HIH65540:HIH65541 HSD65540:HSD65541 IBZ65540:IBZ65541 ILV65540:ILV65541 IVR65540:IVR65541 JFN65540:JFN65541 JPJ65540:JPJ65541 JZF65540:JZF65541 KJB65540:KJB65541 KSX65540:KSX65541 LCT65540:LCT65541 LMP65540:LMP65541 LWL65540:LWL65541 MGH65540:MGH65541 MQD65540:MQD65541 MZZ65540:MZZ65541 NJV65540:NJV65541 NTR65540:NTR65541 ODN65540:ODN65541 ONJ65540:ONJ65541 OXF65540:OXF65541 PHB65540:PHB65541 PQX65540:PQX65541 QAT65540:QAT65541 QKP65540:QKP65541 QUL65540:QUL65541 REH65540:REH65541 ROD65540:ROD65541 RXZ65540:RXZ65541 SHV65540:SHV65541 SRR65540:SRR65541 TBN65540:TBN65541 TLJ65540:TLJ65541 TVF65540:TVF65541 UFB65540:UFB65541 UOX65540:UOX65541 UYT65540:UYT65541 VIP65540:VIP65541 VSL65540:VSL65541 WCH65540:WCH65541 WMD65540:WMD65541 WVZ65540:WVZ65541 R131076:R131077 JN131076:JN131077 TJ131076:TJ131077 ADF131076:ADF131077 ANB131076:ANB131077 AWX131076:AWX131077 BGT131076:BGT131077 BQP131076:BQP131077 CAL131076:CAL131077 CKH131076:CKH131077 CUD131076:CUD131077 DDZ131076:DDZ131077 DNV131076:DNV131077 DXR131076:DXR131077 EHN131076:EHN131077 ERJ131076:ERJ131077 FBF131076:FBF131077 FLB131076:FLB131077 FUX131076:FUX131077 GET131076:GET131077 GOP131076:GOP131077 GYL131076:GYL131077 HIH131076:HIH131077 HSD131076:HSD131077 IBZ131076:IBZ131077 ILV131076:ILV131077 IVR131076:IVR131077 JFN131076:JFN131077 JPJ131076:JPJ131077 JZF131076:JZF131077 KJB131076:KJB131077 KSX131076:KSX131077 LCT131076:LCT131077 LMP131076:LMP131077 LWL131076:LWL131077 MGH131076:MGH131077 MQD131076:MQD131077 MZZ131076:MZZ131077 NJV131076:NJV131077 NTR131076:NTR131077 ODN131076:ODN131077 ONJ131076:ONJ131077 OXF131076:OXF131077 PHB131076:PHB131077 PQX131076:PQX131077 QAT131076:QAT131077 QKP131076:QKP131077 QUL131076:QUL131077 REH131076:REH131077 ROD131076:ROD131077 RXZ131076:RXZ131077 SHV131076:SHV131077 SRR131076:SRR131077 TBN131076:TBN131077 TLJ131076:TLJ131077 TVF131076:TVF131077 UFB131076:UFB131077 UOX131076:UOX131077 UYT131076:UYT131077 VIP131076:VIP131077 VSL131076:VSL131077 WCH131076:WCH131077 WMD131076:WMD131077 WVZ131076:WVZ131077 R196612:R196613 JN196612:JN196613 TJ196612:TJ196613 ADF196612:ADF196613 ANB196612:ANB196613 AWX196612:AWX196613 BGT196612:BGT196613 BQP196612:BQP196613 CAL196612:CAL196613 CKH196612:CKH196613 CUD196612:CUD196613 DDZ196612:DDZ196613 DNV196612:DNV196613 DXR196612:DXR196613 EHN196612:EHN196613 ERJ196612:ERJ196613 FBF196612:FBF196613 FLB196612:FLB196613 FUX196612:FUX196613 GET196612:GET196613 GOP196612:GOP196613 GYL196612:GYL196613 HIH196612:HIH196613 HSD196612:HSD196613 IBZ196612:IBZ196613 ILV196612:ILV196613 IVR196612:IVR196613 JFN196612:JFN196613 JPJ196612:JPJ196613 JZF196612:JZF196613 KJB196612:KJB196613 KSX196612:KSX196613 LCT196612:LCT196613 LMP196612:LMP196613 LWL196612:LWL196613 MGH196612:MGH196613 MQD196612:MQD196613 MZZ196612:MZZ196613 NJV196612:NJV196613 NTR196612:NTR196613 ODN196612:ODN196613 ONJ196612:ONJ196613 OXF196612:OXF196613 PHB196612:PHB196613 PQX196612:PQX196613 QAT196612:QAT196613 QKP196612:QKP196613 QUL196612:QUL196613 REH196612:REH196613 ROD196612:ROD196613 RXZ196612:RXZ196613 SHV196612:SHV196613 SRR196612:SRR196613 TBN196612:TBN196613 TLJ196612:TLJ196613 TVF196612:TVF196613 UFB196612:UFB196613 UOX196612:UOX196613 UYT196612:UYT196613 VIP196612:VIP196613 VSL196612:VSL196613 WCH196612:WCH196613 WMD196612:WMD196613 WVZ196612:WVZ196613 R262148:R262149 JN262148:JN262149 TJ262148:TJ262149 ADF262148:ADF262149 ANB262148:ANB262149 AWX262148:AWX262149 BGT262148:BGT262149 BQP262148:BQP262149 CAL262148:CAL262149 CKH262148:CKH262149 CUD262148:CUD262149 DDZ262148:DDZ262149 DNV262148:DNV262149 DXR262148:DXR262149 EHN262148:EHN262149 ERJ262148:ERJ262149 FBF262148:FBF262149 FLB262148:FLB262149 FUX262148:FUX262149 GET262148:GET262149 GOP262148:GOP262149 GYL262148:GYL262149 HIH262148:HIH262149 HSD262148:HSD262149 IBZ262148:IBZ262149 ILV262148:ILV262149 IVR262148:IVR262149 JFN262148:JFN262149 JPJ262148:JPJ262149 JZF262148:JZF262149 KJB262148:KJB262149 KSX262148:KSX262149 LCT262148:LCT262149 LMP262148:LMP262149 LWL262148:LWL262149 MGH262148:MGH262149 MQD262148:MQD262149 MZZ262148:MZZ262149 NJV262148:NJV262149 NTR262148:NTR262149 ODN262148:ODN262149 ONJ262148:ONJ262149 OXF262148:OXF262149 PHB262148:PHB262149 PQX262148:PQX262149 QAT262148:QAT262149 QKP262148:QKP262149 QUL262148:QUL262149 REH262148:REH262149 ROD262148:ROD262149 RXZ262148:RXZ262149 SHV262148:SHV262149 SRR262148:SRR262149 TBN262148:TBN262149 TLJ262148:TLJ262149 TVF262148:TVF262149 UFB262148:UFB262149 UOX262148:UOX262149 UYT262148:UYT262149 VIP262148:VIP262149 VSL262148:VSL262149 WCH262148:WCH262149 WMD262148:WMD262149 WVZ262148:WVZ262149 R327684:R327685 JN327684:JN327685 TJ327684:TJ327685 ADF327684:ADF327685 ANB327684:ANB327685 AWX327684:AWX327685 BGT327684:BGT327685 BQP327684:BQP327685 CAL327684:CAL327685 CKH327684:CKH327685 CUD327684:CUD327685 DDZ327684:DDZ327685 DNV327684:DNV327685 DXR327684:DXR327685 EHN327684:EHN327685 ERJ327684:ERJ327685 FBF327684:FBF327685 FLB327684:FLB327685 FUX327684:FUX327685 GET327684:GET327685 GOP327684:GOP327685 GYL327684:GYL327685 HIH327684:HIH327685 HSD327684:HSD327685 IBZ327684:IBZ327685 ILV327684:ILV327685 IVR327684:IVR327685 JFN327684:JFN327685 JPJ327684:JPJ327685 JZF327684:JZF327685 KJB327684:KJB327685 KSX327684:KSX327685 LCT327684:LCT327685 LMP327684:LMP327685 LWL327684:LWL327685 MGH327684:MGH327685 MQD327684:MQD327685 MZZ327684:MZZ327685 NJV327684:NJV327685 NTR327684:NTR327685 ODN327684:ODN327685 ONJ327684:ONJ327685 OXF327684:OXF327685 PHB327684:PHB327685 PQX327684:PQX327685 QAT327684:QAT327685 QKP327684:QKP327685 QUL327684:QUL327685 REH327684:REH327685 ROD327684:ROD327685 RXZ327684:RXZ327685 SHV327684:SHV327685 SRR327684:SRR327685 TBN327684:TBN327685 TLJ327684:TLJ327685 TVF327684:TVF327685 UFB327684:UFB327685 UOX327684:UOX327685 UYT327684:UYT327685 VIP327684:VIP327685 VSL327684:VSL327685 WCH327684:WCH327685 WMD327684:WMD327685 WVZ327684:WVZ327685 R393220:R393221 JN393220:JN393221 TJ393220:TJ393221 ADF393220:ADF393221 ANB393220:ANB393221 AWX393220:AWX393221 BGT393220:BGT393221 BQP393220:BQP393221 CAL393220:CAL393221 CKH393220:CKH393221 CUD393220:CUD393221 DDZ393220:DDZ393221 DNV393220:DNV393221 DXR393220:DXR393221 EHN393220:EHN393221 ERJ393220:ERJ393221 FBF393220:FBF393221 FLB393220:FLB393221 FUX393220:FUX393221 GET393220:GET393221 GOP393220:GOP393221 GYL393220:GYL393221 HIH393220:HIH393221 HSD393220:HSD393221 IBZ393220:IBZ393221 ILV393220:ILV393221 IVR393220:IVR393221 JFN393220:JFN393221 JPJ393220:JPJ393221 JZF393220:JZF393221 KJB393220:KJB393221 KSX393220:KSX393221 LCT393220:LCT393221 LMP393220:LMP393221 LWL393220:LWL393221 MGH393220:MGH393221 MQD393220:MQD393221 MZZ393220:MZZ393221 NJV393220:NJV393221 NTR393220:NTR393221 ODN393220:ODN393221 ONJ393220:ONJ393221 OXF393220:OXF393221 PHB393220:PHB393221 PQX393220:PQX393221 QAT393220:QAT393221 QKP393220:QKP393221 QUL393220:QUL393221 REH393220:REH393221 ROD393220:ROD393221 RXZ393220:RXZ393221 SHV393220:SHV393221 SRR393220:SRR393221 TBN393220:TBN393221 TLJ393220:TLJ393221 TVF393220:TVF393221 UFB393220:UFB393221 UOX393220:UOX393221 UYT393220:UYT393221 VIP393220:VIP393221 VSL393220:VSL393221 WCH393220:WCH393221 WMD393220:WMD393221 WVZ393220:WVZ393221 R458756:R458757 JN458756:JN458757 TJ458756:TJ458757 ADF458756:ADF458757 ANB458756:ANB458757 AWX458756:AWX458757 BGT458756:BGT458757 BQP458756:BQP458757 CAL458756:CAL458757 CKH458756:CKH458757 CUD458756:CUD458757 DDZ458756:DDZ458757 DNV458756:DNV458757 DXR458756:DXR458757 EHN458756:EHN458757 ERJ458756:ERJ458757 FBF458756:FBF458757 FLB458756:FLB458757 FUX458756:FUX458757 GET458756:GET458757 GOP458756:GOP458757 GYL458756:GYL458757 HIH458756:HIH458757 HSD458756:HSD458757 IBZ458756:IBZ458757 ILV458756:ILV458757 IVR458756:IVR458757 JFN458756:JFN458757 JPJ458756:JPJ458757 JZF458756:JZF458757 KJB458756:KJB458757 KSX458756:KSX458757 LCT458756:LCT458757 LMP458756:LMP458757 LWL458756:LWL458757 MGH458756:MGH458757 MQD458756:MQD458757 MZZ458756:MZZ458757 NJV458756:NJV458757 NTR458756:NTR458757 ODN458756:ODN458757 ONJ458756:ONJ458757 OXF458756:OXF458757 PHB458756:PHB458757 PQX458756:PQX458757 QAT458756:QAT458757 QKP458756:QKP458757 QUL458756:QUL458757 REH458756:REH458757 ROD458756:ROD458757 RXZ458756:RXZ458757 SHV458756:SHV458757 SRR458756:SRR458757 TBN458756:TBN458757 TLJ458756:TLJ458757 TVF458756:TVF458757 UFB458756:UFB458757 UOX458756:UOX458757 UYT458756:UYT458757 VIP458756:VIP458757 VSL458756:VSL458757 WCH458756:WCH458757 WMD458756:WMD458757 WVZ458756:WVZ458757 R524292:R524293 JN524292:JN524293 TJ524292:TJ524293 ADF524292:ADF524293 ANB524292:ANB524293 AWX524292:AWX524293 BGT524292:BGT524293 BQP524292:BQP524293 CAL524292:CAL524293 CKH524292:CKH524293 CUD524292:CUD524293 DDZ524292:DDZ524293 DNV524292:DNV524293 DXR524292:DXR524293 EHN524292:EHN524293 ERJ524292:ERJ524293 FBF524292:FBF524293 FLB524292:FLB524293 FUX524292:FUX524293 GET524292:GET524293 GOP524292:GOP524293 GYL524292:GYL524293 HIH524292:HIH524293 HSD524292:HSD524293 IBZ524292:IBZ524293 ILV524292:ILV524293 IVR524292:IVR524293 JFN524292:JFN524293 JPJ524292:JPJ524293 JZF524292:JZF524293 KJB524292:KJB524293 KSX524292:KSX524293 LCT524292:LCT524293 LMP524292:LMP524293 LWL524292:LWL524293 MGH524292:MGH524293 MQD524292:MQD524293 MZZ524292:MZZ524293 NJV524292:NJV524293 NTR524292:NTR524293 ODN524292:ODN524293 ONJ524292:ONJ524293 OXF524292:OXF524293 PHB524292:PHB524293 PQX524292:PQX524293 QAT524292:QAT524293 QKP524292:QKP524293 QUL524292:QUL524293 REH524292:REH524293 ROD524292:ROD524293 RXZ524292:RXZ524293 SHV524292:SHV524293 SRR524292:SRR524293 TBN524292:TBN524293 TLJ524292:TLJ524293 TVF524292:TVF524293 UFB524292:UFB524293 UOX524292:UOX524293 UYT524292:UYT524293 VIP524292:VIP524293 VSL524292:VSL524293 WCH524292:WCH524293 WMD524292:WMD524293 WVZ524292:WVZ524293 R589828:R589829 JN589828:JN589829 TJ589828:TJ589829 ADF589828:ADF589829 ANB589828:ANB589829 AWX589828:AWX589829 BGT589828:BGT589829 BQP589828:BQP589829 CAL589828:CAL589829 CKH589828:CKH589829 CUD589828:CUD589829 DDZ589828:DDZ589829 DNV589828:DNV589829 DXR589828:DXR589829 EHN589828:EHN589829 ERJ589828:ERJ589829 FBF589828:FBF589829 FLB589828:FLB589829 FUX589828:FUX589829 GET589828:GET589829 GOP589828:GOP589829 GYL589828:GYL589829 HIH589828:HIH589829 HSD589828:HSD589829 IBZ589828:IBZ589829 ILV589828:ILV589829 IVR589828:IVR589829 JFN589828:JFN589829 JPJ589828:JPJ589829 JZF589828:JZF589829 KJB589828:KJB589829 KSX589828:KSX589829 LCT589828:LCT589829 LMP589828:LMP589829 LWL589828:LWL589829 MGH589828:MGH589829 MQD589828:MQD589829 MZZ589828:MZZ589829 NJV589828:NJV589829 NTR589828:NTR589829 ODN589828:ODN589829 ONJ589828:ONJ589829 OXF589828:OXF589829 PHB589828:PHB589829 PQX589828:PQX589829 QAT589828:QAT589829 QKP589828:QKP589829 QUL589828:QUL589829 REH589828:REH589829 ROD589828:ROD589829 RXZ589828:RXZ589829 SHV589828:SHV589829 SRR589828:SRR589829 TBN589828:TBN589829 TLJ589828:TLJ589829 TVF589828:TVF589829 UFB589828:UFB589829 UOX589828:UOX589829 UYT589828:UYT589829 VIP589828:VIP589829 VSL589828:VSL589829 WCH589828:WCH589829 WMD589828:WMD589829 WVZ589828:WVZ589829 R655364:R655365 JN655364:JN655365 TJ655364:TJ655365 ADF655364:ADF655365 ANB655364:ANB655365 AWX655364:AWX655365 BGT655364:BGT655365 BQP655364:BQP655365 CAL655364:CAL655365 CKH655364:CKH655365 CUD655364:CUD655365 DDZ655364:DDZ655365 DNV655364:DNV655365 DXR655364:DXR655365 EHN655364:EHN655365 ERJ655364:ERJ655365 FBF655364:FBF655365 FLB655364:FLB655365 FUX655364:FUX655365 GET655364:GET655365 GOP655364:GOP655365 GYL655364:GYL655365 HIH655364:HIH655365 HSD655364:HSD655365 IBZ655364:IBZ655365 ILV655364:ILV655365 IVR655364:IVR655365 JFN655364:JFN655365 JPJ655364:JPJ655365 JZF655364:JZF655365 KJB655364:KJB655365 KSX655364:KSX655365 LCT655364:LCT655365 LMP655364:LMP655365 LWL655364:LWL655365 MGH655364:MGH655365 MQD655364:MQD655365 MZZ655364:MZZ655365 NJV655364:NJV655365 NTR655364:NTR655365 ODN655364:ODN655365 ONJ655364:ONJ655365 OXF655364:OXF655365 PHB655364:PHB655365 PQX655364:PQX655365 QAT655364:QAT655365 QKP655364:QKP655365 QUL655364:QUL655365 REH655364:REH655365 ROD655364:ROD655365 RXZ655364:RXZ655365 SHV655364:SHV655365 SRR655364:SRR655365 TBN655364:TBN655365 TLJ655364:TLJ655365 TVF655364:TVF655365 UFB655364:UFB655365 UOX655364:UOX655365 UYT655364:UYT655365 VIP655364:VIP655365 VSL655364:VSL655365 WCH655364:WCH655365 WMD655364:WMD655365 WVZ655364:WVZ655365 R720900:R720901 JN720900:JN720901 TJ720900:TJ720901 ADF720900:ADF720901 ANB720900:ANB720901 AWX720900:AWX720901 BGT720900:BGT720901 BQP720900:BQP720901 CAL720900:CAL720901 CKH720900:CKH720901 CUD720900:CUD720901 DDZ720900:DDZ720901 DNV720900:DNV720901 DXR720900:DXR720901 EHN720900:EHN720901 ERJ720900:ERJ720901 FBF720900:FBF720901 FLB720900:FLB720901 FUX720900:FUX720901 GET720900:GET720901 GOP720900:GOP720901 GYL720900:GYL720901 HIH720900:HIH720901 HSD720900:HSD720901 IBZ720900:IBZ720901 ILV720900:ILV720901 IVR720900:IVR720901 JFN720900:JFN720901 JPJ720900:JPJ720901 JZF720900:JZF720901 KJB720900:KJB720901 KSX720900:KSX720901 LCT720900:LCT720901 LMP720900:LMP720901 LWL720900:LWL720901 MGH720900:MGH720901 MQD720900:MQD720901 MZZ720900:MZZ720901 NJV720900:NJV720901 NTR720900:NTR720901 ODN720900:ODN720901 ONJ720900:ONJ720901 OXF720900:OXF720901 PHB720900:PHB720901 PQX720900:PQX720901 QAT720900:QAT720901 QKP720900:QKP720901 QUL720900:QUL720901 REH720900:REH720901 ROD720900:ROD720901 RXZ720900:RXZ720901 SHV720900:SHV720901 SRR720900:SRR720901 TBN720900:TBN720901 TLJ720900:TLJ720901 TVF720900:TVF720901 UFB720900:UFB720901 UOX720900:UOX720901 UYT720900:UYT720901 VIP720900:VIP720901 VSL720900:VSL720901 WCH720900:WCH720901 WMD720900:WMD720901 WVZ720900:WVZ720901 R786436:R786437 JN786436:JN786437 TJ786436:TJ786437 ADF786436:ADF786437 ANB786436:ANB786437 AWX786436:AWX786437 BGT786436:BGT786437 BQP786436:BQP786437 CAL786436:CAL786437 CKH786436:CKH786437 CUD786436:CUD786437 DDZ786436:DDZ786437 DNV786436:DNV786437 DXR786436:DXR786437 EHN786436:EHN786437 ERJ786436:ERJ786437 FBF786436:FBF786437 FLB786436:FLB786437 FUX786436:FUX786437 GET786436:GET786437 GOP786436:GOP786437 GYL786436:GYL786437 HIH786436:HIH786437 HSD786436:HSD786437 IBZ786436:IBZ786437 ILV786436:ILV786437 IVR786436:IVR786437 JFN786436:JFN786437 JPJ786436:JPJ786437 JZF786436:JZF786437 KJB786436:KJB786437 KSX786436:KSX786437 LCT786436:LCT786437 LMP786436:LMP786437 LWL786436:LWL786437 MGH786436:MGH786437 MQD786436:MQD786437 MZZ786436:MZZ786437 NJV786436:NJV786437 NTR786436:NTR786437 ODN786436:ODN786437 ONJ786436:ONJ786437 OXF786436:OXF786437 PHB786436:PHB786437 PQX786436:PQX786437 QAT786436:QAT786437 QKP786436:QKP786437 QUL786436:QUL786437 REH786436:REH786437 ROD786436:ROD786437 RXZ786436:RXZ786437 SHV786436:SHV786437 SRR786436:SRR786437 TBN786436:TBN786437 TLJ786436:TLJ786437 TVF786436:TVF786437 UFB786436:UFB786437 UOX786436:UOX786437 UYT786436:UYT786437 VIP786436:VIP786437 VSL786436:VSL786437 WCH786436:WCH786437 WMD786436:WMD786437 WVZ786436:WVZ786437 R851972:R851973 JN851972:JN851973 TJ851972:TJ851973 ADF851972:ADF851973 ANB851972:ANB851973 AWX851972:AWX851973 BGT851972:BGT851973 BQP851972:BQP851973 CAL851972:CAL851973 CKH851972:CKH851973 CUD851972:CUD851973 DDZ851972:DDZ851973 DNV851972:DNV851973 DXR851972:DXR851973 EHN851972:EHN851973 ERJ851972:ERJ851973 FBF851972:FBF851973 FLB851972:FLB851973 FUX851972:FUX851973 GET851972:GET851973 GOP851972:GOP851973 GYL851972:GYL851973 HIH851972:HIH851973 HSD851972:HSD851973 IBZ851972:IBZ851973 ILV851972:ILV851973 IVR851972:IVR851973 JFN851972:JFN851973 JPJ851972:JPJ851973 JZF851972:JZF851973 KJB851972:KJB851973 KSX851972:KSX851973 LCT851972:LCT851973 LMP851972:LMP851973 LWL851972:LWL851973 MGH851972:MGH851973 MQD851972:MQD851973 MZZ851972:MZZ851973 NJV851972:NJV851973 NTR851972:NTR851973 ODN851972:ODN851973 ONJ851972:ONJ851973 OXF851972:OXF851973 PHB851972:PHB851973 PQX851972:PQX851973 QAT851972:QAT851973 QKP851972:QKP851973 QUL851972:QUL851973 REH851972:REH851973 ROD851972:ROD851973 RXZ851972:RXZ851973 SHV851972:SHV851973 SRR851972:SRR851973 TBN851972:TBN851973 TLJ851972:TLJ851973 TVF851972:TVF851973 UFB851972:UFB851973 UOX851972:UOX851973 UYT851972:UYT851973 VIP851972:VIP851973 VSL851972:VSL851973 WCH851972:WCH851973 WMD851972:WMD851973 WVZ851972:WVZ851973 R917508:R917509 JN917508:JN917509 TJ917508:TJ917509 ADF917508:ADF917509 ANB917508:ANB917509 AWX917508:AWX917509 BGT917508:BGT917509 BQP917508:BQP917509 CAL917508:CAL917509 CKH917508:CKH917509 CUD917508:CUD917509 DDZ917508:DDZ917509 DNV917508:DNV917509 DXR917508:DXR917509 EHN917508:EHN917509 ERJ917508:ERJ917509 FBF917508:FBF917509 FLB917508:FLB917509 FUX917508:FUX917509 GET917508:GET917509 GOP917508:GOP917509 GYL917508:GYL917509 HIH917508:HIH917509 HSD917508:HSD917509 IBZ917508:IBZ917509 ILV917508:ILV917509 IVR917508:IVR917509 JFN917508:JFN917509 JPJ917508:JPJ917509 JZF917508:JZF917509 KJB917508:KJB917509 KSX917508:KSX917509 LCT917508:LCT917509 LMP917508:LMP917509 LWL917508:LWL917509 MGH917508:MGH917509 MQD917508:MQD917509 MZZ917508:MZZ917509 NJV917508:NJV917509 NTR917508:NTR917509 ODN917508:ODN917509 ONJ917508:ONJ917509 OXF917508:OXF917509 PHB917508:PHB917509 PQX917508:PQX917509 QAT917508:QAT917509 QKP917508:QKP917509 QUL917508:QUL917509 REH917508:REH917509 ROD917508:ROD917509 RXZ917508:RXZ917509 SHV917508:SHV917509 SRR917508:SRR917509 TBN917508:TBN917509 TLJ917508:TLJ917509 TVF917508:TVF917509 UFB917508:UFB917509 UOX917508:UOX917509 UYT917508:UYT917509 VIP917508:VIP917509 VSL917508:VSL917509 WCH917508:WCH917509 WMD917508:WMD917509 WVZ917508:WVZ917509 R983044:R983045 JN983044:JN983045 TJ983044:TJ983045 ADF983044:ADF983045 ANB983044:ANB983045 AWX983044:AWX983045 BGT983044:BGT983045 BQP983044:BQP983045 CAL983044:CAL983045 CKH983044:CKH983045 CUD983044:CUD983045 DDZ983044:DDZ983045 DNV983044:DNV983045 DXR983044:DXR983045 EHN983044:EHN983045 ERJ983044:ERJ983045 FBF983044:FBF983045 FLB983044:FLB983045 FUX983044:FUX983045 GET983044:GET983045 GOP983044:GOP983045 GYL983044:GYL983045 HIH983044:HIH983045 HSD983044:HSD983045 IBZ983044:IBZ983045 ILV983044:ILV983045 IVR983044:IVR983045 JFN983044:JFN983045 JPJ983044:JPJ983045 JZF983044:JZF983045 KJB983044:KJB983045 KSX983044:KSX983045 LCT983044:LCT983045 LMP983044:LMP983045 LWL983044:LWL983045 MGH983044:MGH983045 MQD983044:MQD983045 MZZ983044:MZZ983045 NJV983044:NJV983045 NTR983044:NTR983045 ODN983044:ODN983045 ONJ983044:ONJ983045 OXF983044:OXF983045 PHB983044:PHB983045 PQX983044:PQX983045 QAT983044:QAT983045 QKP983044:QKP983045 QUL983044:QUL983045 REH983044:REH983045 ROD983044:ROD983045 RXZ983044:RXZ983045 SHV983044:SHV983045 SRR983044:SRR983045 TBN983044:TBN983045 TLJ983044:TLJ983045 TVF983044:TVF983045 UFB983044:UFB983045 UOX983044:UOX983045 UYT983044:UYT983045 VIP983044:VIP983045 VSL983044:VSL983045 WCH983044:WCH983045 WMD983044:WMD983045 WVZ983044:WVZ983045 V4:V5 JR4:JR5 TN4:TN5 ADJ4:ADJ5 ANF4:ANF5 AXB4:AXB5 BGX4:BGX5 BQT4:BQT5 CAP4:CAP5 CKL4:CKL5 CUH4:CUH5 DED4:DED5 DNZ4:DNZ5 DXV4:DXV5 EHR4:EHR5 ERN4:ERN5 FBJ4:FBJ5 FLF4:FLF5 FVB4:FVB5 GEX4:GEX5 GOT4:GOT5 GYP4:GYP5 HIL4:HIL5 HSH4:HSH5 ICD4:ICD5 ILZ4:ILZ5 IVV4:IVV5 JFR4:JFR5 JPN4:JPN5 JZJ4:JZJ5 KJF4:KJF5 KTB4:KTB5 LCX4:LCX5 LMT4:LMT5 LWP4:LWP5 MGL4:MGL5 MQH4:MQH5 NAD4:NAD5 NJZ4:NJZ5 NTV4:NTV5 ODR4:ODR5 ONN4:ONN5 OXJ4:OXJ5 PHF4:PHF5 PRB4:PRB5 QAX4:QAX5 QKT4:QKT5 QUP4:QUP5 REL4:REL5 ROH4:ROH5 RYD4:RYD5 SHZ4:SHZ5 SRV4:SRV5 TBR4:TBR5 TLN4:TLN5 TVJ4:TVJ5 UFF4:UFF5 UPB4:UPB5 UYX4:UYX5 VIT4:VIT5 VSP4:VSP5 WCL4:WCL5 WMH4:WMH5 WWD4:WWD5 V65540:V65541 JR65540:JR65541 TN65540:TN65541 ADJ65540:ADJ65541 ANF65540:ANF65541 AXB65540:AXB65541 BGX65540:BGX65541 BQT65540:BQT65541 CAP65540:CAP65541 CKL65540:CKL65541 CUH65540:CUH65541 DED65540:DED65541 DNZ65540:DNZ65541 DXV65540:DXV65541 EHR65540:EHR65541 ERN65540:ERN65541 FBJ65540:FBJ65541 FLF65540:FLF65541 FVB65540:FVB65541 GEX65540:GEX65541 GOT65540:GOT65541 GYP65540:GYP65541 HIL65540:HIL65541 HSH65540:HSH65541 ICD65540:ICD65541 ILZ65540:ILZ65541 IVV65540:IVV65541 JFR65540:JFR65541 JPN65540:JPN65541 JZJ65540:JZJ65541 KJF65540:KJF65541 KTB65540:KTB65541 LCX65540:LCX65541 LMT65540:LMT65541 LWP65540:LWP65541 MGL65540:MGL65541 MQH65540:MQH65541 NAD65540:NAD65541 NJZ65540:NJZ65541 NTV65540:NTV65541 ODR65540:ODR65541 ONN65540:ONN65541 OXJ65540:OXJ65541 PHF65540:PHF65541 PRB65540:PRB65541 QAX65540:QAX65541 QKT65540:QKT65541 QUP65540:QUP65541 REL65540:REL65541 ROH65540:ROH65541 RYD65540:RYD65541 SHZ65540:SHZ65541 SRV65540:SRV65541 TBR65540:TBR65541 TLN65540:TLN65541 TVJ65540:TVJ65541 UFF65540:UFF65541 UPB65540:UPB65541 UYX65540:UYX65541 VIT65540:VIT65541 VSP65540:VSP65541 WCL65540:WCL65541 WMH65540:WMH65541 WWD65540:WWD65541 V131076:V131077 JR131076:JR131077 TN131076:TN131077 ADJ131076:ADJ131077 ANF131076:ANF131077 AXB131076:AXB131077 BGX131076:BGX131077 BQT131076:BQT131077 CAP131076:CAP131077 CKL131076:CKL131077 CUH131076:CUH131077 DED131076:DED131077 DNZ131076:DNZ131077 DXV131076:DXV131077 EHR131076:EHR131077 ERN131076:ERN131077 FBJ131076:FBJ131077 FLF131076:FLF131077 FVB131076:FVB131077 GEX131076:GEX131077 GOT131076:GOT131077 GYP131076:GYP131077 HIL131076:HIL131077 HSH131076:HSH131077 ICD131076:ICD131077 ILZ131076:ILZ131077 IVV131076:IVV131077 JFR131076:JFR131077 JPN131076:JPN131077 JZJ131076:JZJ131077 KJF131076:KJF131077 KTB131076:KTB131077 LCX131076:LCX131077 LMT131076:LMT131077 LWP131076:LWP131077 MGL131076:MGL131077 MQH131076:MQH131077 NAD131076:NAD131077 NJZ131076:NJZ131077 NTV131076:NTV131077 ODR131076:ODR131077 ONN131076:ONN131077 OXJ131076:OXJ131077 PHF131076:PHF131077 PRB131076:PRB131077 QAX131076:QAX131077 QKT131076:QKT131077 QUP131076:QUP131077 REL131076:REL131077 ROH131076:ROH131077 RYD131076:RYD131077 SHZ131076:SHZ131077 SRV131076:SRV131077 TBR131076:TBR131077 TLN131076:TLN131077 TVJ131076:TVJ131077 UFF131076:UFF131077 UPB131076:UPB131077 UYX131076:UYX131077 VIT131076:VIT131077 VSP131076:VSP131077 WCL131076:WCL131077 WMH131076:WMH131077 WWD131076:WWD131077 V196612:V196613 JR196612:JR196613 TN196612:TN196613 ADJ196612:ADJ196613 ANF196612:ANF196613 AXB196612:AXB196613 BGX196612:BGX196613 BQT196612:BQT196613 CAP196612:CAP196613 CKL196612:CKL196613 CUH196612:CUH196613 DED196612:DED196613 DNZ196612:DNZ196613 DXV196612:DXV196613 EHR196612:EHR196613 ERN196612:ERN196613 FBJ196612:FBJ196613 FLF196612:FLF196613 FVB196612:FVB196613 GEX196612:GEX196613 GOT196612:GOT196613 GYP196612:GYP196613 HIL196612:HIL196613 HSH196612:HSH196613 ICD196612:ICD196613 ILZ196612:ILZ196613 IVV196612:IVV196613 JFR196612:JFR196613 JPN196612:JPN196613 JZJ196612:JZJ196613 KJF196612:KJF196613 KTB196612:KTB196613 LCX196612:LCX196613 LMT196612:LMT196613 LWP196612:LWP196613 MGL196612:MGL196613 MQH196612:MQH196613 NAD196612:NAD196613 NJZ196612:NJZ196613 NTV196612:NTV196613 ODR196612:ODR196613 ONN196612:ONN196613 OXJ196612:OXJ196613 PHF196612:PHF196613 PRB196612:PRB196613 QAX196612:QAX196613 QKT196612:QKT196613 QUP196612:QUP196613 REL196612:REL196613 ROH196612:ROH196613 RYD196612:RYD196613 SHZ196612:SHZ196613 SRV196612:SRV196613 TBR196612:TBR196613 TLN196612:TLN196613 TVJ196612:TVJ196613 UFF196612:UFF196613 UPB196612:UPB196613 UYX196612:UYX196613 VIT196612:VIT196613 VSP196612:VSP196613 WCL196612:WCL196613 WMH196612:WMH196613 WWD196612:WWD196613 V262148:V262149 JR262148:JR262149 TN262148:TN262149 ADJ262148:ADJ262149 ANF262148:ANF262149 AXB262148:AXB262149 BGX262148:BGX262149 BQT262148:BQT262149 CAP262148:CAP262149 CKL262148:CKL262149 CUH262148:CUH262149 DED262148:DED262149 DNZ262148:DNZ262149 DXV262148:DXV262149 EHR262148:EHR262149 ERN262148:ERN262149 FBJ262148:FBJ262149 FLF262148:FLF262149 FVB262148:FVB262149 GEX262148:GEX262149 GOT262148:GOT262149 GYP262148:GYP262149 HIL262148:HIL262149 HSH262148:HSH262149 ICD262148:ICD262149 ILZ262148:ILZ262149 IVV262148:IVV262149 JFR262148:JFR262149 JPN262148:JPN262149 JZJ262148:JZJ262149 KJF262148:KJF262149 KTB262148:KTB262149 LCX262148:LCX262149 LMT262148:LMT262149 LWP262148:LWP262149 MGL262148:MGL262149 MQH262148:MQH262149 NAD262148:NAD262149 NJZ262148:NJZ262149 NTV262148:NTV262149 ODR262148:ODR262149 ONN262148:ONN262149 OXJ262148:OXJ262149 PHF262148:PHF262149 PRB262148:PRB262149 QAX262148:QAX262149 QKT262148:QKT262149 QUP262148:QUP262149 REL262148:REL262149 ROH262148:ROH262149 RYD262148:RYD262149 SHZ262148:SHZ262149 SRV262148:SRV262149 TBR262148:TBR262149 TLN262148:TLN262149 TVJ262148:TVJ262149 UFF262148:UFF262149 UPB262148:UPB262149 UYX262148:UYX262149 VIT262148:VIT262149 VSP262148:VSP262149 WCL262148:WCL262149 WMH262148:WMH262149 WWD262148:WWD262149 V327684:V327685 JR327684:JR327685 TN327684:TN327685 ADJ327684:ADJ327685 ANF327684:ANF327685 AXB327684:AXB327685 BGX327684:BGX327685 BQT327684:BQT327685 CAP327684:CAP327685 CKL327684:CKL327685 CUH327684:CUH327685 DED327684:DED327685 DNZ327684:DNZ327685 DXV327684:DXV327685 EHR327684:EHR327685 ERN327684:ERN327685 FBJ327684:FBJ327685 FLF327684:FLF327685 FVB327684:FVB327685 GEX327684:GEX327685 GOT327684:GOT327685 GYP327684:GYP327685 HIL327684:HIL327685 HSH327684:HSH327685 ICD327684:ICD327685 ILZ327684:ILZ327685 IVV327684:IVV327685 JFR327684:JFR327685 JPN327684:JPN327685 JZJ327684:JZJ327685 KJF327684:KJF327685 KTB327684:KTB327685 LCX327684:LCX327685 LMT327684:LMT327685 LWP327684:LWP327685 MGL327684:MGL327685 MQH327684:MQH327685 NAD327684:NAD327685 NJZ327684:NJZ327685 NTV327684:NTV327685 ODR327684:ODR327685 ONN327684:ONN327685 OXJ327684:OXJ327685 PHF327684:PHF327685 PRB327684:PRB327685 QAX327684:QAX327685 QKT327684:QKT327685 QUP327684:QUP327685 REL327684:REL327685 ROH327684:ROH327685 RYD327684:RYD327685 SHZ327684:SHZ327685 SRV327684:SRV327685 TBR327684:TBR327685 TLN327684:TLN327685 TVJ327684:TVJ327685 UFF327684:UFF327685 UPB327684:UPB327685 UYX327684:UYX327685 VIT327684:VIT327685 VSP327684:VSP327685 WCL327684:WCL327685 WMH327684:WMH327685 WWD327684:WWD327685 V393220:V393221 JR393220:JR393221 TN393220:TN393221 ADJ393220:ADJ393221 ANF393220:ANF393221 AXB393220:AXB393221 BGX393220:BGX393221 BQT393220:BQT393221 CAP393220:CAP393221 CKL393220:CKL393221 CUH393220:CUH393221 DED393220:DED393221 DNZ393220:DNZ393221 DXV393220:DXV393221 EHR393220:EHR393221 ERN393220:ERN393221 FBJ393220:FBJ393221 FLF393220:FLF393221 FVB393220:FVB393221 GEX393220:GEX393221 GOT393220:GOT393221 GYP393220:GYP393221 HIL393220:HIL393221 HSH393220:HSH393221 ICD393220:ICD393221 ILZ393220:ILZ393221 IVV393220:IVV393221 JFR393220:JFR393221 JPN393220:JPN393221 JZJ393220:JZJ393221 KJF393220:KJF393221 KTB393220:KTB393221 LCX393220:LCX393221 LMT393220:LMT393221 LWP393220:LWP393221 MGL393220:MGL393221 MQH393220:MQH393221 NAD393220:NAD393221 NJZ393220:NJZ393221 NTV393220:NTV393221 ODR393220:ODR393221 ONN393220:ONN393221 OXJ393220:OXJ393221 PHF393220:PHF393221 PRB393220:PRB393221 QAX393220:QAX393221 QKT393220:QKT393221 QUP393220:QUP393221 REL393220:REL393221 ROH393220:ROH393221 RYD393220:RYD393221 SHZ393220:SHZ393221 SRV393220:SRV393221 TBR393220:TBR393221 TLN393220:TLN393221 TVJ393220:TVJ393221 UFF393220:UFF393221 UPB393220:UPB393221 UYX393220:UYX393221 VIT393220:VIT393221 VSP393220:VSP393221 WCL393220:WCL393221 WMH393220:WMH393221 WWD393220:WWD393221 V458756:V458757 JR458756:JR458757 TN458756:TN458757 ADJ458756:ADJ458757 ANF458756:ANF458757 AXB458756:AXB458757 BGX458756:BGX458757 BQT458756:BQT458757 CAP458756:CAP458757 CKL458756:CKL458757 CUH458756:CUH458757 DED458756:DED458757 DNZ458756:DNZ458757 DXV458756:DXV458757 EHR458756:EHR458757 ERN458756:ERN458757 FBJ458756:FBJ458757 FLF458756:FLF458757 FVB458756:FVB458757 GEX458756:GEX458757 GOT458756:GOT458757 GYP458756:GYP458757 HIL458756:HIL458757 HSH458756:HSH458757 ICD458756:ICD458757 ILZ458756:ILZ458757 IVV458756:IVV458757 JFR458756:JFR458757 JPN458756:JPN458757 JZJ458756:JZJ458757 KJF458756:KJF458757 KTB458756:KTB458757 LCX458756:LCX458757 LMT458756:LMT458757 LWP458756:LWP458757 MGL458756:MGL458757 MQH458756:MQH458757 NAD458756:NAD458757 NJZ458756:NJZ458757 NTV458756:NTV458757 ODR458756:ODR458757 ONN458756:ONN458757 OXJ458756:OXJ458757 PHF458756:PHF458757 PRB458756:PRB458757 QAX458756:QAX458757 QKT458756:QKT458757 QUP458756:QUP458757 REL458756:REL458757 ROH458756:ROH458757 RYD458756:RYD458757 SHZ458756:SHZ458757 SRV458756:SRV458757 TBR458756:TBR458757 TLN458756:TLN458757 TVJ458756:TVJ458757 UFF458756:UFF458757 UPB458756:UPB458757 UYX458756:UYX458757 VIT458756:VIT458757 VSP458756:VSP458757 WCL458756:WCL458757 WMH458756:WMH458757 WWD458756:WWD458757 V524292:V524293 JR524292:JR524293 TN524292:TN524293 ADJ524292:ADJ524293 ANF524292:ANF524293 AXB524292:AXB524293 BGX524292:BGX524293 BQT524292:BQT524293 CAP524292:CAP524293 CKL524292:CKL524293 CUH524292:CUH524293 DED524292:DED524293 DNZ524292:DNZ524293 DXV524292:DXV524293 EHR524292:EHR524293 ERN524292:ERN524293 FBJ524292:FBJ524293 FLF524292:FLF524293 FVB524292:FVB524293 GEX524292:GEX524293 GOT524292:GOT524293 GYP524292:GYP524293 HIL524292:HIL524293 HSH524292:HSH524293 ICD524292:ICD524293 ILZ524292:ILZ524293 IVV524292:IVV524293 JFR524292:JFR524293 JPN524292:JPN524293 JZJ524292:JZJ524293 KJF524292:KJF524293 KTB524292:KTB524293 LCX524292:LCX524293 LMT524292:LMT524293 LWP524292:LWP524293 MGL524292:MGL524293 MQH524292:MQH524293 NAD524292:NAD524293 NJZ524292:NJZ524293 NTV524292:NTV524293 ODR524292:ODR524293 ONN524292:ONN524293 OXJ524292:OXJ524293 PHF524292:PHF524293 PRB524292:PRB524293 QAX524292:QAX524293 QKT524292:QKT524293 QUP524292:QUP524293 REL524292:REL524293 ROH524292:ROH524293 RYD524292:RYD524293 SHZ524292:SHZ524293 SRV524292:SRV524293 TBR524292:TBR524293 TLN524292:TLN524293 TVJ524292:TVJ524293 UFF524292:UFF524293 UPB524292:UPB524293 UYX524292:UYX524293 VIT524292:VIT524293 VSP524292:VSP524293 WCL524292:WCL524293 WMH524292:WMH524293 WWD524292:WWD524293 V589828:V589829 JR589828:JR589829 TN589828:TN589829 ADJ589828:ADJ589829 ANF589828:ANF589829 AXB589828:AXB589829 BGX589828:BGX589829 BQT589828:BQT589829 CAP589828:CAP589829 CKL589828:CKL589829 CUH589828:CUH589829 DED589828:DED589829 DNZ589828:DNZ589829 DXV589828:DXV589829 EHR589828:EHR589829 ERN589828:ERN589829 FBJ589828:FBJ589829 FLF589828:FLF589829 FVB589828:FVB589829 GEX589828:GEX589829 GOT589828:GOT589829 GYP589828:GYP589829 HIL589828:HIL589829 HSH589828:HSH589829 ICD589828:ICD589829 ILZ589828:ILZ589829 IVV589828:IVV589829 JFR589828:JFR589829 JPN589828:JPN589829 JZJ589828:JZJ589829 KJF589828:KJF589829 KTB589828:KTB589829 LCX589828:LCX589829 LMT589828:LMT589829 LWP589828:LWP589829 MGL589828:MGL589829 MQH589828:MQH589829 NAD589828:NAD589829 NJZ589828:NJZ589829 NTV589828:NTV589829 ODR589828:ODR589829 ONN589828:ONN589829 OXJ589828:OXJ589829 PHF589828:PHF589829 PRB589828:PRB589829 QAX589828:QAX589829 QKT589828:QKT589829 QUP589828:QUP589829 REL589828:REL589829 ROH589828:ROH589829 RYD589828:RYD589829 SHZ589828:SHZ589829 SRV589828:SRV589829 TBR589828:TBR589829 TLN589828:TLN589829 TVJ589828:TVJ589829 UFF589828:UFF589829 UPB589828:UPB589829 UYX589828:UYX589829 VIT589828:VIT589829 VSP589828:VSP589829 WCL589828:WCL589829 WMH589828:WMH589829 WWD589828:WWD589829 V655364:V655365 JR655364:JR655365 TN655364:TN655365 ADJ655364:ADJ655365 ANF655364:ANF655365 AXB655364:AXB655365 BGX655364:BGX655365 BQT655364:BQT655365 CAP655364:CAP655365 CKL655364:CKL655365 CUH655364:CUH655365 DED655364:DED655365 DNZ655364:DNZ655365 DXV655364:DXV655365 EHR655364:EHR655365 ERN655364:ERN655365 FBJ655364:FBJ655365 FLF655364:FLF655365 FVB655364:FVB655365 GEX655364:GEX655365 GOT655364:GOT655365 GYP655364:GYP655365 HIL655364:HIL655365 HSH655364:HSH655365 ICD655364:ICD655365 ILZ655364:ILZ655365 IVV655364:IVV655365 JFR655364:JFR655365 JPN655364:JPN655365 JZJ655364:JZJ655365 KJF655364:KJF655365 KTB655364:KTB655365 LCX655364:LCX655365 LMT655364:LMT655365 LWP655364:LWP655365 MGL655364:MGL655365 MQH655364:MQH655365 NAD655364:NAD655365 NJZ655364:NJZ655365 NTV655364:NTV655365 ODR655364:ODR655365 ONN655364:ONN655365 OXJ655364:OXJ655365 PHF655364:PHF655365 PRB655364:PRB655365 QAX655364:QAX655365 QKT655364:QKT655365 QUP655364:QUP655365 REL655364:REL655365 ROH655364:ROH655365 RYD655364:RYD655365 SHZ655364:SHZ655365 SRV655364:SRV655365 TBR655364:TBR655365 TLN655364:TLN655365 TVJ655364:TVJ655365 UFF655364:UFF655365 UPB655364:UPB655365 UYX655364:UYX655365 VIT655364:VIT655365 VSP655364:VSP655365 WCL655364:WCL655365 WMH655364:WMH655365 WWD655364:WWD655365 V720900:V720901 JR720900:JR720901 TN720900:TN720901 ADJ720900:ADJ720901 ANF720900:ANF720901 AXB720900:AXB720901 BGX720900:BGX720901 BQT720900:BQT720901 CAP720900:CAP720901 CKL720900:CKL720901 CUH720900:CUH720901 DED720900:DED720901 DNZ720900:DNZ720901 DXV720900:DXV720901 EHR720900:EHR720901 ERN720900:ERN720901 FBJ720900:FBJ720901 FLF720900:FLF720901 FVB720900:FVB720901 GEX720900:GEX720901 GOT720900:GOT720901 GYP720900:GYP720901 HIL720900:HIL720901 HSH720900:HSH720901 ICD720900:ICD720901 ILZ720900:ILZ720901 IVV720900:IVV720901 JFR720900:JFR720901 JPN720900:JPN720901 JZJ720900:JZJ720901 KJF720900:KJF720901 KTB720900:KTB720901 LCX720900:LCX720901 LMT720900:LMT720901 LWP720900:LWP720901 MGL720900:MGL720901 MQH720900:MQH720901 NAD720900:NAD720901 NJZ720900:NJZ720901 NTV720900:NTV720901 ODR720900:ODR720901 ONN720900:ONN720901 OXJ720900:OXJ720901 PHF720900:PHF720901 PRB720900:PRB720901 QAX720900:QAX720901 QKT720900:QKT720901 QUP720900:QUP720901 REL720900:REL720901 ROH720900:ROH720901 RYD720900:RYD720901 SHZ720900:SHZ720901 SRV720900:SRV720901 TBR720900:TBR720901 TLN720900:TLN720901 TVJ720900:TVJ720901 UFF720900:UFF720901 UPB720900:UPB720901 UYX720900:UYX720901 VIT720900:VIT720901 VSP720900:VSP720901 WCL720900:WCL720901 WMH720900:WMH720901 WWD720900:WWD720901 V786436:V786437 JR786436:JR786437 TN786436:TN786437 ADJ786436:ADJ786437 ANF786436:ANF786437 AXB786436:AXB786437 BGX786436:BGX786437 BQT786436:BQT786437 CAP786436:CAP786437 CKL786436:CKL786437 CUH786436:CUH786437 DED786436:DED786437 DNZ786436:DNZ786437 DXV786436:DXV786437 EHR786436:EHR786437 ERN786436:ERN786437 FBJ786436:FBJ786437 FLF786436:FLF786437 FVB786436:FVB786437 GEX786436:GEX786437 GOT786436:GOT786437 GYP786436:GYP786437 HIL786436:HIL786437 HSH786436:HSH786437 ICD786436:ICD786437 ILZ786436:ILZ786437 IVV786436:IVV786437 JFR786436:JFR786437 JPN786436:JPN786437 JZJ786436:JZJ786437 KJF786436:KJF786437 KTB786436:KTB786437 LCX786436:LCX786437 LMT786436:LMT786437 LWP786436:LWP786437 MGL786436:MGL786437 MQH786436:MQH786437 NAD786436:NAD786437 NJZ786436:NJZ786437 NTV786436:NTV786437 ODR786436:ODR786437 ONN786436:ONN786437 OXJ786436:OXJ786437 PHF786436:PHF786437 PRB786436:PRB786437 QAX786436:QAX786437 QKT786436:QKT786437 QUP786436:QUP786437 REL786436:REL786437 ROH786436:ROH786437 RYD786436:RYD786437 SHZ786436:SHZ786437 SRV786436:SRV786437 TBR786436:TBR786437 TLN786436:TLN786437 TVJ786436:TVJ786437 UFF786436:UFF786437 UPB786436:UPB786437 UYX786436:UYX786437 VIT786436:VIT786437 VSP786436:VSP786437 WCL786436:WCL786437 WMH786436:WMH786437 WWD786436:WWD786437 V851972:V851973 JR851972:JR851973 TN851972:TN851973 ADJ851972:ADJ851973 ANF851972:ANF851973 AXB851972:AXB851973 BGX851972:BGX851973 BQT851972:BQT851973 CAP851972:CAP851973 CKL851972:CKL851973 CUH851972:CUH851973 DED851972:DED851973 DNZ851972:DNZ851973 DXV851972:DXV851973 EHR851972:EHR851973 ERN851972:ERN851973 FBJ851972:FBJ851973 FLF851972:FLF851973 FVB851972:FVB851973 GEX851972:GEX851973 GOT851972:GOT851973 GYP851972:GYP851973 HIL851972:HIL851973 HSH851972:HSH851973 ICD851972:ICD851973 ILZ851972:ILZ851973 IVV851972:IVV851973 JFR851972:JFR851973 JPN851972:JPN851973 JZJ851972:JZJ851973 KJF851972:KJF851973 KTB851972:KTB851973 LCX851972:LCX851973 LMT851972:LMT851973 LWP851972:LWP851973 MGL851972:MGL851973 MQH851972:MQH851973 NAD851972:NAD851973 NJZ851972:NJZ851973 NTV851972:NTV851973 ODR851972:ODR851973 ONN851972:ONN851973 OXJ851972:OXJ851973 PHF851972:PHF851973 PRB851972:PRB851973 QAX851972:QAX851973 QKT851972:QKT851973 QUP851972:QUP851973 REL851972:REL851973 ROH851972:ROH851973 RYD851972:RYD851973 SHZ851972:SHZ851973 SRV851972:SRV851973 TBR851972:TBR851973 TLN851972:TLN851973 TVJ851972:TVJ851973 UFF851972:UFF851973 UPB851972:UPB851973 UYX851972:UYX851973 VIT851972:VIT851973 VSP851972:VSP851973 WCL851972:WCL851973 WMH851972:WMH851973 WWD851972:WWD851973 V917508:V917509 JR917508:JR917509 TN917508:TN917509 ADJ917508:ADJ917509 ANF917508:ANF917509 AXB917508:AXB917509 BGX917508:BGX917509 BQT917508:BQT917509 CAP917508:CAP917509 CKL917508:CKL917509 CUH917508:CUH917509 DED917508:DED917509 DNZ917508:DNZ917509 DXV917508:DXV917509 EHR917508:EHR917509 ERN917508:ERN917509 FBJ917508:FBJ917509 FLF917508:FLF917509 FVB917508:FVB917509 GEX917508:GEX917509 GOT917508:GOT917509 GYP917508:GYP917509 HIL917508:HIL917509 HSH917508:HSH917509 ICD917508:ICD917509 ILZ917508:ILZ917509 IVV917508:IVV917509 JFR917508:JFR917509 JPN917508:JPN917509 JZJ917508:JZJ917509 KJF917508:KJF917509 KTB917508:KTB917509 LCX917508:LCX917509 LMT917508:LMT917509 LWP917508:LWP917509 MGL917508:MGL917509 MQH917508:MQH917509 NAD917508:NAD917509 NJZ917508:NJZ917509 NTV917508:NTV917509 ODR917508:ODR917509 ONN917508:ONN917509 OXJ917508:OXJ917509 PHF917508:PHF917509 PRB917508:PRB917509 QAX917508:QAX917509 QKT917508:QKT917509 QUP917508:QUP917509 REL917508:REL917509 ROH917508:ROH917509 RYD917508:RYD917509 SHZ917508:SHZ917509 SRV917508:SRV917509 TBR917508:TBR917509 TLN917508:TLN917509 TVJ917508:TVJ917509 UFF917508:UFF917509 UPB917508:UPB917509 UYX917508:UYX917509 VIT917508:VIT917509 VSP917508:VSP917509 WCL917508:WCL917509 WMH917508:WMH917509 WWD917508:WWD917509 V983044:V983045 JR983044:JR983045 TN983044:TN983045 ADJ983044:ADJ983045 ANF983044:ANF983045 AXB983044:AXB983045 BGX983044:BGX983045 BQT983044:BQT983045 CAP983044:CAP983045 CKL983044:CKL983045 CUH983044:CUH983045 DED983044:DED983045 DNZ983044:DNZ983045 DXV983044:DXV983045 EHR983044:EHR983045 ERN983044:ERN983045 FBJ983044:FBJ983045 FLF983044:FLF983045 FVB983044:FVB983045 GEX983044:GEX983045 GOT983044:GOT983045 GYP983044:GYP983045 HIL983044:HIL983045 HSH983044:HSH983045 ICD983044:ICD983045 ILZ983044:ILZ983045 IVV983044:IVV983045 JFR983044:JFR983045 JPN983044:JPN983045 JZJ983044:JZJ983045 KJF983044:KJF983045 KTB983044:KTB983045 LCX983044:LCX983045 LMT983044:LMT983045 LWP983044:LWP983045 MGL983044:MGL983045 MQH983044:MQH983045 NAD983044:NAD983045 NJZ983044:NJZ983045 NTV983044:NTV983045 ODR983044:ODR983045 ONN983044:ONN983045 OXJ983044:OXJ983045 PHF983044:PHF983045 PRB983044:PRB983045 QAX983044:QAX983045 QKT983044:QKT983045 QUP983044:QUP983045 REL983044:REL983045 ROH983044:ROH983045 RYD983044:RYD983045 SHZ983044:SHZ983045 SRV983044:SRV983045 TBR983044:TBR983045 TLN983044:TLN983045 TVJ983044:TVJ983045 UFF983044:UFF983045 UPB983044:UPB983045 UYX983044:UYX983045 VIT983044:VIT983045 VSP983044:VSP983045 WCL983044:WCL983045 WMH983044:WMH983045 WWD983044:WWD983045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U6 JQ6 TM6 ADI6 ANE6 AXA6 BGW6 BQS6 CAO6 CKK6 CUG6 DEC6 DNY6 DXU6 EHQ6 ERM6 FBI6 FLE6 FVA6 GEW6 GOS6 GYO6 HIK6 HSG6 ICC6 ILY6 IVU6 JFQ6 JPM6 JZI6 KJE6 KTA6 LCW6 LMS6 LWO6 MGK6 MQG6 NAC6 NJY6 NTU6 ODQ6 ONM6 OXI6 PHE6 PRA6 QAW6 QKS6 QUO6 REK6 ROG6 RYC6 SHY6 SRU6 TBQ6 TLM6 TVI6 UFE6 UPA6 UYW6 VIS6 VSO6 WCK6 WMG6 WWC6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H6:H8 JD6:JD8 SZ6:SZ8 ACV6:ACV8 AMR6:AMR8 AWN6:AWN8 BGJ6:BGJ8 BQF6:BQF8 CAB6:CAB8 CJX6:CJX8 CTT6:CTT8 DDP6:DDP8 DNL6:DNL8 DXH6:DXH8 EHD6:EHD8 EQZ6:EQZ8 FAV6:FAV8 FKR6:FKR8 FUN6:FUN8 GEJ6:GEJ8 GOF6:GOF8 GYB6:GYB8 HHX6:HHX8 HRT6:HRT8 IBP6:IBP8 ILL6:ILL8 IVH6:IVH8 JFD6:JFD8 JOZ6:JOZ8 JYV6:JYV8 KIR6:KIR8 KSN6:KSN8 LCJ6:LCJ8 LMF6:LMF8 LWB6:LWB8 MFX6:MFX8 MPT6:MPT8 MZP6:MZP8 NJL6:NJL8 NTH6:NTH8 ODD6:ODD8 OMZ6:OMZ8 OWV6:OWV8 PGR6:PGR8 PQN6:PQN8 QAJ6:QAJ8 QKF6:QKF8 QUB6:QUB8 RDX6:RDX8 RNT6:RNT8 RXP6:RXP8 SHL6:SHL8 SRH6:SRH8 TBD6:TBD8 TKZ6:TKZ8 TUV6:TUV8 UER6:UER8 UON6:UON8 UYJ6:UYJ8 VIF6:VIF8 VSB6:VSB8 WBX6:WBX8 WLT6:WLT8 WVP6:WVP8 H65542:H65544 JD65542:JD65544 SZ65542:SZ65544 ACV65542:ACV65544 AMR65542:AMR65544 AWN65542:AWN65544 BGJ65542:BGJ65544 BQF65542:BQF65544 CAB65542:CAB65544 CJX65542:CJX65544 CTT65542:CTT65544 DDP65542:DDP65544 DNL65542:DNL65544 DXH65542:DXH65544 EHD65542:EHD65544 EQZ65542:EQZ65544 FAV65542:FAV65544 FKR65542:FKR65544 FUN65542:FUN65544 GEJ65542:GEJ65544 GOF65542:GOF65544 GYB65542:GYB65544 HHX65542:HHX65544 HRT65542:HRT65544 IBP65542:IBP65544 ILL65542:ILL65544 IVH65542:IVH65544 JFD65542:JFD65544 JOZ65542:JOZ65544 JYV65542:JYV65544 KIR65542:KIR65544 KSN65542:KSN65544 LCJ65542:LCJ65544 LMF65542:LMF65544 LWB65542:LWB65544 MFX65542:MFX65544 MPT65542:MPT65544 MZP65542:MZP65544 NJL65542:NJL65544 NTH65542:NTH65544 ODD65542:ODD65544 OMZ65542:OMZ65544 OWV65542:OWV65544 PGR65542:PGR65544 PQN65542:PQN65544 QAJ65542:QAJ65544 QKF65542:QKF65544 QUB65542:QUB65544 RDX65542:RDX65544 RNT65542:RNT65544 RXP65542:RXP65544 SHL65542:SHL65544 SRH65542:SRH65544 TBD65542:TBD65544 TKZ65542:TKZ65544 TUV65542:TUV65544 UER65542:UER65544 UON65542:UON65544 UYJ65542:UYJ65544 VIF65542:VIF65544 VSB65542:VSB65544 WBX65542:WBX65544 WLT65542:WLT65544 WVP65542:WVP65544 H131078:H131080 JD131078:JD131080 SZ131078:SZ131080 ACV131078:ACV131080 AMR131078:AMR131080 AWN131078:AWN131080 BGJ131078:BGJ131080 BQF131078:BQF131080 CAB131078:CAB131080 CJX131078:CJX131080 CTT131078:CTT131080 DDP131078:DDP131080 DNL131078:DNL131080 DXH131078:DXH131080 EHD131078:EHD131080 EQZ131078:EQZ131080 FAV131078:FAV131080 FKR131078:FKR131080 FUN131078:FUN131080 GEJ131078:GEJ131080 GOF131078:GOF131080 GYB131078:GYB131080 HHX131078:HHX131080 HRT131078:HRT131080 IBP131078:IBP131080 ILL131078:ILL131080 IVH131078:IVH131080 JFD131078:JFD131080 JOZ131078:JOZ131080 JYV131078:JYV131080 KIR131078:KIR131080 KSN131078:KSN131080 LCJ131078:LCJ131080 LMF131078:LMF131080 LWB131078:LWB131080 MFX131078:MFX131080 MPT131078:MPT131080 MZP131078:MZP131080 NJL131078:NJL131080 NTH131078:NTH131080 ODD131078:ODD131080 OMZ131078:OMZ131080 OWV131078:OWV131080 PGR131078:PGR131080 PQN131078:PQN131080 QAJ131078:QAJ131080 QKF131078:QKF131080 QUB131078:QUB131080 RDX131078:RDX131080 RNT131078:RNT131080 RXP131078:RXP131080 SHL131078:SHL131080 SRH131078:SRH131080 TBD131078:TBD131080 TKZ131078:TKZ131080 TUV131078:TUV131080 UER131078:UER131080 UON131078:UON131080 UYJ131078:UYJ131080 VIF131078:VIF131080 VSB131078:VSB131080 WBX131078:WBX131080 WLT131078:WLT131080 WVP131078:WVP131080 H196614:H196616 JD196614:JD196616 SZ196614:SZ196616 ACV196614:ACV196616 AMR196614:AMR196616 AWN196614:AWN196616 BGJ196614:BGJ196616 BQF196614:BQF196616 CAB196614:CAB196616 CJX196614:CJX196616 CTT196614:CTT196616 DDP196614:DDP196616 DNL196614:DNL196616 DXH196614:DXH196616 EHD196614:EHD196616 EQZ196614:EQZ196616 FAV196614:FAV196616 FKR196614:FKR196616 FUN196614:FUN196616 GEJ196614:GEJ196616 GOF196614:GOF196616 GYB196614:GYB196616 HHX196614:HHX196616 HRT196614:HRT196616 IBP196614:IBP196616 ILL196614:ILL196616 IVH196614:IVH196616 JFD196614:JFD196616 JOZ196614:JOZ196616 JYV196614:JYV196616 KIR196614:KIR196616 KSN196614:KSN196616 LCJ196614:LCJ196616 LMF196614:LMF196616 LWB196614:LWB196616 MFX196614:MFX196616 MPT196614:MPT196616 MZP196614:MZP196616 NJL196614:NJL196616 NTH196614:NTH196616 ODD196614:ODD196616 OMZ196614:OMZ196616 OWV196614:OWV196616 PGR196614:PGR196616 PQN196614:PQN196616 QAJ196614:QAJ196616 QKF196614:QKF196616 QUB196614:QUB196616 RDX196614:RDX196616 RNT196614:RNT196616 RXP196614:RXP196616 SHL196614:SHL196616 SRH196614:SRH196616 TBD196614:TBD196616 TKZ196614:TKZ196616 TUV196614:TUV196616 UER196614:UER196616 UON196614:UON196616 UYJ196614:UYJ196616 VIF196614:VIF196616 VSB196614:VSB196616 WBX196614:WBX196616 WLT196614:WLT196616 WVP196614:WVP196616 H262150:H262152 JD262150:JD262152 SZ262150:SZ262152 ACV262150:ACV262152 AMR262150:AMR262152 AWN262150:AWN262152 BGJ262150:BGJ262152 BQF262150:BQF262152 CAB262150:CAB262152 CJX262150:CJX262152 CTT262150:CTT262152 DDP262150:DDP262152 DNL262150:DNL262152 DXH262150:DXH262152 EHD262150:EHD262152 EQZ262150:EQZ262152 FAV262150:FAV262152 FKR262150:FKR262152 FUN262150:FUN262152 GEJ262150:GEJ262152 GOF262150:GOF262152 GYB262150:GYB262152 HHX262150:HHX262152 HRT262150:HRT262152 IBP262150:IBP262152 ILL262150:ILL262152 IVH262150:IVH262152 JFD262150:JFD262152 JOZ262150:JOZ262152 JYV262150:JYV262152 KIR262150:KIR262152 KSN262150:KSN262152 LCJ262150:LCJ262152 LMF262150:LMF262152 LWB262150:LWB262152 MFX262150:MFX262152 MPT262150:MPT262152 MZP262150:MZP262152 NJL262150:NJL262152 NTH262150:NTH262152 ODD262150:ODD262152 OMZ262150:OMZ262152 OWV262150:OWV262152 PGR262150:PGR262152 PQN262150:PQN262152 QAJ262150:QAJ262152 QKF262150:QKF262152 QUB262150:QUB262152 RDX262150:RDX262152 RNT262150:RNT262152 RXP262150:RXP262152 SHL262150:SHL262152 SRH262150:SRH262152 TBD262150:TBD262152 TKZ262150:TKZ262152 TUV262150:TUV262152 UER262150:UER262152 UON262150:UON262152 UYJ262150:UYJ262152 VIF262150:VIF262152 VSB262150:VSB262152 WBX262150:WBX262152 WLT262150:WLT262152 WVP262150:WVP262152 H327686:H327688 JD327686:JD327688 SZ327686:SZ327688 ACV327686:ACV327688 AMR327686:AMR327688 AWN327686:AWN327688 BGJ327686:BGJ327688 BQF327686:BQF327688 CAB327686:CAB327688 CJX327686:CJX327688 CTT327686:CTT327688 DDP327686:DDP327688 DNL327686:DNL327688 DXH327686:DXH327688 EHD327686:EHD327688 EQZ327686:EQZ327688 FAV327686:FAV327688 FKR327686:FKR327688 FUN327686:FUN327688 GEJ327686:GEJ327688 GOF327686:GOF327688 GYB327686:GYB327688 HHX327686:HHX327688 HRT327686:HRT327688 IBP327686:IBP327688 ILL327686:ILL327688 IVH327686:IVH327688 JFD327686:JFD327688 JOZ327686:JOZ327688 JYV327686:JYV327688 KIR327686:KIR327688 KSN327686:KSN327688 LCJ327686:LCJ327688 LMF327686:LMF327688 LWB327686:LWB327688 MFX327686:MFX327688 MPT327686:MPT327688 MZP327686:MZP327688 NJL327686:NJL327688 NTH327686:NTH327688 ODD327686:ODD327688 OMZ327686:OMZ327688 OWV327686:OWV327688 PGR327686:PGR327688 PQN327686:PQN327688 QAJ327686:QAJ327688 QKF327686:QKF327688 QUB327686:QUB327688 RDX327686:RDX327688 RNT327686:RNT327688 RXP327686:RXP327688 SHL327686:SHL327688 SRH327686:SRH327688 TBD327686:TBD327688 TKZ327686:TKZ327688 TUV327686:TUV327688 UER327686:UER327688 UON327686:UON327688 UYJ327686:UYJ327688 VIF327686:VIF327688 VSB327686:VSB327688 WBX327686:WBX327688 WLT327686:WLT327688 WVP327686:WVP327688 H393222:H393224 JD393222:JD393224 SZ393222:SZ393224 ACV393222:ACV393224 AMR393222:AMR393224 AWN393222:AWN393224 BGJ393222:BGJ393224 BQF393222:BQF393224 CAB393222:CAB393224 CJX393222:CJX393224 CTT393222:CTT393224 DDP393222:DDP393224 DNL393222:DNL393224 DXH393222:DXH393224 EHD393222:EHD393224 EQZ393222:EQZ393224 FAV393222:FAV393224 FKR393222:FKR393224 FUN393222:FUN393224 GEJ393222:GEJ393224 GOF393222:GOF393224 GYB393222:GYB393224 HHX393222:HHX393224 HRT393222:HRT393224 IBP393222:IBP393224 ILL393222:ILL393224 IVH393222:IVH393224 JFD393222:JFD393224 JOZ393222:JOZ393224 JYV393222:JYV393224 KIR393222:KIR393224 KSN393222:KSN393224 LCJ393222:LCJ393224 LMF393222:LMF393224 LWB393222:LWB393224 MFX393222:MFX393224 MPT393222:MPT393224 MZP393222:MZP393224 NJL393222:NJL393224 NTH393222:NTH393224 ODD393222:ODD393224 OMZ393222:OMZ393224 OWV393222:OWV393224 PGR393222:PGR393224 PQN393222:PQN393224 QAJ393222:QAJ393224 QKF393222:QKF393224 QUB393222:QUB393224 RDX393222:RDX393224 RNT393222:RNT393224 RXP393222:RXP393224 SHL393222:SHL393224 SRH393222:SRH393224 TBD393222:TBD393224 TKZ393222:TKZ393224 TUV393222:TUV393224 UER393222:UER393224 UON393222:UON393224 UYJ393222:UYJ393224 VIF393222:VIF393224 VSB393222:VSB393224 WBX393222:WBX393224 WLT393222:WLT393224 WVP393222:WVP393224 H458758:H458760 JD458758:JD458760 SZ458758:SZ458760 ACV458758:ACV458760 AMR458758:AMR458760 AWN458758:AWN458760 BGJ458758:BGJ458760 BQF458758:BQF458760 CAB458758:CAB458760 CJX458758:CJX458760 CTT458758:CTT458760 DDP458758:DDP458760 DNL458758:DNL458760 DXH458758:DXH458760 EHD458758:EHD458760 EQZ458758:EQZ458760 FAV458758:FAV458760 FKR458758:FKR458760 FUN458758:FUN458760 GEJ458758:GEJ458760 GOF458758:GOF458760 GYB458758:GYB458760 HHX458758:HHX458760 HRT458758:HRT458760 IBP458758:IBP458760 ILL458758:ILL458760 IVH458758:IVH458760 JFD458758:JFD458760 JOZ458758:JOZ458760 JYV458758:JYV458760 KIR458758:KIR458760 KSN458758:KSN458760 LCJ458758:LCJ458760 LMF458758:LMF458760 LWB458758:LWB458760 MFX458758:MFX458760 MPT458758:MPT458760 MZP458758:MZP458760 NJL458758:NJL458760 NTH458758:NTH458760 ODD458758:ODD458760 OMZ458758:OMZ458760 OWV458758:OWV458760 PGR458758:PGR458760 PQN458758:PQN458760 QAJ458758:QAJ458760 QKF458758:QKF458760 QUB458758:QUB458760 RDX458758:RDX458760 RNT458758:RNT458760 RXP458758:RXP458760 SHL458758:SHL458760 SRH458758:SRH458760 TBD458758:TBD458760 TKZ458758:TKZ458760 TUV458758:TUV458760 UER458758:UER458760 UON458758:UON458760 UYJ458758:UYJ458760 VIF458758:VIF458760 VSB458758:VSB458760 WBX458758:WBX458760 WLT458758:WLT458760 WVP458758:WVP458760 H524294:H524296 JD524294:JD524296 SZ524294:SZ524296 ACV524294:ACV524296 AMR524294:AMR524296 AWN524294:AWN524296 BGJ524294:BGJ524296 BQF524294:BQF524296 CAB524294:CAB524296 CJX524294:CJX524296 CTT524294:CTT524296 DDP524294:DDP524296 DNL524294:DNL524296 DXH524294:DXH524296 EHD524294:EHD524296 EQZ524294:EQZ524296 FAV524294:FAV524296 FKR524294:FKR524296 FUN524294:FUN524296 GEJ524294:GEJ524296 GOF524294:GOF524296 GYB524294:GYB524296 HHX524294:HHX524296 HRT524294:HRT524296 IBP524294:IBP524296 ILL524294:ILL524296 IVH524294:IVH524296 JFD524294:JFD524296 JOZ524294:JOZ524296 JYV524294:JYV524296 KIR524294:KIR524296 KSN524294:KSN524296 LCJ524294:LCJ524296 LMF524294:LMF524296 LWB524294:LWB524296 MFX524294:MFX524296 MPT524294:MPT524296 MZP524294:MZP524296 NJL524294:NJL524296 NTH524294:NTH524296 ODD524294:ODD524296 OMZ524294:OMZ524296 OWV524294:OWV524296 PGR524294:PGR524296 PQN524294:PQN524296 QAJ524294:QAJ524296 QKF524294:QKF524296 QUB524294:QUB524296 RDX524294:RDX524296 RNT524294:RNT524296 RXP524294:RXP524296 SHL524294:SHL524296 SRH524294:SRH524296 TBD524294:TBD524296 TKZ524294:TKZ524296 TUV524294:TUV524296 UER524294:UER524296 UON524294:UON524296 UYJ524294:UYJ524296 VIF524294:VIF524296 VSB524294:VSB524296 WBX524294:WBX524296 WLT524294:WLT524296 WVP524294:WVP524296 H589830:H589832 JD589830:JD589832 SZ589830:SZ589832 ACV589830:ACV589832 AMR589830:AMR589832 AWN589830:AWN589832 BGJ589830:BGJ589832 BQF589830:BQF589832 CAB589830:CAB589832 CJX589830:CJX589832 CTT589830:CTT589832 DDP589830:DDP589832 DNL589830:DNL589832 DXH589830:DXH589832 EHD589830:EHD589832 EQZ589830:EQZ589832 FAV589830:FAV589832 FKR589830:FKR589832 FUN589830:FUN589832 GEJ589830:GEJ589832 GOF589830:GOF589832 GYB589830:GYB589832 HHX589830:HHX589832 HRT589830:HRT589832 IBP589830:IBP589832 ILL589830:ILL589832 IVH589830:IVH589832 JFD589830:JFD589832 JOZ589830:JOZ589832 JYV589830:JYV589832 KIR589830:KIR589832 KSN589830:KSN589832 LCJ589830:LCJ589832 LMF589830:LMF589832 LWB589830:LWB589832 MFX589830:MFX589832 MPT589830:MPT589832 MZP589830:MZP589832 NJL589830:NJL589832 NTH589830:NTH589832 ODD589830:ODD589832 OMZ589830:OMZ589832 OWV589830:OWV589832 PGR589830:PGR589832 PQN589830:PQN589832 QAJ589830:QAJ589832 QKF589830:QKF589832 QUB589830:QUB589832 RDX589830:RDX589832 RNT589830:RNT589832 RXP589830:RXP589832 SHL589830:SHL589832 SRH589830:SRH589832 TBD589830:TBD589832 TKZ589830:TKZ589832 TUV589830:TUV589832 UER589830:UER589832 UON589830:UON589832 UYJ589830:UYJ589832 VIF589830:VIF589832 VSB589830:VSB589832 WBX589830:WBX589832 WLT589830:WLT589832 WVP589830:WVP589832 H655366:H655368 JD655366:JD655368 SZ655366:SZ655368 ACV655366:ACV655368 AMR655366:AMR655368 AWN655366:AWN655368 BGJ655366:BGJ655368 BQF655366:BQF655368 CAB655366:CAB655368 CJX655366:CJX655368 CTT655366:CTT655368 DDP655366:DDP655368 DNL655366:DNL655368 DXH655366:DXH655368 EHD655366:EHD655368 EQZ655366:EQZ655368 FAV655366:FAV655368 FKR655366:FKR655368 FUN655366:FUN655368 GEJ655366:GEJ655368 GOF655366:GOF655368 GYB655366:GYB655368 HHX655366:HHX655368 HRT655366:HRT655368 IBP655366:IBP655368 ILL655366:ILL655368 IVH655366:IVH655368 JFD655366:JFD655368 JOZ655366:JOZ655368 JYV655366:JYV655368 KIR655366:KIR655368 KSN655366:KSN655368 LCJ655366:LCJ655368 LMF655366:LMF655368 LWB655366:LWB655368 MFX655366:MFX655368 MPT655366:MPT655368 MZP655366:MZP655368 NJL655366:NJL655368 NTH655366:NTH655368 ODD655366:ODD655368 OMZ655366:OMZ655368 OWV655366:OWV655368 PGR655366:PGR655368 PQN655366:PQN655368 QAJ655366:QAJ655368 QKF655366:QKF655368 QUB655366:QUB655368 RDX655366:RDX655368 RNT655366:RNT655368 RXP655366:RXP655368 SHL655366:SHL655368 SRH655366:SRH655368 TBD655366:TBD655368 TKZ655366:TKZ655368 TUV655366:TUV655368 UER655366:UER655368 UON655366:UON655368 UYJ655366:UYJ655368 VIF655366:VIF655368 VSB655366:VSB655368 WBX655366:WBX655368 WLT655366:WLT655368 WVP655366:WVP655368 H720902:H720904 JD720902:JD720904 SZ720902:SZ720904 ACV720902:ACV720904 AMR720902:AMR720904 AWN720902:AWN720904 BGJ720902:BGJ720904 BQF720902:BQF720904 CAB720902:CAB720904 CJX720902:CJX720904 CTT720902:CTT720904 DDP720902:DDP720904 DNL720902:DNL720904 DXH720902:DXH720904 EHD720902:EHD720904 EQZ720902:EQZ720904 FAV720902:FAV720904 FKR720902:FKR720904 FUN720902:FUN720904 GEJ720902:GEJ720904 GOF720902:GOF720904 GYB720902:GYB720904 HHX720902:HHX720904 HRT720902:HRT720904 IBP720902:IBP720904 ILL720902:ILL720904 IVH720902:IVH720904 JFD720902:JFD720904 JOZ720902:JOZ720904 JYV720902:JYV720904 KIR720902:KIR720904 KSN720902:KSN720904 LCJ720902:LCJ720904 LMF720902:LMF720904 LWB720902:LWB720904 MFX720902:MFX720904 MPT720902:MPT720904 MZP720902:MZP720904 NJL720902:NJL720904 NTH720902:NTH720904 ODD720902:ODD720904 OMZ720902:OMZ720904 OWV720902:OWV720904 PGR720902:PGR720904 PQN720902:PQN720904 QAJ720902:QAJ720904 QKF720902:QKF720904 QUB720902:QUB720904 RDX720902:RDX720904 RNT720902:RNT720904 RXP720902:RXP720904 SHL720902:SHL720904 SRH720902:SRH720904 TBD720902:TBD720904 TKZ720902:TKZ720904 TUV720902:TUV720904 UER720902:UER720904 UON720902:UON720904 UYJ720902:UYJ720904 VIF720902:VIF720904 VSB720902:VSB720904 WBX720902:WBX720904 WLT720902:WLT720904 WVP720902:WVP720904 H786438:H786440 JD786438:JD786440 SZ786438:SZ786440 ACV786438:ACV786440 AMR786438:AMR786440 AWN786438:AWN786440 BGJ786438:BGJ786440 BQF786438:BQF786440 CAB786438:CAB786440 CJX786438:CJX786440 CTT786438:CTT786440 DDP786438:DDP786440 DNL786438:DNL786440 DXH786438:DXH786440 EHD786438:EHD786440 EQZ786438:EQZ786440 FAV786438:FAV786440 FKR786438:FKR786440 FUN786438:FUN786440 GEJ786438:GEJ786440 GOF786438:GOF786440 GYB786438:GYB786440 HHX786438:HHX786440 HRT786438:HRT786440 IBP786438:IBP786440 ILL786438:ILL786440 IVH786438:IVH786440 JFD786438:JFD786440 JOZ786438:JOZ786440 JYV786438:JYV786440 KIR786438:KIR786440 KSN786438:KSN786440 LCJ786438:LCJ786440 LMF786438:LMF786440 LWB786438:LWB786440 MFX786438:MFX786440 MPT786438:MPT786440 MZP786438:MZP786440 NJL786438:NJL786440 NTH786438:NTH786440 ODD786438:ODD786440 OMZ786438:OMZ786440 OWV786438:OWV786440 PGR786438:PGR786440 PQN786438:PQN786440 QAJ786438:QAJ786440 QKF786438:QKF786440 QUB786438:QUB786440 RDX786438:RDX786440 RNT786438:RNT786440 RXP786438:RXP786440 SHL786438:SHL786440 SRH786438:SRH786440 TBD786438:TBD786440 TKZ786438:TKZ786440 TUV786438:TUV786440 UER786438:UER786440 UON786438:UON786440 UYJ786438:UYJ786440 VIF786438:VIF786440 VSB786438:VSB786440 WBX786438:WBX786440 WLT786438:WLT786440 WVP786438:WVP786440 H851974:H851976 JD851974:JD851976 SZ851974:SZ851976 ACV851974:ACV851976 AMR851974:AMR851976 AWN851974:AWN851976 BGJ851974:BGJ851976 BQF851974:BQF851976 CAB851974:CAB851976 CJX851974:CJX851976 CTT851974:CTT851976 DDP851974:DDP851976 DNL851974:DNL851976 DXH851974:DXH851976 EHD851974:EHD851976 EQZ851974:EQZ851976 FAV851974:FAV851976 FKR851974:FKR851976 FUN851974:FUN851976 GEJ851974:GEJ851976 GOF851974:GOF851976 GYB851974:GYB851976 HHX851974:HHX851976 HRT851974:HRT851976 IBP851974:IBP851976 ILL851974:ILL851976 IVH851974:IVH851976 JFD851974:JFD851976 JOZ851974:JOZ851976 JYV851974:JYV851976 KIR851974:KIR851976 KSN851974:KSN851976 LCJ851974:LCJ851976 LMF851974:LMF851976 LWB851974:LWB851976 MFX851974:MFX851976 MPT851974:MPT851976 MZP851974:MZP851976 NJL851974:NJL851976 NTH851974:NTH851976 ODD851974:ODD851976 OMZ851974:OMZ851976 OWV851974:OWV851976 PGR851974:PGR851976 PQN851974:PQN851976 QAJ851974:QAJ851976 QKF851974:QKF851976 QUB851974:QUB851976 RDX851974:RDX851976 RNT851974:RNT851976 RXP851974:RXP851976 SHL851974:SHL851976 SRH851974:SRH851976 TBD851974:TBD851976 TKZ851974:TKZ851976 TUV851974:TUV851976 UER851974:UER851976 UON851974:UON851976 UYJ851974:UYJ851976 VIF851974:VIF851976 VSB851974:VSB851976 WBX851974:WBX851976 WLT851974:WLT851976 WVP851974:WVP851976 H917510:H917512 JD917510:JD917512 SZ917510:SZ917512 ACV917510:ACV917512 AMR917510:AMR917512 AWN917510:AWN917512 BGJ917510:BGJ917512 BQF917510:BQF917512 CAB917510:CAB917512 CJX917510:CJX917512 CTT917510:CTT917512 DDP917510:DDP917512 DNL917510:DNL917512 DXH917510:DXH917512 EHD917510:EHD917512 EQZ917510:EQZ917512 FAV917510:FAV917512 FKR917510:FKR917512 FUN917510:FUN917512 GEJ917510:GEJ917512 GOF917510:GOF917512 GYB917510:GYB917512 HHX917510:HHX917512 HRT917510:HRT917512 IBP917510:IBP917512 ILL917510:ILL917512 IVH917510:IVH917512 JFD917510:JFD917512 JOZ917510:JOZ917512 JYV917510:JYV917512 KIR917510:KIR917512 KSN917510:KSN917512 LCJ917510:LCJ917512 LMF917510:LMF917512 LWB917510:LWB917512 MFX917510:MFX917512 MPT917510:MPT917512 MZP917510:MZP917512 NJL917510:NJL917512 NTH917510:NTH917512 ODD917510:ODD917512 OMZ917510:OMZ917512 OWV917510:OWV917512 PGR917510:PGR917512 PQN917510:PQN917512 QAJ917510:QAJ917512 QKF917510:QKF917512 QUB917510:QUB917512 RDX917510:RDX917512 RNT917510:RNT917512 RXP917510:RXP917512 SHL917510:SHL917512 SRH917510:SRH917512 TBD917510:TBD917512 TKZ917510:TKZ917512 TUV917510:TUV917512 UER917510:UER917512 UON917510:UON917512 UYJ917510:UYJ917512 VIF917510:VIF917512 VSB917510:VSB917512 WBX917510:WBX917512 WLT917510:WLT917512 WVP917510:WVP917512 H983046:H983048 JD983046:JD983048 SZ983046:SZ983048 ACV983046:ACV983048 AMR983046:AMR983048 AWN983046:AWN983048 BGJ983046:BGJ983048 BQF983046:BQF983048 CAB983046:CAB983048 CJX983046:CJX983048 CTT983046:CTT983048 DDP983046:DDP983048 DNL983046:DNL983048 DXH983046:DXH983048 EHD983046:EHD983048 EQZ983046:EQZ983048 FAV983046:FAV983048 FKR983046:FKR983048 FUN983046:FUN983048 GEJ983046:GEJ983048 GOF983046:GOF983048 GYB983046:GYB983048 HHX983046:HHX983048 HRT983046:HRT983048 IBP983046:IBP983048 ILL983046:ILL983048 IVH983046:IVH983048 JFD983046:JFD983048 JOZ983046:JOZ983048 JYV983046:JYV983048 KIR983046:KIR983048 KSN983046:KSN983048 LCJ983046:LCJ983048 LMF983046:LMF983048 LWB983046:LWB983048 MFX983046:MFX983048 MPT983046:MPT983048 MZP983046:MZP983048 NJL983046:NJL983048 NTH983046:NTH983048 ODD983046:ODD983048 OMZ983046:OMZ983048 OWV983046:OWV983048 PGR983046:PGR983048 PQN983046:PQN983048 QAJ983046:QAJ983048 QKF983046:QKF983048 QUB983046:QUB983048 RDX983046:RDX983048 RNT983046:RNT983048 RXP983046:RXP983048 SHL983046:SHL983048 SRH983046:SRH983048 TBD983046:TBD983048 TKZ983046:TKZ983048 TUV983046:TUV983048 UER983046:UER983048 UON983046:UON983048 UYJ983046:UYJ983048 VIF983046:VIF983048 VSB983046:VSB983048 WBX983046:WBX983048 WLT983046:WLT983048 WVP983046:WVP983048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M9:M10 JI9:JI10 TE9:TE10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M65545:M65546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M131081:M131082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M196617:M196618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M262153:M262154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M327689:M327690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M393225:M393226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M458761:M458762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M524297:M524298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M589833:M589834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M655369:M655370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M720905:M720906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M786441:M786442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M851977:M851978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M917513:M917514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M983049:M983050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S9:S10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S65545:S65546 JO65545:JO65546 TK65545:TK65546 ADG65545:ADG65546 ANC65545:ANC65546 AWY65545:AWY65546 BGU65545:BGU65546 BQQ65545:BQQ65546 CAM65545:CAM65546 CKI65545:CKI65546 CUE65545:CUE65546 DEA65545:DEA65546 DNW65545:DNW65546 DXS65545:DXS65546 EHO65545:EHO65546 ERK65545:ERK65546 FBG65545:FBG65546 FLC65545:FLC65546 FUY65545:FUY65546 GEU65545:GEU65546 GOQ65545:GOQ65546 GYM65545:GYM65546 HII65545:HII65546 HSE65545:HSE65546 ICA65545:ICA65546 ILW65545:ILW65546 IVS65545:IVS65546 JFO65545:JFO65546 JPK65545:JPK65546 JZG65545:JZG65546 KJC65545:KJC65546 KSY65545:KSY65546 LCU65545:LCU65546 LMQ65545:LMQ65546 LWM65545:LWM65546 MGI65545:MGI65546 MQE65545:MQE65546 NAA65545:NAA65546 NJW65545:NJW65546 NTS65545:NTS65546 ODO65545:ODO65546 ONK65545:ONK65546 OXG65545:OXG65546 PHC65545:PHC65546 PQY65545:PQY65546 QAU65545:QAU65546 QKQ65545:QKQ65546 QUM65545:QUM65546 REI65545:REI65546 ROE65545:ROE65546 RYA65545:RYA65546 SHW65545:SHW65546 SRS65545:SRS65546 TBO65545:TBO65546 TLK65545:TLK65546 TVG65545:TVG65546 UFC65545:UFC65546 UOY65545:UOY65546 UYU65545:UYU65546 VIQ65545:VIQ65546 VSM65545:VSM65546 WCI65545:WCI65546 WME65545:WME65546 WWA65545:WWA65546 S131081:S131082 JO131081:JO131082 TK131081:TK131082 ADG131081:ADG131082 ANC131081:ANC131082 AWY131081:AWY131082 BGU131081:BGU131082 BQQ131081:BQQ131082 CAM131081:CAM131082 CKI131081:CKI131082 CUE131081:CUE131082 DEA131081:DEA131082 DNW131081:DNW131082 DXS131081:DXS131082 EHO131081:EHO131082 ERK131081:ERK131082 FBG131081:FBG131082 FLC131081:FLC131082 FUY131081:FUY131082 GEU131081:GEU131082 GOQ131081:GOQ131082 GYM131081:GYM131082 HII131081:HII131082 HSE131081:HSE131082 ICA131081:ICA131082 ILW131081:ILW131082 IVS131081:IVS131082 JFO131081:JFO131082 JPK131081:JPK131082 JZG131081:JZG131082 KJC131081:KJC131082 KSY131081:KSY131082 LCU131081:LCU131082 LMQ131081:LMQ131082 LWM131081:LWM131082 MGI131081:MGI131082 MQE131081:MQE131082 NAA131081:NAA131082 NJW131081:NJW131082 NTS131081:NTS131082 ODO131081:ODO131082 ONK131081:ONK131082 OXG131081:OXG131082 PHC131081:PHC131082 PQY131081:PQY131082 QAU131081:QAU131082 QKQ131081:QKQ131082 QUM131081:QUM131082 REI131081:REI131082 ROE131081:ROE131082 RYA131081:RYA131082 SHW131081:SHW131082 SRS131081:SRS131082 TBO131081:TBO131082 TLK131081:TLK131082 TVG131081:TVG131082 UFC131081:UFC131082 UOY131081:UOY131082 UYU131081:UYU131082 VIQ131081:VIQ131082 VSM131081:VSM131082 WCI131081:WCI131082 WME131081:WME131082 WWA131081:WWA131082 S196617:S196618 JO196617:JO196618 TK196617:TK196618 ADG196617:ADG196618 ANC196617:ANC196618 AWY196617:AWY196618 BGU196617:BGU196618 BQQ196617:BQQ196618 CAM196617:CAM196618 CKI196617:CKI196618 CUE196617:CUE196618 DEA196617:DEA196618 DNW196617:DNW196618 DXS196617:DXS196618 EHO196617:EHO196618 ERK196617:ERK196618 FBG196617:FBG196618 FLC196617:FLC196618 FUY196617:FUY196618 GEU196617:GEU196618 GOQ196617:GOQ196618 GYM196617:GYM196618 HII196617:HII196618 HSE196617:HSE196618 ICA196617:ICA196618 ILW196617:ILW196618 IVS196617:IVS196618 JFO196617:JFO196618 JPK196617:JPK196618 JZG196617:JZG196618 KJC196617:KJC196618 KSY196617:KSY196618 LCU196617:LCU196618 LMQ196617:LMQ196618 LWM196617:LWM196618 MGI196617:MGI196618 MQE196617:MQE196618 NAA196617:NAA196618 NJW196617:NJW196618 NTS196617:NTS196618 ODO196617:ODO196618 ONK196617:ONK196618 OXG196617:OXG196618 PHC196617:PHC196618 PQY196617:PQY196618 QAU196617:QAU196618 QKQ196617:QKQ196618 QUM196617:QUM196618 REI196617:REI196618 ROE196617:ROE196618 RYA196617:RYA196618 SHW196617:SHW196618 SRS196617:SRS196618 TBO196617:TBO196618 TLK196617:TLK196618 TVG196617:TVG196618 UFC196617:UFC196618 UOY196617:UOY196618 UYU196617:UYU196618 VIQ196617:VIQ196618 VSM196617:VSM196618 WCI196617:WCI196618 WME196617:WME196618 WWA196617:WWA196618 S262153:S262154 JO262153:JO262154 TK262153:TK262154 ADG262153:ADG262154 ANC262153:ANC262154 AWY262153:AWY262154 BGU262153:BGU262154 BQQ262153:BQQ262154 CAM262153:CAM262154 CKI262153:CKI262154 CUE262153:CUE262154 DEA262153:DEA262154 DNW262153:DNW262154 DXS262153:DXS262154 EHO262153:EHO262154 ERK262153:ERK262154 FBG262153:FBG262154 FLC262153:FLC262154 FUY262153:FUY262154 GEU262153:GEU262154 GOQ262153:GOQ262154 GYM262153:GYM262154 HII262153:HII262154 HSE262153:HSE262154 ICA262153:ICA262154 ILW262153:ILW262154 IVS262153:IVS262154 JFO262153:JFO262154 JPK262153:JPK262154 JZG262153:JZG262154 KJC262153:KJC262154 KSY262153:KSY262154 LCU262153:LCU262154 LMQ262153:LMQ262154 LWM262153:LWM262154 MGI262153:MGI262154 MQE262153:MQE262154 NAA262153:NAA262154 NJW262153:NJW262154 NTS262153:NTS262154 ODO262153:ODO262154 ONK262153:ONK262154 OXG262153:OXG262154 PHC262153:PHC262154 PQY262153:PQY262154 QAU262153:QAU262154 QKQ262153:QKQ262154 QUM262153:QUM262154 REI262153:REI262154 ROE262153:ROE262154 RYA262153:RYA262154 SHW262153:SHW262154 SRS262153:SRS262154 TBO262153:TBO262154 TLK262153:TLK262154 TVG262153:TVG262154 UFC262153:UFC262154 UOY262153:UOY262154 UYU262153:UYU262154 VIQ262153:VIQ262154 VSM262153:VSM262154 WCI262153:WCI262154 WME262153:WME262154 WWA262153:WWA262154 S327689:S327690 JO327689:JO327690 TK327689:TK327690 ADG327689:ADG327690 ANC327689:ANC327690 AWY327689:AWY327690 BGU327689:BGU327690 BQQ327689:BQQ327690 CAM327689:CAM327690 CKI327689:CKI327690 CUE327689:CUE327690 DEA327689:DEA327690 DNW327689:DNW327690 DXS327689:DXS327690 EHO327689:EHO327690 ERK327689:ERK327690 FBG327689:FBG327690 FLC327689:FLC327690 FUY327689:FUY327690 GEU327689:GEU327690 GOQ327689:GOQ327690 GYM327689:GYM327690 HII327689:HII327690 HSE327689:HSE327690 ICA327689:ICA327690 ILW327689:ILW327690 IVS327689:IVS327690 JFO327689:JFO327690 JPK327689:JPK327690 JZG327689:JZG327690 KJC327689:KJC327690 KSY327689:KSY327690 LCU327689:LCU327690 LMQ327689:LMQ327690 LWM327689:LWM327690 MGI327689:MGI327690 MQE327689:MQE327690 NAA327689:NAA327690 NJW327689:NJW327690 NTS327689:NTS327690 ODO327689:ODO327690 ONK327689:ONK327690 OXG327689:OXG327690 PHC327689:PHC327690 PQY327689:PQY327690 QAU327689:QAU327690 QKQ327689:QKQ327690 QUM327689:QUM327690 REI327689:REI327690 ROE327689:ROE327690 RYA327689:RYA327690 SHW327689:SHW327690 SRS327689:SRS327690 TBO327689:TBO327690 TLK327689:TLK327690 TVG327689:TVG327690 UFC327689:UFC327690 UOY327689:UOY327690 UYU327689:UYU327690 VIQ327689:VIQ327690 VSM327689:VSM327690 WCI327689:WCI327690 WME327689:WME327690 WWA327689:WWA327690 S393225:S393226 JO393225:JO393226 TK393225:TK393226 ADG393225:ADG393226 ANC393225:ANC393226 AWY393225:AWY393226 BGU393225:BGU393226 BQQ393225:BQQ393226 CAM393225:CAM393226 CKI393225:CKI393226 CUE393225:CUE393226 DEA393225:DEA393226 DNW393225:DNW393226 DXS393225:DXS393226 EHO393225:EHO393226 ERK393225:ERK393226 FBG393225:FBG393226 FLC393225:FLC393226 FUY393225:FUY393226 GEU393225:GEU393226 GOQ393225:GOQ393226 GYM393225:GYM393226 HII393225:HII393226 HSE393225:HSE393226 ICA393225:ICA393226 ILW393225:ILW393226 IVS393225:IVS393226 JFO393225:JFO393226 JPK393225:JPK393226 JZG393225:JZG393226 KJC393225:KJC393226 KSY393225:KSY393226 LCU393225:LCU393226 LMQ393225:LMQ393226 LWM393225:LWM393226 MGI393225:MGI393226 MQE393225:MQE393226 NAA393225:NAA393226 NJW393225:NJW393226 NTS393225:NTS393226 ODO393225:ODO393226 ONK393225:ONK393226 OXG393225:OXG393226 PHC393225:PHC393226 PQY393225:PQY393226 QAU393225:QAU393226 QKQ393225:QKQ393226 QUM393225:QUM393226 REI393225:REI393226 ROE393225:ROE393226 RYA393225:RYA393226 SHW393225:SHW393226 SRS393225:SRS393226 TBO393225:TBO393226 TLK393225:TLK393226 TVG393225:TVG393226 UFC393225:UFC393226 UOY393225:UOY393226 UYU393225:UYU393226 VIQ393225:VIQ393226 VSM393225:VSM393226 WCI393225:WCI393226 WME393225:WME393226 WWA393225:WWA393226 S458761:S458762 JO458761:JO458762 TK458761:TK458762 ADG458761:ADG458762 ANC458761:ANC458762 AWY458761:AWY458762 BGU458761:BGU458762 BQQ458761:BQQ458762 CAM458761:CAM458762 CKI458761:CKI458762 CUE458761:CUE458762 DEA458761:DEA458762 DNW458761:DNW458762 DXS458761:DXS458762 EHO458761:EHO458762 ERK458761:ERK458762 FBG458761:FBG458762 FLC458761:FLC458762 FUY458761:FUY458762 GEU458761:GEU458762 GOQ458761:GOQ458762 GYM458761:GYM458762 HII458761:HII458762 HSE458761:HSE458762 ICA458761:ICA458762 ILW458761:ILW458762 IVS458761:IVS458762 JFO458761:JFO458762 JPK458761:JPK458762 JZG458761:JZG458762 KJC458761:KJC458762 KSY458761:KSY458762 LCU458761:LCU458762 LMQ458761:LMQ458762 LWM458761:LWM458762 MGI458761:MGI458762 MQE458761:MQE458762 NAA458761:NAA458762 NJW458761:NJW458762 NTS458761:NTS458762 ODO458761:ODO458762 ONK458761:ONK458762 OXG458761:OXG458762 PHC458761:PHC458762 PQY458761:PQY458762 QAU458761:QAU458762 QKQ458761:QKQ458762 QUM458761:QUM458762 REI458761:REI458762 ROE458761:ROE458762 RYA458761:RYA458762 SHW458761:SHW458762 SRS458761:SRS458762 TBO458761:TBO458762 TLK458761:TLK458762 TVG458761:TVG458762 UFC458761:UFC458762 UOY458761:UOY458762 UYU458761:UYU458762 VIQ458761:VIQ458762 VSM458761:VSM458762 WCI458761:WCI458762 WME458761:WME458762 WWA458761:WWA458762 S524297:S524298 JO524297:JO524298 TK524297:TK524298 ADG524297:ADG524298 ANC524297:ANC524298 AWY524297:AWY524298 BGU524297:BGU524298 BQQ524297:BQQ524298 CAM524297:CAM524298 CKI524297:CKI524298 CUE524297:CUE524298 DEA524297:DEA524298 DNW524297:DNW524298 DXS524297:DXS524298 EHO524297:EHO524298 ERK524297:ERK524298 FBG524297:FBG524298 FLC524297:FLC524298 FUY524297:FUY524298 GEU524297:GEU524298 GOQ524297:GOQ524298 GYM524297:GYM524298 HII524297:HII524298 HSE524297:HSE524298 ICA524297:ICA524298 ILW524297:ILW524298 IVS524297:IVS524298 JFO524297:JFO524298 JPK524297:JPK524298 JZG524297:JZG524298 KJC524297:KJC524298 KSY524297:KSY524298 LCU524297:LCU524298 LMQ524297:LMQ524298 LWM524297:LWM524298 MGI524297:MGI524298 MQE524297:MQE524298 NAA524297:NAA524298 NJW524297:NJW524298 NTS524297:NTS524298 ODO524297:ODO524298 ONK524297:ONK524298 OXG524297:OXG524298 PHC524297:PHC524298 PQY524297:PQY524298 QAU524297:QAU524298 QKQ524297:QKQ524298 QUM524297:QUM524298 REI524297:REI524298 ROE524297:ROE524298 RYA524297:RYA524298 SHW524297:SHW524298 SRS524297:SRS524298 TBO524297:TBO524298 TLK524297:TLK524298 TVG524297:TVG524298 UFC524297:UFC524298 UOY524297:UOY524298 UYU524297:UYU524298 VIQ524297:VIQ524298 VSM524297:VSM524298 WCI524297:WCI524298 WME524297:WME524298 WWA524297:WWA524298 S589833:S589834 JO589833:JO589834 TK589833:TK589834 ADG589833:ADG589834 ANC589833:ANC589834 AWY589833:AWY589834 BGU589833:BGU589834 BQQ589833:BQQ589834 CAM589833:CAM589834 CKI589833:CKI589834 CUE589833:CUE589834 DEA589833:DEA589834 DNW589833:DNW589834 DXS589833:DXS589834 EHO589833:EHO589834 ERK589833:ERK589834 FBG589833:FBG589834 FLC589833:FLC589834 FUY589833:FUY589834 GEU589833:GEU589834 GOQ589833:GOQ589834 GYM589833:GYM589834 HII589833:HII589834 HSE589833:HSE589834 ICA589833:ICA589834 ILW589833:ILW589834 IVS589833:IVS589834 JFO589833:JFO589834 JPK589833:JPK589834 JZG589833:JZG589834 KJC589833:KJC589834 KSY589833:KSY589834 LCU589833:LCU589834 LMQ589833:LMQ589834 LWM589833:LWM589834 MGI589833:MGI589834 MQE589833:MQE589834 NAA589833:NAA589834 NJW589833:NJW589834 NTS589833:NTS589834 ODO589833:ODO589834 ONK589833:ONK589834 OXG589833:OXG589834 PHC589833:PHC589834 PQY589833:PQY589834 QAU589833:QAU589834 QKQ589833:QKQ589834 QUM589833:QUM589834 REI589833:REI589834 ROE589833:ROE589834 RYA589833:RYA589834 SHW589833:SHW589834 SRS589833:SRS589834 TBO589833:TBO589834 TLK589833:TLK589834 TVG589833:TVG589834 UFC589833:UFC589834 UOY589833:UOY589834 UYU589833:UYU589834 VIQ589833:VIQ589834 VSM589833:VSM589834 WCI589833:WCI589834 WME589833:WME589834 WWA589833:WWA589834 S655369:S655370 JO655369:JO655370 TK655369:TK655370 ADG655369:ADG655370 ANC655369:ANC655370 AWY655369:AWY655370 BGU655369:BGU655370 BQQ655369:BQQ655370 CAM655369:CAM655370 CKI655369:CKI655370 CUE655369:CUE655370 DEA655369:DEA655370 DNW655369:DNW655370 DXS655369:DXS655370 EHO655369:EHO655370 ERK655369:ERK655370 FBG655369:FBG655370 FLC655369:FLC655370 FUY655369:FUY655370 GEU655369:GEU655370 GOQ655369:GOQ655370 GYM655369:GYM655370 HII655369:HII655370 HSE655369:HSE655370 ICA655369:ICA655370 ILW655369:ILW655370 IVS655369:IVS655370 JFO655369:JFO655370 JPK655369:JPK655370 JZG655369:JZG655370 KJC655369:KJC655370 KSY655369:KSY655370 LCU655369:LCU655370 LMQ655369:LMQ655370 LWM655369:LWM655370 MGI655369:MGI655370 MQE655369:MQE655370 NAA655369:NAA655370 NJW655369:NJW655370 NTS655369:NTS655370 ODO655369:ODO655370 ONK655369:ONK655370 OXG655369:OXG655370 PHC655369:PHC655370 PQY655369:PQY655370 QAU655369:QAU655370 QKQ655369:QKQ655370 QUM655369:QUM655370 REI655369:REI655370 ROE655369:ROE655370 RYA655369:RYA655370 SHW655369:SHW655370 SRS655369:SRS655370 TBO655369:TBO655370 TLK655369:TLK655370 TVG655369:TVG655370 UFC655369:UFC655370 UOY655369:UOY655370 UYU655369:UYU655370 VIQ655369:VIQ655370 VSM655369:VSM655370 WCI655369:WCI655370 WME655369:WME655370 WWA655369:WWA655370 S720905:S720906 JO720905:JO720906 TK720905:TK720906 ADG720905:ADG720906 ANC720905:ANC720906 AWY720905:AWY720906 BGU720905:BGU720906 BQQ720905:BQQ720906 CAM720905:CAM720906 CKI720905:CKI720906 CUE720905:CUE720906 DEA720905:DEA720906 DNW720905:DNW720906 DXS720905:DXS720906 EHO720905:EHO720906 ERK720905:ERK720906 FBG720905:FBG720906 FLC720905:FLC720906 FUY720905:FUY720906 GEU720905:GEU720906 GOQ720905:GOQ720906 GYM720905:GYM720906 HII720905:HII720906 HSE720905:HSE720906 ICA720905:ICA720906 ILW720905:ILW720906 IVS720905:IVS720906 JFO720905:JFO720906 JPK720905:JPK720906 JZG720905:JZG720906 KJC720905:KJC720906 KSY720905:KSY720906 LCU720905:LCU720906 LMQ720905:LMQ720906 LWM720905:LWM720906 MGI720905:MGI720906 MQE720905:MQE720906 NAA720905:NAA720906 NJW720905:NJW720906 NTS720905:NTS720906 ODO720905:ODO720906 ONK720905:ONK720906 OXG720905:OXG720906 PHC720905:PHC720906 PQY720905:PQY720906 QAU720905:QAU720906 QKQ720905:QKQ720906 QUM720905:QUM720906 REI720905:REI720906 ROE720905:ROE720906 RYA720905:RYA720906 SHW720905:SHW720906 SRS720905:SRS720906 TBO720905:TBO720906 TLK720905:TLK720906 TVG720905:TVG720906 UFC720905:UFC720906 UOY720905:UOY720906 UYU720905:UYU720906 VIQ720905:VIQ720906 VSM720905:VSM720906 WCI720905:WCI720906 WME720905:WME720906 WWA720905:WWA720906 S786441:S786442 JO786441:JO786442 TK786441:TK786442 ADG786441:ADG786442 ANC786441:ANC786442 AWY786441:AWY786442 BGU786441:BGU786442 BQQ786441:BQQ786442 CAM786441:CAM786442 CKI786441:CKI786442 CUE786441:CUE786442 DEA786441:DEA786442 DNW786441:DNW786442 DXS786441:DXS786442 EHO786441:EHO786442 ERK786441:ERK786442 FBG786441:FBG786442 FLC786441:FLC786442 FUY786441:FUY786442 GEU786441:GEU786442 GOQ786441:GOQ786442 GYM786441:GYM786442 HII786441:HII786442 HSE786441:HSE786442 ICA786441:ICA786442 ILW786441:ILW786442 IVS786441:IVS786442 JFO786441:JFO786442 JPK786441:JPK786442 JZG786441:JZG786442 KJC786441:KJC786442 KSY786441:KSY786442 LCU786441:LCU786442 LMQ786441:LMQ786442 LWM786441:LWM786442 MGI786441:MGI786442 MQE786441:MQE786442 NAA786441:NAA786442 NJW786441:NJW786442 NTS786441:NTS786442 ODO786441:ODO786442 ONK786441:ONK786442 OXG786441:OXG786442 PHC786441:PHC786442 PQY786441:PQY786442 QAU786441:QAU786442 QKQ786441:QKQ786442 QUM786441:QUM786442 REI786441:REI786442 ROE786441:ROE786442 RYA786441:RYA786442 SHW786441:SHW786442 SRS786441:SRS786442 TBO786441:TBO786442 TLK786441:TLK786442 TVG786441:TVG786442 UFC786441:UFC786442 UOY786441:UOY786442 UYU786441:UYU786442 VIQ786441:VIQ786442 VSM786441:VSM786442 WCI786441:WCI786442 WME786441:WME786442 WWA786441:WWA786442 S851977:S851978 JO851977:JO851978 TK851977:TK851978 ADG851977:ADG851978 ANC851977:ANC851978 AWY851977:AWY851978 BGU851977:BGU851978 BQQ851977:BQQ851978 CAM851977:CAM851978 CKI851977:CKI851978 CUE851977:CUE851978 DEA851977:DEA851978 DNW851977:DNW851978 DXS851977:DXS851978 EHO851977:EHO851978 ERK851977:ERK851978 FBG851977:FBG851978 FLC851977:FLC851978 FUY851977:FUY851978 GEU851977:GEU851978 GOQ851977:GOQ851978 GYM851977:GYM851978 HII851977:HII851978 HSE851977:HSE851978 ICA851977:ICA851978 ILW851977:ILW851978 IVS851977:IVS851978 JFO851977:JFO851978 JPK851977:JPK851978 JZG851977:JZG851978 KJC851977:KJC851978 KSY851977:KSY851978 LCU851977:LCU851978 LMQ851977:LMQ851978 LWM851977:LWM851978 MGI851977:MGI851978 MQE851977:MQE851978 NAA851977:NAA851978 NJW851977:NJW851978 NTS851977:NTS851978 ODO851977:ODO851978 ONK851977:ONK851978 OXG851977:OXG851978 PHC851977:PHC851978 PQY851977:PQY851978 QAU851977:QAU851978 QKQ851977:QKQ851978 QUM851977:QUM851978 REI851977:REI851978 ROE851977:ROE851978 RYA851977:RYA851978 SHW851977:SHW851978 SRS851977:SRS851978 TBO851977:TBO851978 TLK851977:TLK851978 TVG851977:TVG851978 UFC851977:UFC851978 UOY851977:UOY851978 UYU851977:UYU851978 VIQ851977:VIQ851978 VSM851977:VSM851978 WCI851977:WCI851978 WME851977:WME851978 WWA851977:WWA851978 S917513:S917514 JO917513:JO917514 TK917513:TK917514 ADG917513:ADG917514 ANC917513:ANC917514 AWY917513:AWY917514 BGU917513:BGU917514 BQQ917513:BQQ917514 CAM917513:CAM917514 CKI917513:CKI917514 CUE917513:CUE917514 DEA917513:DEA917514 DNW917513:DNW917514 DXS917513:DXS917514 EHO917513:EHO917514 ERK917513:ERK917514 FBG917513:FBG917514 FLC917513:FLC917514 FUY917513:FUY917514 GEU917513:GEU917514 GOQ917513:GOQ917514 GYM917513:GYM917514 HII917513:HII917514 HSE917513:HSE917514 ICA917513:ICA917514 ILW917513:ILW917514 IVS917513:IVS917514 JFO917513:JFO917514 JPK917513:JPK917514 JZG917513:JZG917514 KJC917513:KJC917514 KSY917513:KSY917514 LCU917513:LCU917514 LMQ917513:LMQ917514 LWM917513:LWM917514 MGI917513:MGI917514 MQE917513:MQE917514 NAA917513:NAA917514 NJW917513:NJW917514 NTS917513:NTS917514 ODO917513:ODO917514 ONK917513:ONK917514 OXG917513:OXG917514 PHC917513:PHC917514 PQY917513:PQY917514 QAU917513:QAU917514 QKQ917513:QKQ917514 QUM917513:QUM917514 REI917513:REI917514 ROE917513:ROE917514 RYA917513:RYA917514 SHW917513:SHW917514 SRS917513:SRS917514 TBO917513:TBO917514 TLK917513:TLK917514 TVG917513:TVG917514 UFC917513:UFC917514 UOY917513:UOY917514 UYU917513:UYU917514 VIQ917513:VIQ917514 VSM917513:VSM917514 WCI917513:WCI917514 WME917513:WME917514 WWA917513:WWA917514 S983049:S983050 JO983049:JO983050 TK983049:TK983050 ADG983049:ADG983050 ANC983049:ANC983050 AWY983049:AWY983050 BGU983049:BGU983050 BQQ983049:BQQ983050 CAM983049:CAM983050 CKI983049:CKI983050 CUE983049:CUE983050 DEA983049:DEA983050 DNW983049:DNW983050 DXS983049:DXS983050 EHO983049:EHO983050 ERK983049:ERK983050 FBG983049:FBG983050 FLC983049:FLC983050 FUY983049:FUY983050 GEU983049:GEU983050 GOQ983049:GOQ983050 GYM983049:GYM983050 HII983049:HII983050 HSE983049:HSE983050 ICA983049:ICA983050 ILW983049:ILW983050 IVS983049:IVS983050 JFO983049:JFO983050 JPK983049:JPK983050 JZG983049:JZG983050 KJC983049:KJC983050 KSY983049:KSY983050 LCU983049:LCU983050 LMQ983049:LMQ983050 LWM983049:LWM983050 MGI983049:MGI983050 MQE983049:MQE983050 NAA983049:NAA983050 NJW983049:NJW983050 NTS983049:NTS983050 ODO983049:ODO983050 ONK983049:ONK983050 OXG983049:OXG983050 PHC983049:PHC983050 PQY983049:PQY983050 QAU983049:QAU983050 QKQ983049:QKQ983050 QUM983049:QUM983050 REI983049:REI983050 ROE983049:ROE983050 RYA983049:RYA983050 SHW983049:SHW983050 SRS983049:SRS983050 TBO983049:TBO983050 TLK983049:TLK983050 TVG983049:TVG983050 UFC983049:UFC983050 UOY983049:UOY983050 UYU983049:UYU983050 VIQ983049:VIQ983050 VSM983049:VSM983050 WCI983049:WCI983050 WME983049:WME983050 WWA983049:WWA983050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B6B6-8FFE-4B7B-A228-83F3ECD115A6}">
  <sheetPr>
    <tabColor rgb="FFFFFF00"/>
  </sheetPr>
  <dimension ref="A1:AE116"/>
  <sheetViews>
    <sheetView view="pageBreakPreview" zoomScaleNormal="100" workbookViewId="0">
      <selection activeCell="Q2" sqref="Q2:Z2"/>
    </sheetView>
  </sheetViews>
  <sheetFormatPr defaultRowHeight="12"/>
  <cols>
    <col min="1" max="29" width="3" style="399" customWidth="1"/>
    <col min="30" max="30" width="5" style="399" customWidth="1"/>
    <col min="31" max="256" width="9" style="399"/>
    <col min="257" max="285" width="3" style="399" customWidth="1"/>
    <col min="286" max="286" width="5" style="399" customWidth="1"/>
    <col min="287" max="512" width="9" style="399"/>
    <col min="513" max="541" width="3" style="399" customWidth="1"/>
    <col min="542" max="542" width="5" style="399" customWidth="1"/>
    <col min="543" max="768" width="9" style="399"/>
    <col min="769" max="797" width="3" style="399" customWidth="1"/>
    <col min="798" max="798" width="5" style="399" customWidth="1"/>
    <col min="799" max="1024" width="9" style="399"/>
    <col min="1025" max="1053" width="3" style="399" customWidth="1"/>
    <col min="1054" max="1054" width="5" style="399" customWidth="1"/>
    <col min="1055" max="1280" width="9" style="399"/>
    <col min="1281" max="1309" width="3" style="399" customWidth="1"/>
    <col min="1310" max="1310" width="5" style="399" customWidth="1"/>
    <col min="1311" max="1536" width="9" style="399"/>
    <col min="1537" max="1565" width="3" style="399" customWidth="1"/>
    <col min="1566" max="1566" width="5" style="399" customWidth="1"/>
    <col min="1567" max="1792" width="9" style="399"/>
    <col min="1793" max="1821" width="3" style="399" customWidth="1"/>
    <col min="1822" max="1822" width="5" style="399" customWidth="1"/>
    <col min="1823" max="2048" width="9" style="399"/>
    <col min="2049" max="2077" width="3" style="399" customWidth="1"/>
    <col min="2078" max="2078" width="5" style="399" customWidth="1"/>
    <col min="2079" max="2304" width="9" style="399"/>
    <col min="2305" max="2333" width="3" style="399" customWidth="1"/>
    <col min="2334" max="2334" width="5" style="399" customWidth="1"/>
    <col min="2335" max="2560" width="9" style="399"/>
    <col min="2561" max="2589" width="3" style="399" customWidth="1"/>
    <col min="2590" max="2590" width="5" style="399" customWidth="1"/>
    <col min="2591" max="2816" width="9" style="399"/>
    <col min="2817" max="2845" width="3" style="399" customWidth="1"/>
    <col min="2846" max="2846" width="5" style="399" customWidth="1"/>
    <col min="2847" max="3072" width="9" style="399"/>
    <col min="3073" max="3101" width="3" style="399" customWidth="1"/>
    <col min="3102" max="3102" width="5" style="399" customWidth="1"/>
    <col min="3103" max="3328" width="9" style="399"/>
    <col min="3329" max="3357" width="3" style="399" customWidth="1"/>
    <col min="3358" max="3358" width="5" style="399" customWidth="1"/>
    <col min="3359" max="3584" width="9" style="399"/>
    <col min="3585" max="3613" width="3" style="399" customWidth="1"/>
    <col min="3614" max="3614" width="5" style="399" customWidth="1"/>
    <col min="3615" max="3840" width="9" style="399"/>
    <col min="3841" max="3869" width="3" style="399" customWidth="1"/>
    <col min="3870" max="3870" width="5" style="399" customWidth="1"/>
    <col min="3871" max="4096" width="9" style="399"/>
    <col min="4097" max="4125" width="3" style="399" customWidth="1"/>
    <col min="4126" max="4126" width="5" style="399" customWidth="1"/>
    <col min="4127" max="4352" width="9" style="399"/>
    <col min="4353" max="4381" width="3" style="399" customWidth="1"/>
    <col min="4382" max="4382" width="5" style="399" customWidth="1"/>
    <col min="4383" max="4608" width="9" style="399"/>
    <col min="4609" max="4637" width="3" style="399" customWidth="1"/>
    <col min="4638" max="4638" width="5" style="399" customWidth="1"/>
    <col min="4639" max="4864" width="9" style="399"/>
    <col min="4865" max="4893" width="3" style="399" customWidth="1"/>
    <col min="4894" max="4894" width="5" style="399" customWidth="1"/>
    <col min="4895" max="5120" width="9" style="399"/>
    <col min="5121" max="5149" width="3" style="399" customWidth="1"/>
    <col min="5150" max="5150" width="5" style="399" customWidth="1"/>
    <col min="5151" max="5376" width="9" style="399"/>
    <col min="5377" max="5405" width="3" style="399" customWidth="1"/>
    <col min="5406" max="5406" width="5" style="399" customWidth="1"/>
    <col min="5407" max="5632" width="9" style="399"/>
    <col min="5633" max="5661" width="3" style="399" customWidth="1"/>
    <col min="5662" max="5662" width="5" style="399" customWidth="1"/>
    <col min="5663" max="5888" width="9" style="399"/>
    <col min="5889" max="5917" width="3" style="399" customWidth="1"/>
    <col min="5918" max="5918" width="5" style="399" customWidth="1"/>
    <col min="5919" max="6144" width="9" style="399"/>
    <col min="6145" max="6173" width="3" style="399" customWidth="1"/>
    <col min="6174" max="6174" width="5" style="399" customWidth="1"/>
    <col min="6175" max="6400" width="9" style="399"/>
    <col min="6401" max="6429" width="3" style="399" customWidth="1"/>
    <col min="6430" max="6430" width="5" style="399" customWidth="1"/>
    <col min="6431" max="6656" width="9" style="399"/>
    <col min="6657" max="6685" width="3" style="399" customWidth="1"/>
    <col min="6686" max="6686" width="5" style="399" customWidth="1"/>
    <col min="6687" max="6912" width="9" style="399"/>
    <col min="6913" max="6941" width="3" style="399" customWidth="1"/>
    <col min="6942" max="6942" width="5" style="399" customWidth="1"/>
    <col min="6943" max="7168" width="9" style="399"/>
    <col min="7169" max="7197" width="3" style="399" customWidth="1"/>
    <col min="7198" max="7198" width="5" style="399" customWidth="1"/>
    <col min="7199" max="7424" width="9" style="399"/>
    <col min="7425" max="7453" width="3" style="399" customWidth="1"/>
    <col min="7454" max="7454" width="5" style="399" customWidth="1"/>
    <col min="7455" max="7680" width="9" style="399"/>
    <col min="7681" max="7709" width="3" style="399" customWidth="1"/>
    <col min="7710" max="7710" width="5" style="399" customWidth="1"/>
    <col min="7711" max="7936" width="9" style="399"/>
    <col min="7937" max="7965" width="3" style="399" customWidth="1"/>
    <col min="7966" max="7966" width="5" style="399" customWidth="1"/>
    <col min="7967" max="8192" width="9" style="399"/>
    <col min="8193" max="8221" width="3" style="399" customWidth="1"/>
    <col min="8222" max="8222" width="5" style="399" customWidth="1"/>
    <col min="8223" max="8448" width="9" style="399"/>
    <col min="8449" max="8477" width="3" style="399" customWidth="1"/>
    <col min="8478" max="8478" width="5" style="399" customWidth="1"/>
    <col min="8479" max="8704" width="9" style="399"/>
    <col min="8705" max="8733" width="3" style="399" customWidth="1"/>
    <col min="8734" max="8734" width="5" style="399" customWidth="1"/>
    <col min="8735" max="8960" width="9" style="399"/>
    <col min="8961" max="8989" width="3" style="399" customWidth="1"/>
    <col min="8990" max="8990" width="5" style="399" customWidth="1"/>
    <col min="8991" max="9216" width="9" style="399"/>
    <col min="9217" max="9245" width="3" style="399" customWidth="1"/>
    <col min="9246" max="9246" width="5" style="399" customWidth="1"/>
    <col min="9247" max="9472" width="9" style="399"/>
    <col min="9473" max="9501" width="3" style="399" customWidth="1"/>
    <col min="9502" max="9502" width="5" style="399" customWidth="1"/>
    <col min="9503" max="9728" width="9" style="399"/>
    <col min="9729" max="9757" width="3" style="399" customWidth="1"/>
    <col min="9758" max="9758" width="5" style="399" customWidth="1"/>
    <col min="9759" max="9984" width="9" style="399"/>
    <col min="9985" max="10013" width="3" style="399" customWidth="1"/>
    <col min="10014" max="10014" width="5" style="399" customWidth="1"/>
    <col min="10015" max="10240" width="9" style="399"/>
    <col min="10241" max="10269" width="3" style="399" customWidth="1"/>
    <col min="10270" max="10270" width="5" style="399" customWidth="1"/>
    <col min="10271" max="10496" width="9" style="399"/>
    <col min="10497" max="10525" width="3" style="399" customWidth="1"/>
    <col min="10526" max="10526" width="5" style="399" customWidth="1"/>
    <col min="10527" max="10752" width="9" style="399"/>
    <col min="10753" max="10781" width="3" style="399" customWidth="1"/>
    <col min="10782" max="10782" width="5" style="399" customWidth="1"/>
    <col min="10783" max="11008" width="9" style="399"/>
    <col min="11009" max="11037" width="3" style="399" customWidth="1"/>
    <col min="11038" max="11038" width="5" style="399" customWidth="1"/>
    <col min="11039" max="11264" width="9" style="399"/>
    <col min="11265" max="11293" width="3" style="399" customWidth="1"/>
    <col min="11294" max="11294" width="5" style="399" customWidth="1"/>
    <col min="11295" max="11520" width="9" style="399"/>
    <col min="11521" max="11549" width="3" style="399" customWidth="1"/>
    <col min="11550" max="11550" width="5" style="399" customWidth="1"/>
    <col min="11551" max="11776" width="9" style="399"/>
    <col min="11777" max="11805" width="3" style="399" customWidth="1"/>
    <col min="11806" max="11806" width="5" style="399" customWidth="1"/>
    <col min="11807" max="12032" width="9" style="399"/>
    <col min="12033" max="12061" width="3" style="399" customWidth="1"/>
    <col min="12062" max="12062" width="5" style="399" customWidth="1"/>
    <col min="12063" max="12288" width="9" style="399"/>
    <col min="12289" max="12317" width="3" style="399" customWidth="1"/>
    <col min="12318" max="12318" width="5" style="399" customWidth="1"/>
    <col min="12319" max="12544" width="9" style="399"/>
    <col min="12545" max="12573" width="3" style="399" customWidth="1"/>
    <col min="12574" max="12574" width="5" style="399" customWidth="1"/>
    <col min="12575" max="12800" width="9" style="399"/>
    <col min="12801" max="12829" width="3" style="399" customWidth="1"/>
    <col min="12830" max="12830" width="5" style="399" customWidth="1"/>
    <col min="12831" max="13056" width="9" style="399"/>
    <col min="13057" max="13085" width="3" style="399" customWidth="1"/>
    <col min="13086" max="13086" width="5" style="399" customWidth="1"/>
    <col min="13087" max="13312" width="9" style="399"/>
    <col min="13313" max="13341" width="3" style="399" customWidth="1"/>
    <col min="13342" max="13342" width="5" style="399" customWidth="1"/>
    <col min="13343" max="13568" width="9" style="399"/>
    <col min="13569" max="13597" width="3" style="399" customWidth="1"/>
    <col min="13598" max="13598" width="5" style="399" customWidth="1"/>
    <col min="13599" max="13824" width="9" style="399"/>
    <col min="13825" max="13853" width="3" style="399" customWidth="1"/>
    <col min="13854" max="13854" width="5" style="399" customWidth="1"/>
    <col min="13855" max="14080" width="9" style="399"/>
    <col min="14081" max="14109" width="3" style="399" customWidth="1"/>
    <col min="14110" max="14110" width="5" style="399" customWidth="1"/>
    <col min="14111" max="14336" width="9" style="399"/>
    <col min="14337" max="14365" width="3" style="399" customWidth="1"/>
    <col min="14366" max="14366" width="5" style="399" customWidth="1"/>
    <col min="14367" max="14592" width="9" style="399"/>
    <col min="14593" max="14621" width="3" style="399" customWidth="1"/>
    <col min="14622" max="14622" width="5" style="399" customWidth="1"/>
    <col min="14623" max="14848" width="9" style="399"/>
    <col min="14849" max="14877" width="3" style="399" customWidth="1"/>
    <col min="14878" max="14878" width="5" style="399" customWidth="1"/>
    <col min="14879" max="15104" width="9" style="399"/>
    <col min="15105" max="15133" width="3" style="399" customWidth="1"/>
    <col min="15134" max="15134" width="5" style="399" customWidth="1"/>
    <col min="15135" max="15360" width="9" style="399"/>
    <col min="15361" max="15389" width="3" style="399" customWidth="1"/>
    <col min="15390" max="15390" width="5" style="399" customWidth="1"/>
    <col min="15391" max="15616" width="9" style="399"/>
    <col min="15617" max="15645" width="3" style="399" customWidth="1"/>
    <col min="15646" max="15646" width="5" style="399" customWidth="1"/>
    <col min="15647" max="15872" width="9" style="399"/>
    <col min="15873" max="15901" width="3" style="399" customWidth="1"/>
    <col min="15902" max="15902" width="5" style="399" customWidth="1"/>
    <col min="15903" max="16128" width="9" style="399"/>
    <col min="16129" max="16157" width="3" style="399" customWidth="1"/>
    <col min="16158" max="16158" width="5" style="399" customWidth="1"/>
    <col min="16159" max="16384" width="9" style="399"/>
  </cols>
  <sheetData>
    <row r="1" spans="1:31" ht="17.100000000000001" customHeight="1">
      <c r="A1" s="1523" t="s">
        <v>3473</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E1" s="583"/>
    </row>
    <row r="2" spans="1:31" ht="17.100000000000001" customHeight="1">
      <c r="A2" s="399" t="s">
        <v>3474</v>
      </c>
      <c r="H2" s="1505" t="str">
        <f>IF(Q2&lt;&gt;"","（❶）","（１）")</f>
        <v>（１）</v>
      </c>
      <c r="I2" s="1505"/>
      <c r="J2" s="1526" t="s">
        <v>3475</v>
      </c>
      <c r="K2" s="1526"/>
      <c r="L2" s="1526"/>
      <c r="M2" s="1526"/>
      <c r="N2" s="1526"/>
      <c r="O2" s="1526"/>
      <c r="P2" s="626" t="s">
        <v>2811</v>
      </c>
      <c r="Q2" s="1510"/>
      <c r="R2" s="1510"/>
      <c r="S2" s="1510"/>
      <c r="T2" s="1510"/>
      <c r="U2" s="1510"/>
      <c r="V2" s="1510"/>
      <c r="W2" s="1510"/>
      <c r="X2" s="1510"/>
      <c r="Y2" s="1510"/>
      <c r="Z2" s="1510"/>
      <c r="AA2" s="365" t="s">
        <v>2812</v>
      </c>
      <c r="AB2" s="365"/>
    </row>
    <row r="3" spans="1:31" ht="17.100000000000001" customHeight="1">
      <c r="H3" s="1505" t="str">
        <f>IF(Q3&lt;&gt;"","（❷）","（２）")</f>
        <v>（２）</v>
      </c>
      <c r="I3" s="1505"/>
      <c r="J3" s="1310" t="s">
        <v>3476</v>
      </c>
      <c r="K3" s="1310"/>
      <c r="L3" s="1310"/>
      <c r="M3" s="1310"/>
      <c r="N3" s="1310"/>
      <c r="O3" s="1310"/>
      <c r="P3" s="386" t="s">
        <v>2811</v>
      </c>
      <c r="Q3" s="1303"/>
      <c r="R3" s="1303"/>
      <c r="S3" s="1303"/>
      <c r="T3" s="1303"/>
      <c r="U3" s="1303"/>
      <c r="V3" s="1303"/>
      <c r="W3" s="1303"/>
      <c r="X3" s="1303"/>
      <c r="Y3" s="1303"/>
      <c r="Z3" s="1303"/>
      <c r="AA3" s="399" t="s">
        <v>2812</v>
      </c>
    </row>
    <row r="4" spans="1:31" ht="17.100000000000001" customHeight="1">
      <c r="H4" s="1527" t="str">
        <f>IF(Q4&lt;&gt;"","（❸）","（３）")</f>
        <v>（３）</v>
      </c>
      <c r="I4" s="1527"/>
      <c r="J4" s="1310" t="s">
        <v>3403</v>
      </c>
      <c r="K4" s="1310"/>
      <c r="L4" s="1310"/>
      <c r="M4" s="1310"/>
      <c r="N4" s="1310"/>
      <c r="O4" s="1310"/>
      <c r="P4" s="386" t="s">
        <v>2811</v>
      </c>
      <c r="Q4" s="1303"/>
      <c r="R4" s="1303"/>
      <c r="S4" s="1303"/>
      <c r="T4" s="1303"/>
      <c r="U4" s="1303"/>
      <c r="V4" s="1303"/>
      <c r="W4" s="1303"/>
      <c r="X4" s="1303"/>
      <c r="Y4" s="1303"/>
      <c r="Z4" s="1303"/>
      <c r="AA4" s="399" t="s">
        <v>2812</v>
      </c>
    </row>
    <row r="5" spans="1:31" ht="17.100000000000001" customHeight="1">
      <c r="A5" s="399" t="s">
        <v>3477</v>
      </c>
      <c r="H5" s="590" t="s">
        <v>2828</v>
      </c>
      <c r="I5" s="594" t="s">
        <v>3478</v>
      </c>
      <c r="K5" s="594"/>
      <c r="L5" s="594"/>
      <c r="M5" s="594"/>
      <c r="N5" s="594"/>
      <c r="O5" s="594"/>
      <c r="P5" s="594"/>
      <c r="T5" s="590" t="s">
        <v>2828</v>
      </c>
      <c r="U5" s="594" t="s">
        <v>3479</v>
      </c>
    </row>
    <row r="6" spans="1:31" ht="17.100000000000001" customHeight="1">
      <c r="A6" s="399" t="s">
        <v>3480</v>
      </c>
      <c r="H6" s="590" t="s">
        <v>2828</v>
      </c>
      <c r="I6" s="594" t="s">
        <v>3417</v>
      </c>
      <c r="K6" s="594"/>
      <c r="L6" s="593"/>
      <c r="M6" s="593"/>
      <c r="N6" s="593"/>
      <c r="O6" s="593"/>
      <c r="P6" s="594"/>
      <c r="T6" s="590" t="s">
        <v>2828</v>
      </c>
      <c r="U6" s="594" t="s">
        <v>3479</v>
      </c>
    </row>
    <row r="7" spans="1:31" ht="17.100000000000001" customHeight="1">
      <c r="A7" s="399" t="s">
        <v>3481</v>
      </c>
      <c r="H7" s="616"/>
      <c r="I7" s="579"/>
      <c r="L7" s="621"/>
      <c r="M7" s="621"/>
      <c r="N7" s="621"/>
      <c r="O7" s="621"/>
    </row>
    <row r="8" spans="1:31" ht="17.100000000000001" customHeight="1">
      <c r="A8" s="399" t="s">
        <v>3482</v>
      </c>
      <c r="H8" s="619"/>
      <c r="I8" s="363" t="s">
        <v>72</v>
      </c>
      <c r="L8" s="627"/>
      <c r="M8" s="627"/>
      <c r="N8" s="627"/>
      <c r="O8" s="627"/>
      <c r="P8" s="627"/>
      <c r="Q8" s="627"/>
    </row>
    <row r="9" spans="1:31" ht="17.100000000000001" customHeight="1">
      <c r="A9" s="399" t="s">
        <v>3483</v>
      </c>
      <c r="H9" s="590" t="s">
        <v>2828</v>
      </c>
      <c r="I9" s="594" t="s">
        <v>3462</v>
      </c>
      <c r="K9" s="594"/>
      <c r="L9" s="628"/>
      <c r="N9" s="590" t="s">
        <v>2828</v>
      </c>
      <c r="O9" s="629" t="s">
        <v>3484</v>
      </c>
      <c r="Q9" s="629"/>
      <c r="T9" s="590" t="s">
        <v>2828</v>
      </c>
      <c r="U9" s="630" t="s">
        <v>3485</v>
      </c>
    </row>
    <row r="10" spans="1:31" ht="17.100000000000001" customHeight="1">
      <c r="A10" s="399" t="s">
        <v>3486</v>
      </c>
      <c r="J10" s="1284"/>
      <c r="K10" s="1284"/>
      <c r="L10" s="1284"/>
      <c r="M10" s="1522"/>
      <c r="N10" s="1522"/>
      <c r="O10" s="1522"/>
      <c r="P10" s="399" t="s">
        <v>47</v>
      </c>
    </row>
    <row r="11" spans="1:31" ht="17.100000000000001" customHeight="1">
      <c r="A11" s="408" t="s">
        <v>3487</v>
      </c>
      <c r="B11" s="408"/>
      <c r="C11" s="408"/>
      <c r="D11" s="408"/>
      <c r="E11" s="408"/>
      <c r="F11" s="408"/>
      <c r="G11" s="408"/>
      <c r="H11" s="408"/>
      <c r="I11" s="408"/>
      <c r="J11" s="1523"/>
      <c r="K11" s="1523"/>
      <c r="L11" s="1523"/>
      <c r="M11" s="1525"/>
      <c r="N11" s="1525"/>
      <c r="O11" s="1525"/>
      <c r="P11" s="408" t="s">
        <v>3488</v>
      </c>
      <c r="Q11" s="408"/>
      <c r="R11" s="408"/>
      <c r="S11" s="408"/>
      <c r="T11" s="408"/>
      <c r="U11" s="408"/>
      <c r="V11" s="408"/>
      <c r="W11" s="408"/>
      <c r="X11" s="408"/>
      <c r="Y11" s="408"/>
      <c r="Z11" s="408"/>
      <c r="AA11" s="408"/>
      <c r="AB11" s="408"/>
      <c r="AC11" s="408"/>
    </row>
    <row r="12" spans="1:31" ht="15" customHeight="1">
      <c r="A12" s="365"/>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row>
    <row r="80" spans="1:2" ht="12.75">
      <c r="A80" s="617" t="s">
        <v>2281</v>
      </c>
      <c r="B80" s="617">
        <v>11</v>
      </c>
    </row>
    <row r="81" spans="1:2" ht="12.75">
      <c r="A81" s="617" t="s">
        <v>2319</v>
      </c>
      <c r="B81" s="617">
        <v>12</v>
      </c>
    </row>
    <row r="82" spans="1:2" ht="12.75">
      <c r="A82" s="617" t="s">
        <v>3432</v>
      </c>
      <c r="B82" s="617">
        <v>13</v>
      </c>
    </row>
    <row r="83" spans="1:2" ht="12.75">
      <c r="A83" s="617" t="s">
        <v>3433</v>
      </c>
      <c r="B83" s="617">
        <v>14</v>
      </c>
    </row>
    <row r="84" spans="1:2" ht="13.5" thickBot="1">
      <c r="A84" s="618" t="s">
        <v>3434</v>
      </c>
      <c r="B84" s="617">
        <v>15</v>
      </c>
    </row>
    <row r="85" spans="1:2" ht="12.75">
      <c r="A85" s="583"/>
      <c r="B85" s="617">
        <v>16</v>
      </c>
    </row>
    <row r="86" spans="1:2" ht="12.75">
      <c r="A86" s="583"/>
      <c r="B86" s="617">
        <v>17</v>
      </c>
    </row>
    <row r="87" spans="1:2" ht="12.75">
      <c r="A87" s="583"/>
      <c r="B87" s="617">
        <v>18</v>
      </c>
    </row>
    <row r="88" spans="1:2" ht="12.75">
      <c r="A88" s="583"/>
      <c r="B88" s="617">
        <v>19</v>
      </c>
    </row>
    <row r="89" spans="1:2" ht="12.75">
      <c r="A89" s="583"/>
      <c r="B89" s="617">
        <v>20</v>
      </c>
    </row>
    <row r="90" spans="1:2" ht="12.75">
      <c r="A90" s="583"/>
      <c r="B90" s="617">
        <v>21</v>
      </c>
    </row>
    <row r="91" spans="1:2" ht="12.75">
      <c r="A91" s="583"/>
      <c r="B91" s="617">
        <v>22</v>
      </c>
    </row>
    <row r="92" spans="1:2" ht="12.75">
      <c r="A92" s="583"/>
      <c r="B92" s="617">
        <v>23</v>
      </c>
    </row>
    <row r="93" spans="1:2" ht="12.75">
      <c r="A93" s="583"/>
      <c r="B93" s="617">
        <v>24</v>
      </c>
    </row>
    <row r="94" spans="1:2" ht="12.75">
      <c r="A94" s="583"/>
      <c r="B94" s="617">
        <v>25</v>
      </c>
    </row>
    <row r="95" spans="1:2" ht="12.75">
      <c r="A95" s="583"/>
      <c r="B95" s="617">
        <v>26</v>
      </c>
    </row>
    <row r="96" spans="1:2" ht="12.75">
      <c r="A96" s="583"/>
      <c r="B96" s="617">
        <v>27</v>
      </c>
    </row>
    <row r="97" spans="1:2" ht="12.75">
      <c r="A97" s="583"/>
      <c r="B97" s="617">
        <v>28</v>
      </c>
    </row>
    <row r="98" spans="1:2" ht="12.75">
      <c r="A98" s="583"/>
      <c r="B98" s="617">
        <v>29</v>
      </c>
    </row>
    <row r="99" spans="1:2" ht="12.75">
      <c r="A99" s="583"/>
      <c r="B99" s="617">
        <v>30</v>
      </c>
    </row>
    <row r="100" spans="1:2" ht="12.75">
      <c r="A100" s="583"/>
      <c r="B100" s="617">
        <v>31</v>
      </c>
    </row>
    <row r="101" spans="1:2" ht="12.75">
      <c r="A101" s="583"/>
      <c r="B101" s="617">
        <v>32</v>
      </c>
    </row>
    <row r="102" spans="1:2" ht="12.75">
      <c r="A102" s="583"/>
      <c r="B102" s="617">
        <v>33</v>
      </c>
    </row>
    <row r="103" spans="1:2" ht="12.75">
      <c r="A103" s="583"/>
      <c r="B103" s="617">
        <v>34</v>
      </c>
    </row>
    <row r="104" spans="1:2" ht="12.75">
      <c r="A104" s="583"/>
      <c r="B104" s="617">
        <v>35</v>
      </c>
    </row>
    <row r="105" spans="1:2" ht="12.75">
      <c r="A105" s="583"/>
      <c r="B105" s="617">
        <v>36</v>
      </c>
    </row>
    <row r="106" spans="1:2" ht="12.75">
      <c r="A106" s="583"/>
      <c r="B106" s="617">
        <v>37</v>
      </c>
    </row>
    <row r="107" spans="1:2" ht="12.75">
      <c r="A107" s="583"/>
      <c r="B107" s="617">
        <v>38</v>
      </c>
    </row>
    <row r="108" spans="1:2" ht="12.75">
      <c r="A108" s="583"/>
      <c r="B108" s="617">
        <v>39</v>
      </c>
    </row>
    <row r="109" spans="1:2" ht="12.75">
      <c r="A109" s="583"/>
      <c r="B109" s="617">
        <v>40</v>
      </c>
    </row>
    <row r="110" spans="1:2" ht="12.75">
      <c r="A110" s="583"/>
      <c r="B110" s="617">
        <v>41</v>
      </c>
    </row>
    <row r="111" spans="1:2" ht="12.75">
      <c r="A111" s="583"/>
      <c r="B111" s="617">
        <v>42</v>
      </c>
    </row>
    <row r="112" spans="1:2" ht="12.75">
      <c r="A112" s="583"/>
      <c r="B112" s="617">
        <v>43</v>
      </c>
    </row>
    <row r="113" spans="1:2" ht="12.75">
      <c r="A113" s="583"/>
      <c r="B113" s="617">
        <v>44</v>
      </c>
    </row>
    <row r="114" spans="1:2" ht="12.75">
      <c r="A114" s="583"/>
      <c r="B114" s="617">
        <v>45</v>
      </c>
    </row>
    <row r="115" spans="1:2" ht="12.75">
      <c r="A115" s="583"/>
      <c r="B115" s="617">
        <v>46</v>
      </c>
    </row>
    <row r="116" spans="1:2" ht="13.5" thickBot="1">
      <c r="A116" s="583"/>
      <c r="B116" s="618">
        <v>99</v>
      </c>
    </row>
  </sheetData>
  <mergeCells count="14">
    <mergeCell ref="J11:L11"/>
    <mergeCell ref="M11:O11"/>
    <mergeCell ref="A1:AC1"/>
    <mergeCell ref="H2:I2"/>
    <mergeCell ref="J2:O2"/>
    <mergeCell ref="Q2:Z2"/>
    <mergeCell ref="H3:I3"/>
    <mergeCell ref="J3:O3"/>
    <mergeCell ref="Q3:Z3"/>
    <mergeCell ref="H4:I4"/>
    <mergeCell ref="J4:O4"/>
    <mergeCell ref="Q4:Z4"/>
    <mergeCell ref="J10:L10"/>
    <mergeCell ref="M10:O10"/>
  </mergeCells>
  <phoneticPr fontId="1"/>
  <dataValidations count="3">
    <dataValidation type="list" allowBlank="1" showInputMessage="1" showErrorMessage="1" 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312565A3-ADD4-4829-AB7E-58141FC50C68}">
      <formula1>"■,□"</formula1>
    </dataValidation>
    <dataValidation type="list" allowBlank="1" showInputMessage="1" showErrorMessage="1" sqref="Q2:Z2 JM2:JV2 TI2:TR2 ADE2:ADN2 ANA2:ANJ2 AWW2:AXF2 BGS2:BHB2 BQO2:BQX2 CAK2:CAT2 CKG2:CKP2 CUC2:CUL2 DDY2:DEH2 DNU2:DOD2 DXQ2:DXZ2 EHM2:EHV2 ERI2:ERR2 FBE2:FBN2 FLA2:FLJ2 FUW2:FVF2 GES2:GFB2 GOO2:GOX2 GYK2:GYT2 HIG2:HIP2 HSC2:HSL2 IBY2:ICH2 ILU2:IMD2 IVQ2:IVZ2 JFM2:JFV2 JPI2:JPR2 JZE2:JZN2 KJA2:KJJ2 KSW2:KTF2 LCS2:LDB2 LMO2:LMX2 LWK2:LWT2 MGG2:MGP2 MQC2:MQL2 MZY2:NAH2 NJU2:NKD2 NTQ2:NTZ2 ODM2:ODV2 ONI2:ONR2 OXE2:OXN2 PHA2:PHJ2 PQW2:PRF2 QAS2:QBB2 QKO2:QKX2 QUK2:QUT2 REG2:REP2 ROC2:ROL2 RXY2:RYH2 SHU2:SID2 SRQ2:SRZ2 TBM2:TBV2 TLI2:TLR2 TVE2:TVN2 UFA2:UFJ2 UOW2:UPF2 UYS2:UZB2 VIO2:VIX2 VSK2:VST2 WCG2:WCP2 WMC2:WML2 WVY2:WWH2 Q65538:Z65538 JM65538:JV65538 TI65538:TR65538 ADE65538:ADN65538 ANA65538:ANJ65538 AWW65538:AXF65538 BGS65538:BHB65538 BQO65538:BQX65538 CAK65538:CAT65538 CKG65538:CKP65538 CUC65538:CUL65538 DDY65538:DEH65538 DNU65538:DOD65538 DXQ65538:DXZ65538 EHM65538:EHV65538 ERI65538:ERR65538 FBE65538:FBN65538 FLA65538:FLJ65538 FUW65538:FVF65538 GES65538:GFB65538 GOO65538:GOX65538 GYK65538:GYT65538 HIG65538:HIP65538 HSC65538:HSL65538 IBY65538:ICH65538 ILU65538:IMD65538 IVQ65538:IVZ65538 JFM65538:JFV65538 JPI65538:JPR65538 JZE65538:JZN65538 KJA65538:KJJ65538 KSW65538:KTF65538 LCS65538:LDB65538 LMO65538:LMX65538 LWK65538:LWT65538 MGG65538:MGP65538 MQC65538:MQL65538 MZY65538:NAH65538 NJU65538:NKD65538 NTQ65538:NTZ65538 ODM65538:ODV65538 ONI65538:ONR65538 OXE65538:OXN65538 PHA65538:PHJ65538 PQW65538:PRF65538 QAS65538:QBB65538 QKO65538:QKX65538 QUK65538:QUT65538 REG65538:REP65538 ROC65538:ROL65538 RXY65538:RYH65538 SHU65538:SID65538 SRQ65538:SRZ65538 TBM65538:TBV65538 TLI65538:TLR65538 TVE65538:TVN65538 UFA65538:UFJ65538 UOW65538:UPF65538 UYS65538:UZB65538 VIO65538:VIX65538 VSK65538:VST65538 WCG65538:WCP65538 WMC65538:WML65538 WVY65538:WWH65538 Q131074:Z131074 JM131074:JV131074 TI131074:TR131074 ADE131074:ADN131074 ANA131074:ANJ131074 AWW131074:AXF131074 BGS131074:BHB131074 BQO131074:BQX131074 CAK131074:CAT131074 CKG131074:CKP131074 CUC131074:CUL131074 DDY131074:DEH131074 DNU131074:DOD131074 DXQ131074:DXZ131074 EHM131074:EHV131074 ERI131074:ERR131074 FBE131074:FBN131074 FLA131074:FLJ131074 FUW131074:FVF131074 GES131074:GFB131074 GOO131074:GOX131074 GYK131074:GYT131074 HIG131074:HIP131074 HSC131074:HSL131074 IBY131074:ICH131074 ILU131074:IMD131074 IVQ131074:IVZ131074 JFM131074:JFV131074 JPI131074:JPR131074 JZE131074:JZN131074 KJA131074:KJJ131074 KSW131074:KTF131074 LCS131074:LDB131074 LMO131074:LMX131074 LWK131074:LWT131074 MGG131074:MGP131074 MQC131074:MQL131074 MZY131074:NAH131074 NJU131074:NKD131074 NTQ131074:NTZ131074 ODM131074:ODV131074 ONI131074:ONR131074 OXE131074:OXN131074 PHA131074:PHJ131074 PQW131074:PRF131074 QAS131074:QBB131074 QKO131074:QKX131074 QUK131074:QUT131074 REG131074:REP131074 ROC131074:ROL131074 RXY131074:RYH131074 SHU131074:SID131074 SRQ131074:SRZ131074 TBM131074:TBV131074 TLI131074:TLR131074 TVE131074:TVN131074 UFA131074:UFJ131074 UOW131074:UPF131074 UYS131074:UZB131074 VIO131074:VIX131074 VSK131074:VST131074 WCG131074:WCP131074 WMC131074:WML131074 WVY131074:WWH131074 Q196610:Z196610 JM196610:JV196610 TI196610:TR196610 ADE196610:ADN196610 ANA196610:ANJ196610 AWW196610:AXF196610 BGS196610:BHB196610 BQO196610:BQX196610 CAK196610:CAT196610 CKG196610:CKP196610 CUC196610:CUL196610 DDY196610:DEH196610 DNU196610:DOD196610 DXQ196610:DXZ196610 EHM196610:EHV196610 ERI196610:ERR196610 FBE196610:FBN196610 FLA196610:FLJ196610 FUW196610:FVF196610 GES196610:GFB196610 GOO196610:GOX196610 GYK196610:GYT196610 HIG196610:HIP196610 HSC196610:HSL196610 IBY196610:ICH196610 ILU196610:IMD196610 IVQ196610:IVZ196610 JFM196610:JFV196610 JPI196610:JPR196610 JZE196610:JZN196610 KJA196610:KJJ196610 KSW196610:KTF196610 LCS196610:LDB196610 LMO196610:LMX196610 LWK196610:LWT196610 MGG196610:MGP196610 MQC196610:MQL196610 MZY196610:NAH196610 NJU196610:NKD196610 NTQ196610:NTZ196610 ODM196610:ODV196610 ONI196610:ONR196610 OXE196610:OXN196610 PHA196610:PHJ196610 PQW196610:PRF196610 QAS196610:QBB196610 QKO196610:QKX196610 QUK196610:QUT196610 REG196610:REP196610 ROC196610:ROL196610 RXY196610:RYH196610 SHU196610:SID196610 SRQ196610:SRZ196610 TBM196610:TBV196610 TLI196610:TLR196610 TVE196610:TVN196610 UFA196610:UFJ196610 UOW196610:UPF196610 UYS196610:UZB196610 VIO196610:VIX196610 VSK196610:VST196610 WCG196610:WCP196610 WMC196610:WML196610 WVY196610:WWH196610 Q262146:Z262146 JM262146:JV262146 TI262146:TR262146 ADE262146:ADN262146 ANA262146:ANJ262146 AWW262146:AXF262146 BGS262146:BHB262146 BQO262146:BQX262146 CAK262146:CAT262146 CKG262146:CKP262146 CUC262146:CUL262146 DDY262146:DEH262146 DNU262146:DOD262146 DXQ262146:DXZ262146 EHM262146:EHV262146 ERI262146:ERR262146 FBE262146:FBN262146 FLA262146:FLJ262146 FUW262146:FVF262146 GES262146:GFB262146 GOO262146:GOX262146 GYK262146:GYT262146 HIG262146:HIP262146 HSC262146:HSL262146 IBY262146:ICH262146 ILU262146:IMD262146 IVQ262146:IVZ262146 JFM262146:JFV262146 JPI262146:JPR262146 JZE262146:JZN262146 KJA262146:KJJ262146 KSW262146:KTF262146 LCS262146:LDB262146 LMO262146:LMX262146 LWK262146:LWT262146 MGG262146:MGP262146 MQC262146:MQL262146 MZY262146:NAH262146 NJU262146:NKD262146 NTQ262146:NTZ262146 ODM262146:ODV262146 ONI262146:ONR262146 OXE262146:OXN262146 PHA262146:PHJ262146 PQW262146:PRF262146 QAS262146:QBB262146 QKO262146:QKX262146 QUK262146:QUT262146 REG262146:REP262146 ROC262146:ROL262146 RXY262146:RYH262146 SHU262146:SID262146 SRQ262146:SRZ262146 TBM262146:TBV262146 TLI262146:TLR262146 TVE262146:TVN262146 UFA262146:UFJ262146 UOW262146:UPF262146 UYS262146:UZB262146 VIO262146:VIX262146 VSK262146:VST262146 WCG262146:WCP262146 WMC262146:WML262146 WVY262146:WWH262146 Q327682:Z327682 JM327682:JV327682 TI327682:TR327682 ADE327682:ADN327682 ANA327682:ANJ327682 AWW327682:AXF327682 BGS327682:BHB327682 BQO327682:BQX327682 CAK327682:CAT327682 CKG327682:CKP327682 CUC327682:CUL327682 DDY327682:DEH327682 DNU327682:DOD327682 DXQ327682:DXZ327682 EHM327682:EHV327682 ERI327682:ERR327682 FBE327682:FBN327682 FLA327682:FLJ327682 FUW327682:FVF327682 GES327682:GFB327682 GOO327682:GOX327682 GYK327682:GYT327682 HIG327682:HIP327682 HSC327682:HSL327682 IBY327682:ICH327682 ILU327682:IMD327682 IVQ327682:IVZ327682 JFM327682:JFV327682 JPI327682:JPR327682 JZE327682:JZN327682 KJA327682:KJJ327682 KSW327682:KTF327682 LCS327682:LDB327682 LMO327682:LMX327682 LWK327682:LWT327682 MGG327682:MGP327682 MQC327682:MQL327682 MZY327682:NAH327682 NJU327682:NKD327682 NTQ327682:NTZ327682 ODM327682:ODV327682 ONI327682:ONR327682 OXE327682:OXN327682 PHA327682:PHJ327682 PQW327682:PRF327682 QAS327682:QBB327682 QKO327682:QKX327682 QUK327682:QUT327682 REG327682:REP327682 ROC327682:ROL327682 RXY327682:RYH327682 SHU327682:SID327682 SRQ327682:SRZ327682 TBM327682:TBV327682 TLI327682:TLR327682 TVE327682:TVN327682 UFA327682:UFJ327682 UOW327682:UPF327682 UYS327682:UZB327682 VIO327682:VIX327682 VSK327682:VST327682 WCG327682:WCP327682 WMC327682:WML327682 WVY327682:WWH327682 Q393218:Z393218 JM393218:JV393218 TI393218:TR393218 ADE393218:ADN393218 ANA393218:ANJ393218 AWW393218:AXF393218 BGS393218:BHB393218 BQO393218:BQX393218 CAK393218:CAT393218 CKG393218:CKP393218 CUC393218:CUL393218 DDY393218:DEH393218 DNU393218:DOD393218 DXQ393218:DXZ393218 EHM393218:EHV393218 ERI393218:ERR393218 FBE393218:FBN393218 FLA393218:FLJ393218 FUW393218:FVF393218 GES393218:GFB393218 GOO393218:GOX393218 GYK393218:GYT393218 HIG393218:HIP393218 HSC393218:HSL393218 IBY393218:ICH393218 ILU393218:IMD393218 IVQ393218:IVZ393218 JFM393218:JFV393218 JPI393218:JPR393218 JZE393218:JZN393218 KJA393218:KJJ393218 KSW393218:KTF393218 LCS393218:LDB393218 LMO393218:LMX393218 LWK393218:LWT393218 MGG393218:MGP393218 MQC393218:MQL393218 MZY393218:NAH393218 NJU393218:NKD393218 NTQ393218:NTZ393218 ODM393218:ODV393218 ONI393218:ONR393218 OXE393218:OXN393218 PHA393218:PHJ393218 PQW393218:PRF393218 QAS393218:QBB393218 QKO393218:QKX393218 QUK393218:QUT393218 REG393218:REP393218 ROC393218:ROL393218 RXY393218:RYH393218 SHU393218:SID393218 SRQ393218:SRZ393218 TBM393218:TBV393218 TLI393218:TLR393218 TVE393218:TVN393218 UFA393218:UFJ393218 UOW393218:UPF393218 UYS393218:UZB393218 VIO393218:VIX393218 VSK393218:VST393218 WCG393218:WCP393218 WMC393218:WML393218 WVY393218:WWH393218 Q458754:Z458754 JM458754:JV458754 TI458754:TR458754 ADE458754:ADN458754 ANA458754:ANJ458754 AWW458754:AXF458754 BGS458754:BHB458754 BQO458754:BQX458754 CAK458754:CAT458754 CKG458754:CKP458754 CUC458754:CUL458754 DDY458754:DEH458754 DNU458754:DOD458754 DXQ458754:DXZ458754 EHM458754:EHV458754 ERI458754:ERR458754 FBE458754:FBN458754 FLA458754:FLJ458754 FUW458754:FVF458754 GES458754:GFB458754 GOO458754:GOX458754 GYK458754:GYT458754 HIG458754:HIP458754 HSC458754:HSL458754 IBY458754:ICH458754 ILU458754:IMD458754 IVQ458754:IVZ458754 JFM458754:JFV458754 JPI458754:JPR458754 JZE458754:JZN458754 KJA458754:KJJ458754 KSW458754:KTF458754 LCS458754:LDB458754 LMO458754:LMX458754 LWK458754:LWT458754 MGG458754:MGP458754 MQC458754:MQL458754 MZY458754:NAH458754 NJU458754:NKD458754 NTQ458754:NTZ458754 ODM458754:ODV458754 ONI458754:ONR458754 OXE458754:OXN458754 PHA458754:PHJ458754 PQW458754:PRF458754 QAS458754:QBB458754 QKO458754:QKX458754 QUK458754:QUT458754 REG458754:REP458754 ROC458754:ROL458754 RXY458754:RYH458754 SHU458754:SID458754 SRQ458754:SRZ458754 TBM458754:TBV458754 TLI458754:TLR458754 TVE458754:TVN458754 UFA458754:UFJ458754 UOW458754:UPF458754 UYS458754:UZB458754 VIO458754:VIX458754 VSK458754:VST458754 WCG458754:WCP458754 WMC458754:WML458754 WVY458754:WWH458754 Q524290:Z524290 JM524290:JV524290 TI524290:TR524290 ADE524290:ADN524290 ANA524290:ANJ524290 AWW524290:AXF524290 BGS524290:BHB524290 BQO524290:BQX524290 CAK524290:CAT524290 CKG524290:CKP524290 CUC524290:CUL524290 DDY524290:DEH524290 DNU524290:DOD524290 DXQ524290:DXZ524290 EHM524290:EHV524290 ERI524290:ERR524290 FBE524290:FBN524290 FLA524290:FLJ524290 FUW524290:FVF524290 GES524290:GFB524290 GOO524290:GOX524290 GYK524290:GYT524290 HIG524290:HIP524290 HSC524290:HSL524290 IBY524290:ICH524290 ILU524290:IMD524290 IVQ524290:IVZ524290 JFM524290:JFV524290 JPI524290:JPR524290 JZE524290:JZN524290 KJA524290:KJJ524290 KSW524290:KTF524290 LCS524290:LDB524290 LMO524290:LMX524290 LWK524290:LWT524290 MGG524290:MGP524290 MQC524290:MQL524290 MZY524290:NAH524290 NJU524290:NKD524290 NTQ524290:NTZ524290 ODM524290:ODV524290 ONI524290:ONR524290 OXE524290:OXN524290 PHA524290:PHJ524290 PQW524290:PRF524290 QAS524290:QBB524290 QKO524290:QKX524290 QUK524290:QUT524290 REG524290:REP524290 ROC524290:ROL524290 RXY524290:RYH524290 SHU524290:SID524290 SRQ524290:SRZ524290 TBM524290:TBV524290 TLI524290:TLR524290 TVE524290:TVN524290 UFA524290:UFJ524290 UOW524290:UPF524290 UYS524290:UZB524290 VIO524290:VIX524290 VSK524290:VST524290 WCG524290:WCP524290 WMC524290:WML524290 WVY524290:WWH524290 Q589826:Z589826 JM589826:JV589826 TI589826:TR589826 ADE589826:ADN589826 ANA589826:ANJ589826 AWW589826:AXF589826 BGS589826:BHB589826 BQO589826:BQX589826 CAK589826:CAT589826 CKG589826:CKP589826 CUC589826:CUL589826 DDY589826:DEH589826 DNU589826:DOD589826 DXQ589826:DXZ589826 EHM589826:EHV589826 ERI589826:ERR589826 FBE589826:FBN589826 FLA589826:FLJ589826 FUW589826:FVF589826 GES589826:GFB589826 GOO589826:GOX589826 GYK589826:GYT589826 HIG589826:HIP589826 HSC589826:HSL589826 IBY589826:ICH589826 ILU589826:IMD589826 IVQ589826:IVZ589826 JFM589826:JFV589826 JPI589826:JPR589826 JZE589826:JZN589826 KJA589826:KJJ589826 KSW589826:KTF589826 LCS589826:LDB589826 LMO589826:LMX589826 LWK589826:LWT589826 MGG589826:MGP589826 MQC589826:MQL589826 MZY589826:NAH589826 NJU589826:NKD589826 NTQ589826:NTZ589826 ODM589826:ODV589826 ONI589826:ONR589826 OXE589826:OXN589826 PHA589826:PHJ589826 PQW589826:PRF589826 QAS589826:QBB589826 QKO589826:QKX589826 QUK589826:QUT589826 REG589826:REP589826 ROC589826:ROL589826 RXY589826:RYH589826 SHU589826:SID589826 SRQ589826:SRZ589826 TBM589826:TBV589826 TLI589826:TLR589826 TVE589826:TVN589826 UFA589826:UFJ589826 UOW589826:UPF589826 UYS589826:UZB589826 VIO589826:VIX589826 VSK589826:VST589826 WCG589826:WCP589826 WMC589826:WML589826 WVY589826:WWH589826 Q655362:Z655362 JM655362:JV655362 TI655362:TR655362 ADE655362:ADN655362 ANA655362:ANJ655362 AWW655362:AXF655362 BGS655362:BHB655362 BQO655362:BQX655362 CAK655362:CAT655362 CKG655362:CKP655362 CUC655362:CUL655362 DDY655362:DEH655362 DNU655362:DOD655362 DXQ655362:DXZ655362 EHM655362:EHV655362 ERI655362:ERR655362 FBE655362:FBN655362 FLA655362:FLJ655362 FUW655362:FVF655362 GES655362:GFB655362 GOO655362:GOX655362 GYK655362:GYT655362 HIG655362:HIP655362 HSC655362:HSL655362 IBY655362:ICH655362 ILU655362:IMD655362 IVQ655362:IVZ655362 JFM655362:JFV655362 JPI655362:JPR655362 JZE655362:JZN655362 KJA655362:KJJ655362 KSW655362:KTF655362 LCS655362:LDB655362 LMO655362:LMX655362 LWK655362:LWT655362 MGG655362:MGP655362 MQC655362:MQL655362 MZY655362:NAH655362 NJU655362:NKD655362 NTQ655362:NTZ655362 ODM655362:ODV655362 ONI655362:ONR655362 OXE655362:OXN655362 PHA655362:PHJ655362 PQW655362:PRF655362 QAS655362:QBB655362 QKO655362:QKX655362 QUK655362:QUT655362 REG655362:REP655362 ROC655362:ROL655362 RXY655362:RYH655362 SHU655362:SID655362 SRQ655362:SRZ655362 TBM655362:TBV655362 TLI655362:TLR655362 TVE655362:TVN655362 UFA655362:UFJ655362 UOW655362:UPF655362 UYS655362:UZB655362 VIO655362:VIX655362 VSK655362:VST655362 WCG655362:WCP655362 WMC655362:WML655362 WVY655362:WWH655362 Q720898:Z720898 JM720898:JV720898 TI720898:TR720898 ADE720898:ADN720898 ANA720898:ANJ720898 AWW720898:AXF720898 BGS720898:BHB720898 BQO720898:BQX720898 CAK720898:CAT720898 CKG720898:CKP720898 CUC720898:CUL720898 DDY720898:DEH720898 DNU720898:DOD720898 DXQ720898:DXZ720898 EHM720898:EHV720898 ERI720898:ERR720898 FBE720898:FBN720898 FLA720898:FLJ720898 FUW720898:FVF720898 GES720898:GFB720898 GOO720898:GOX720898 GYK720898:GYT720898 HIG720898:HIP720898 HSC720898:HSL720898 IBY720898:ICH720898 ILU720898:IMD720898 IVQ720898:IVZ720898 JFM720898:JFV720898 JPI720898:JPR720898 JZE720898:JZN720898 KJA720898:KJJ720898 KSW720898:KTF720898 LCS720898:LDB720898 LMO720898:LMX720898 LWK720898:LWT720898 MGG720898:MGP720898 MQC720898:MQL720898 MZY720898:NAH720898 NJU720898:NKD720898 NTQ720898:NTZ720898 ODM720898:ODV720898 ONI720898:ONR720898 OXE720898:OXN720898 PHA720898:PHJ720898 PQW720898:PRF720898 QAS720898:QBB720898 QKO720898:QKX720898 QUK720898:QUT720898 REG720898:REP720898 ROC720898:ROL720898 RXY720898:RYH720898 SHU720898:SID720898 SRQ720898:SRZ720898 TBM720898:TBV720898 TLI720898:TLR720898 TVE720898:TVN720898 UFA720898:UFJ720898 UOW720898:UPF720898 UYS720898:UZB720898 VIO720898:VIX720898 VSK720898:VST720898 WCG720898:WCP720898 WMC720898:WML720898 WVY720898:WWH720898 Q786434:Z786434 JM786434:JV786434 TI786434:TR786434 ADE786434:ADN786434 ANA786434:ANJ786434 AWW786434:AXF786434 BGS786434:BHB786434 BQO786434:BQX786434 CAK786434:CAT786434 CKG786434:CKP786434 CUC786434:CUL786434 DDY786434:DEH786434 DNU786434:DOD786434 DXQ786434:DXZ786434 EHM786434:EHV786434 ERI786434:ERR786434 FBE786434:FBN786434 FLA786434:FLJ786434 FUW786434:FVF786434 GES786434:GFB786434 GOO786434:GOX786434 GYK786434:GYT786434 HIG786434:HIP786434 HSC786434:HSL786434 IBY786434:ICH786434 ILU786434:IMD786434 IVQ786434:IVZ786434 JFM786434:JFV786434 JPI786434:JPR786434 JZE786434:JZN786434 KJA786434:KJJ786434 KSW786434:KTF786434 LCS786434:LDB786434 LMO786434:LMX786434 LWK786434:LWT786434 MGG786434:MGP786434 MQC786434:MQL786434 MZY786434:NAH786434 NJU786434:NKD786434 NTQ786434:NTZ786434 ODM786434:ODV786434 ONI786434:ONR786434 OXE786434:OXN786434 PHA786434:PHJ786434 PQW786434:PRF786434 QAS786434:QBB786434 QKO786434:QKX786434 QUK786434:QUT786434 REG786434:REP786434 ROC786434:ROL786434 RXY786434:RYH786434 SHU786434:SID786434 SRQ786434:SRZ786434 TBM786434:TBV786434 TLI786434:TLR786434 TVE786434:TVN786434 UFA786434:UFJ786434 UOW786434:UPF786434 UYS786434:UZB786434 VIO786434:VIX786434 VSK786434:VST786434 WCG786434:WCP786434 WMC786434:WML786434 WVY786434:WWH786434 Q851970:Z851970 JM851970:JV851970 TI851970:TR851970 ADE851970:ADN851970 ANA851970:ANJ851970 AWW851970:AXF851970 BGS851970:BHB851970 BQO851970:BQX851970 CAK851970:CAT851970 CKG851970:CKP851970 CUC851970:CUL851970 DDY851970:DEH851970 DNU851970:DOD851970 DXQ851970:DXZ851970 EHM851970:EHV851970 ERI851970:ERR851970 FBE851970:FBN851970 FLA851970:FLJ851970 FUW851970:FVF851970 GES851970:GFB851970 GOO851970:GOX851970 GYK851970:GYT851970 HIG851970:HIP851970 HSC851970:HSL851970 IBY851970:ICH851970 ILU851970:IMD851970 IVQ851970:IVZ851970 JFM851970:JFV851970 JPI851970:JPR851970 JZE851970:JZN851970 KJA851970:KJJ851970 KSW851970:KTF851970 LCS851970:LDB851970 LMO851970:LMX851970 LWK851970:LWT851970 MGG851970:MGP851970 MQC851970:MQL851970 MZY851970:NAH851970 NJU851970:NKD851970 NTQ851970:NTZ851970 ODM851970:ODV851970 ONI851970:ONR851970 OXE851970:OXN851970 PHA851970:PHJ851970 PQW851970:PRF851970 QAS851970:QBB851970 QKO851970:QKX851970 QUK851970:QUT851970 REG851970:REP851970 ROC851970:ROL851970 RXY851970:RYH851970 SHU851970:SID851970 SRQ851970:SRZ851970 TBM851970:TBV851970 TLI851970:TLR851970 TVE851970:TVN851970 UFA851970:UFJ851970 UOW851970:UPF851970 UYS851970:UZB851970 VIO851970:VIX851970 VSK851970:VST851970 WCG851970:WCP851970 WMC851970:WML851970 WVY851970:WWH851970 Q917506:Z917506 JM917506:JV917506 TI917506:TR917506 ADE917506:ADN917506 ANA917506:ANJ917506 AWW917506:AXF917506 BGS917506:BHB917506 BQO917506:BQX917506 CAK917506:CAT917506 CKG917506:CKP917506 CUC917506:CUL917506 DDY917506:DEH917506 DNU917506:DOD917506 DXQ917506:DXZ917506 EHM917506:EHV917506 ERI917506:ERR917506 FBE917506:FBN917506 FLA917506:FLJ917506 FUW917506:FVF917506 GES917506:GFB917506 GOO917506:GOX917506 GYK917506:GYT917506 HIG917506:HIP917506 HSC917506:HSL917506 IBY917506:ICH917506 ILU917506:IMD917506 IVQ917506:IVZ917506 JFM917506:JFV917506 JPI917506:JPR917506 JZE917506:JZN917506 KJA917506:KJJ917506 KSW917506:KTF917506 LCS917506:LDB917506 LMO917506:LMX917506 LWK917506:LWT917506 MGG917506:MGP917506 MQC917506:MQL917506 MZY917506:NAH917506 NJU917506:NKD917506 NTQ917506:NTZ917506 ODM917506:ODV917506 ONI917506:ONR917506 OXE917506:OXN917506 PHA917506:PHJ917506 PQW917506:PRF917506 QAS917506:QBB917506 QKO917506:QKX917506 QUK917506:QUT917506 REG917506:REP917506 ROC917506:ROL917506 RXY917506:RYH917506 SHU917506:SID917506 SRQ917506:SRZ917506 TBM917506:TBV917506 TLI917506:TLR917506 TVE917506:TVN917506 UFA917506:UFJ917506 UOW917506:UPF917506 UYS917506:UZB917506 VIO917506:VIX917506 VSK917506:VST917506 WCG917506:WCP917506 WMC917506:WML917506 WVY917506:WWH917506 Q983042:Z983042 JM983042:JV983042 TI983042:TR983042 ADE983042:ADN983042 ANA983042:ANJ983042 AWW983042:AXF983042 BGS983042:BHB983042 BQO983042:BQX983042 CAK983042:CAT983042 CKG983042:CKP983042 CUC983042:CUL983042 DDY983042:DEH983042 DNU983042:DOD983042 DXQ983042:DXZ983042 EHM983042:EHV983042 ERI983042:ERR983042 FBE983042:FBN983042 FLA983042:FLJ983042 FUW983042:FVF983042 GES983042:GFB983042 GOO983042:GOX983042 GYK983042:GYT983042 HIG983042:HIP983042 HSC983042:HSL983042 IBY983042:ICH983042 ILU983042:IMD983042 IVQ983042:IVZ983042 JFM983042:JFV983042 JPI983042:JPR983042 JZE983042:JZN983042 KJA983042:KJJ983042 KSW983042:KTF983042 LCS983042:LDB983042 LMO983042:LMX983042 LWK983042:LWT983042 MGG983042:MGP983042 MQC983042:MQL983042 MZY983042:NAH983042 NJU983042:NKD983042 NTQ983042:NTZ983042 ODM983042:ODV983042 ONI983042:ONR983042 OXE983042:OXN983042 PHA983042:PHJ983042 PQW983042:PRF983042 QAS983042:QBB983042 QKO983042:QKX983042 QUK983042:QUT983042 REG983042:REP983042 ROC983042:ROL983042 RXY983042:RYH983042 SHU983042:SID983042 SRQ983042:SRZ983042 TBM983042:TBV983042 TLI983042:TLR983042 TVE983042:TVN983042 UFA983042:UFJ983042 UOW983042:UPF983042 UYS983042:UZB983042 VIO983042:VIX983042 VSK983042:VST983042 WCG983042:WCP983042 WMC983042:WML983042 WVY983042:WWH983042" xr:uid="{843FBAB0-FED7-4CE8-9C2E-A5F05B5C03B7}">
      <formula1>$A$80:$A$84</formula1>
    </dataValidation>
    <dataValidation type="list" allowBlank="1" showInputMessage="1" showErrorMessage="1" sqref="Q3:Z4 JM3:JV4 TI3:TR4 ADE3:ADN4 ANA3:ANJ4 AWW3:AXF4 BGS3:BHB4 BQO3:BQX4 CAK3:CAT4 CKG3:CKP4 CUC3:CUL4 DDY3:DEH4 DNU3:DOD4 DXQ3:DXZ4 EHM3:EHV4 ERI3:ERR4 FBE3:FBN4 FLA3:FLJ4 FUW3:FVF4 GES3:GFB4 GOO3:GOX4 GYK3:GYT4 HIG3:HIP4 HSC3:HSL4 IBY3:ICH4 ILU3:IMD4 IVQ3:IVZ4 JFM3:JFV4 JPI3:JPR4 JZE3:JZN4 KJA3:KJJ4 KSW3:KTF4 LCS3:LDB4 LMO3:LMX4 LWK3:LWT4 MGG3:MGP4 MQC3:MQL4 MZY3:NAH4 NJU3:NKD4 NTQ3:NTZ4 ODM3:ODV4 ONI3:ONR4 OXE3:OXN4 PHA3:PHJ4 PQW3:PRF4 QAS3:QBB4 QKO3:QKX4 QUK3:QUT4 REG3:REP4 ROC3:ROL4 RXY3:RYH4 SHU3:SID4 SRQ3:SRZ4 TBM3:TBV4 TLI3:TLR4 TVE3:TVN4 UFA3:UFJ4 UOW3:UPF4 UYS3:UZB4 VIO3:VIX4 VSK3:VST4 WCG3:WCP4 WMC3:WML4 WVY3:WWH4 Q65539:Z65540 JM65539:JV65540 TI65539:TR65540 ADE65539:ADN65540 ANA65539:ANJ65540 AWW65539:AXF65540 BGS65539:BHB65540 BQO65539:BQX65540 CAK65539:CAT65540 CKG65539:CKP65540 CUC65539:CUL65540 DDY65539:DEH65540 DNU65539:DOD65540 DXQ65539:DXZ65540 EHM65539:EHV65540 ERI65539:ERR65540 FBE65539:FBN65540 FLA65539:FLJ65540 FUW65539:FVF65540 GES65539:GFB65540 GOO65539:GOX65540 GYK65539:GYT65540 HIG65539:HIP65540 HSC65539:HSL65540 IBY65539:ICH65540 ILU65539:IMD65540 IVQ65539:IVZ65540 JFM65539:JFV65540 JPI65539:JPR65540 JZE65539:JZN65540 KJA65539:KJJ65540 KSW65539:KTF65540 LCS65539:LDB65540 LMO65539:LMX65540 LWK65539:LWT65540 MGG65539:MGP65540 MQC65539:MQL65540 MZY65539:NAH65540 NJU65539:NKD65540 NTQ65539:NTZ65540 ODM65539:ODV65540 ONI65539:ONR65540 OXE65539:OXN65540 PHA65539:PHJ65540 PQW65539:PRF65540 QAS65539:QBB65540 QKO65539:QKX65540 QUK65539:QUT65540 REG65539:REP65540 ROC65539:ROL65540 RXY65539:RYH65540 SHU65539:SID65540 SRQ65539:SRZ65540 TBM65539:TBV65540 TLI65539:TLR65540 TVE65539:TVN65540 UFA65539:UFJ65540 UOW65539:UPF65540 UYS65539:UZB65540 VIO65539:VIX65540 VSK65539:VST65540 WCG65539:WCP65540 WMC65539:WML65540 WVY65539:WWH65540 Q131075:Z131076 JM131075:JV131076 TI131075:TR131076 ADE131075:ADN131076 ANA131075:ANJ131076 AWW131075:AXF131076 BGS131075:BHB131076 BQO131075:BQX131076 CAK131075:CAT131076 CKG131075:CKP131076 CUC131075:CUL131076 DDY131075:DEH131076 DNU131075:DOD131076 DXQ131075:DXZ131076 EHM131075:EHV131076 ERI131075:ERR131076 FBE131075:FBN131076 FLA131075:FLJ131076 FUW131075:FVF131076 GES131075:GFB131076 GOO131075:GOX131076 GYK131075:GYT131076 HIG131075:HIP131076 HSC131075:HSL131076 IBY131075:ICH131076 ILU131075:IMD131076 IVQ131075:IVZ131076 JFM131075:JFV131076 JPI131075:JPR131076 JZE131075:JZN131076 KJA131075:KJJ131076 KSW131075:KTF131076 LCS131075:LDB131076 LMO131075:LMX131076 LWK131075:LWT131076 MGG131075:MGP131076 MQC131075:MQL131076 MZY131075:NAH131076 NJU131075:NKD131076 NTQ131075:NTZ131076 ODM131075:ODV131076 ONI131075:ONR131076 OXE131075:OXN131076 PHA131075:PHJ131076 PQW131075:PRF131076 QAS131075:QBB131076 QKO131075:QKX131076 QUK131075:QUT131076 REG131075:REP131076 ROC131075:ROL131076 RXY131075:RYH131076 SHU131075:SID131076 SRQ131075:SRZ131076 TBM131075:TBV131076 TLI131075:TLR131076 TVE131075:TVN131076 UFA131075:UFJ131076 UOW131075:UPF131076 UYS131075:UZB131076 VIO131075:VIX131076 VSK131075:VST131076 WCG131075:WCP131076 WMC131075:WML131076 WVY131075:WWH131076 Q196611:Z196612 JM196611:JV196612 TI196611:TR196612 ADE196611:ADN196612 ANA196611:ANJ196612 AWW196611:AXF196612 BGS196611:BHB196612 BQO196611:BQX196612 CAK196611:CAT196612 CKG196611:CKP196612 CUC196611:CUL196612 DDY196611:DEH196612 DNU196611:DOD196612 DXQ196611:DXZ196612 EHM196611:EHV196612 ERI196611:ERR196612 FBE196611:FBN196612 FLA196611:FLJ196612 FUW196611:FVF196612 GES196611:GFB196612 GOO196611:GOX196612 GYK196611:GYT196612 HIG196611:HIP196612 HSC196611:HSL196612 IBY196611:ICH196612 ILU196611:IMD196612 IVQ196611:IVZ196612 JFM196611:JFV196612 JPI196611:JPR196612 JZE196611:JZN196612 KJA196611:KJJ196612 KSW196611:KTF196612 LCS196611:LDB196612 LMO196611:LMX196612 LWK196611:LWT196612 MGG196611:MGP196612 MQC196611:MQL196612 MZY196611:NAH196612 NJU196611:NKD196612 NTQ196611:NTZ196612 ODM196611:ODV196612 ONI196611:ONR196612 OXE196611:OXN196612 PHA196611:PHJ196612 PQW196611:PRF196612 QAS196611:QBB196612 QKO196611:QKX196612 QUK196611:QUT196612 REG196611:REP196612 ROC196611:ROL196612 RXY196611:RYH196612 SHU196611:SID196612 SRQ196611:SRZ196612 TBM196611:TBV196612 TLI196611:TLR196612 TVE196611:TVN196612 UFA196611:UFJ196612 UOW196611:UPF196612 UYS196611:UZB196612 VIO196611:VIX196612 VSK196611:VST196612 WCG196611:WCP196612 WMC196611:WML196612 WVY196611:WWH196612 Q262147:Z262148 JM262147:JV262148 TI262147:TR262148 ADE262147:ADN262148 ANA262147:ANJ262148 AWW262147:AXF262148 BGS262147:BHB262148 BQO262147:BQX262148 CAK262147:CAT262148 CKG262147:CKP262148 CUC262147:CUL262148 DDY262147:DEH262148 DNU262147:DOD262148 DXQ262147:DXZ262148 EHM262147:EHV262148 ERI262147:ERR262148 FBE262147:FBN262148 FLA262147:FLJ262148 FUW262147:FVF262148 GES262147:GFB262148 GOO262147:GOX262148 GYK262147:GYT262148 HIG262147:HIP262148 HSC262147:HSL262148 IBY262147:ICH262148 ILU262147:IMD262148 IVQ262147:IVZ262148 JFM262147:JFV262148 JPI262147:JPR262148 JZE262147:JZN262148 KJA262147:KJJ262148 KSW262147:KTF262148 LCS262147:LDB262148 LMO262147:LMX262148 LWK262147:LWT262148 MGG262147:MGP262148 MQC262147:MQL262148 MZY262147:NAH262148 NJU262147:NKD262148 NTQ262147:NTZ262148 ODM262147:ODV262148 ONI262147:ONR262148 OXE262147:OXN262148 PHA262147:PHJ262148 PQW262147:PRF262148 QAS262147:QBB262148 QKO262147:QKX262148 QUK262147:QUT262148 REG262147:REP262148 ROC262147:ROL262148 RXY262147:RYH262148 SHU262147:SID262148 SRQ262147:SRZ262148 TBM262147:TBV262148 TLI262147:TLR262148 TVE262147:TVN262148 UFA262147:UFJ262148 UOW262147:UPF262148 UYS262147:UZB262148 VIO262147:VIX262148 VSK262147:VST262148 WCG262147:WCP262148 WMC262147:WML262148 WVY262147:WWH262148 Q327683:Z327684 JM327683:JV327684 TI327683:TR327684 ADE327683:ADN327684 ANA327683:ANJ327684 AWW327683:AXF327684 BGS327683:BHB327684 BQO327683:BQX327684 CAK327683:CAT327684 CKG327683:CKP327684 CUC327683:CUL327684 DDY327683:DEH327684 DNU327683:DOD327684 DXQ327683:DXZ327684 EHM327683:EHV327684 ERI327683:ERR327684 FBE327683:FBN327684 FLA327683:FLJ327684 FUW327683:FVF327684 GES327683:GFB327684 GOO327683:GOX327684 GYK327683:GYT327684 HIG327683:HIP327684 HSC327683:HSL327684 IBY327683:ICH327684 ILU327683:IMD327684 IVQ327683:IVZ327684 JFM327683:JFV327684 JPI327683:JPR327684 JZE327683:JZN327684 KJA327683:KJJ327684 KSW327683:KTF327684 LCS327683:LDB327684 LMO327683:LMX327684 LWK327683:LWT327684 MGG327683:MGP327684 MQC327683:MQL327684 MZY327683:NAH327684 NJU327683:NKD327684 NTQ327683:NTZ327684 ODM327683:ODV327684 ONI327683:ONR327684 OXE327683:OXN327684 PHA327683:PHJ327684 PQW327683:PRF327684 QAS327683:QBB327684 QKO327683:QKX327684 QUK327683:QUT327684 REG327683:REP327684 ROC327683:ROL327684 RXY327683:RYH327684 SHU327683:SID327684 SRQ327683:SRZ327684 TBM327683:TBV327684 TLI327683:TLR327684 TVE327683:TVN327684 UFA327683:UFJ327684 UOW327683:UPF327684 UYS327683:UZB327684 VIO327683:VIX327684 VSK327683:VST327684 WCG327683:WCP327684 WMC327683:WML327684 WVY327683:WWH327684 Q393219:Z393220 JM393219:JV393220 TI393219:TR393220 ADE393219:ADN393220 ANA393219:ANJ393220 AWW393219:AXF393220 BGS393219:BHB393220 BQO393219:BQX393220 CAK393219:CAT393220 CKG393219:CKP393220 CUC393219:CUL393220 DDY393219:DEH393220 DNU393219:DOD393220 DXQ393219:DXZ393220 EHM393219:EHV393220 ERI393219:ERR393220 FBE393219:FBN393220 FLA393219:FLJ393220 FUW393219:FVF393220 GES393219:GFB393220 GOO393219:GOX393220 GYK393219:GYT393220 HIG393219:HIP393220 HSC393219:HSL393220 IBY393219:ICH393220 ILU393219:IMD393220 IVQ393219:IVZ393220 JFM393219:JFV393220 JPI393219:JPR393220 JZE393219:JZN393220 KJA393219:KJJ393220 KSW393219:KTF393220 LCS393219:LDB393220 LMO393219:LMX393220 LWK393219:LWT393220 MGG393219:MGP393220 MQC393219:MQL393220 MZY393219:NAH393220 NJU393219:NKD393220 NTQ393219:NTZ393220 ODM393219:ODV393220 ONI393219:ONR393220 OXE393219:OXN393220 PHA393219:PHJ393220 PQW393219:PRF393220 QAS393219:QBB393220 QKO393219:QKX393220 QUK393219:QUT393220 REG393219:REP393220 ROC393219:ROL393220 RXY393219:RYH393220 SHU393219:SID393220 SRQ393219:SRZ393220 TBM393219:TBV393220 TLI393219:TLR393220 TVE393219:TVN393220 UFA393219:UFJ393220 UOW393219:UPF393220 UYS393219:UZB393220 VIO393219:VIX393220 VSK393219:VST393220 WCG393219:WCP393220 WMC393219:WML393220 WVY393219:WWH393220 Q458755:Z458756 JM458755:JV458756 TI458755:TR458756 ADE458755:ADN458756 ANA458755:ANJ458756 AWW458755:AXF458756 BGS458755:BHB458756 BQO458755:BQX458756 CAK458755:CAT458756 CKG458755:CKP458756 CUC458755:CUL458756 DDY458755:DEH458756 DNU458755:DOD458756 DXQ458755:DXZ458756 EHM458755:EHV458756 ERI458755:ERR458756 FBE458755:FBN458756 FLA458755:FLJ458756 FUW458755:FVF458756 GES458755:GFB458756 GOO458755:GOX458756 GYK458755:GYT458756 HIG458755:HIP458756 HSC458755:HSL458756 IBY458755:ICH458756 ILU458755:IMD458756 IVQ458755:IVZ458756 JFM458755:JFV458756 JPI458755:JPR458756 JZE458755:JZN458756 KJA458755:KJJ458756 KSW458755:KTF458756 LCS458755:LDB458756 LMO458755:LMX458756 LWK458755:LWT458756 MGG458755:MGP458756 MQC458755:MQL458756 MZY458755:NAH458756 NJU458755:NKD458756 NTQ458755:NTZ458756 ODM458755:ODV458756 ONI458755:ONR458756 OXE458755:OXN458756 PHA458755:PHJ458756 PQW458755:PRF458756 QAS458755:QBB458756 QKO458755:QKX458756 QUK458755:QUT458756 REG458755:REP458756 ROC458755:ROL458756 RXY458755:RYH458756 SHU458755:SID458756 SRQ458755:SRZ458756 TBM458755:TBV458756 TLI458755:TLR458756 TVE458755:TVN458756 UFA458755:UFJ458756 UOW458755:UPF458756 UYS458755:UZB458756 VIO458755:VIX458756 VSK458755:VST458756 WCG458755:WCP458756 WMC458755:WML458756 WVY458755:WWH458756 Q524291:Z524292 JM524291:JV524292 TI524291:TR524292 ADE524291:ADN524292 ANA524291:ANJ524292 AWW524291:AXF524292 BGS524291:BHB524292 BQO524291:BQX524292 CAK524291:CAT524292 CKG524291:CKP524292 CUC524291:CUL524292 DDY524291:DEH524292 DNU524291:DOD524292 DXQ524291:DXZ524292 EHM524291:EHV524292 ERI524291:ERR524292 FBE524291:FBN524292 FLA524291:FLJ524292 FUW524291:FVF524292 GES524291:GFB524292 GOO524291:GOX524292 GYK524291:GYT524292 HIG524291:HIP524292 HSC524291:HSL524292 IBY524291:ICH524292 ILU524291:IMD524292 IVQ524291:IVZ524292 JFM524291:JFV524292 JPI524291:JPR524292 JZE524291:JZN524292 KJA524291:KJJ524292 KSW524291:KTF524292 LCS524291:LDB524292 LMO524291:LMX524292 LWK524291:LWT524292 MGG524291:MGP524292 MQC524291:MQL524292 MZY524291:NAH524292 NJU524291:NKD524292 NTQ524291:NTZ524292 ODM524291:ODV524292 ONI524291:ONR524292 OXE524291:OXN524292 PHA524291:PHJ524292 PQW524291:PRF524292 QAS524291:QBB524292 QKO524291:QKX524292 QUK524291:QUT524292 REG524291:REP524292 ROC524291:ROL524292 RXY524291:RYH524292 SHU524291:SID524292 SRQ524291:SRZ524292 TBM524291:TBV524292 TLI524291:TLR524292 TVE524291:TVN524292 UFA524291:UFJ524292 UOW524291:UPF524292 UYS524291:UZB524292 VIO524291:VIX524292 VSK524291:VST524292 WCG524291:WCP524292 WMC524291:WML524292 WVY524291:WWH524292 Q589827:Z589828 JM589827:JV589828 TI589827:TR589828 ADE589827:ADN589828 ANA589827:ANJ589828 AWW589827:AXF589828 BGS589827:BHB589828 BQO589827:BQX589828 CAK589827:CAT589828 CKG589827:CKP589828 CUC589827:CUL589828 DDY589827:DEH589828 DNU589827:DOD589828 DXQ589827:DXZ589828 EHM589827:EHV589828 ERI589827:ERR589828 FBE589827:FBN589828 FLA589827:FLJ589828 FUW589827:FVF589828 GES589827:GFB589828 GOO589827:GOX589828 GYK589827:GYT589828 HIG589827:HIP589828 HSC589827:HSL589828 IBY589827:ICH589828 ILU589827:IMD589828 IVQ589827:IVZ589828 JFM589827:JFV589828 JPI589827:JPR589828 JZE589827:JZN589828 KJA589827:KJJ589828 KSW589827:KTF589828 LCS589827:LDB589828 LMO589827:LMX589828 LWK589827:LWT589828 MGG589827:MGP589828 MQC589827:MQL589828 MZY589827:NAH589828 NJU589827:NKD589828 NTQ589827:NTZ589828 ODM589827:ODV589828 ONI589827:ONR589828 OXE589827:OXN589828 PHA589827:PHJ589828 PQW589827:PRF589828 QAS589827:QBB589828 QKO589827:QKX589828 QUK589827:QUT589828 REG589827:REP589828 ROC589827:ROL589828 RXY589827:RYH589828 SHU589827:SID589828 SRQ589827:SRZ589828 TBM589827:TBV589828 TLI589827:TLR589828 TVE589827:TVN589828 UFA589827:UFJ589828 UOW589827:UPF589828 UYS589827:UZB589828 VIO589827:VIX589828 VSK589827:VST589828 WCG589827:WCP589828 WMC589827:WML589828 WVY589827:WWH589828 Q655363:Z655364 JM655363:JV655364 TI655363:TR655364 ADE655363:ADN655364 ANA655363:ANJ655364 AWW655363:AXF655364 BGS655363:BHB655364 BQO655363:BQX655364 CAK655363:CAT655364 CKG655363:CKP655364 CUC655363:CUL655364 DDY655363:DEH655364 DNU655363:DOD655364 DXQ655363:DXZ655364 EHM655363:EHV655364 ERI655363:ERR655364 FBE655363:FBN655364 FLA655363:FLJ655364 FUW655363:FVF655364 GES655363:GFB655364 GOO655363:GOX655364 GYK655363:GYT655364 HIG655363:HIP655364 HSC655363:HSL655364 IBY655363:ICH655364 ILU655363:IMD655364 IVQ655363:IVZ655364 JFM655363:JFV655364 JPI655363:JPR655364 JZE655363:JZN655364 KJA655363:KJJ655364 KSW655363:KTF655364 LCS655363:LDB655364 LMO655363:LMX655364 LWK655363:LWT655364 MGG655363:MGP655364 MQC655363:MQL655364 MZY655363:NAH655364 NJU655363:NKD655364 NTQ655363:NTZ655364 ODM655363:ODV655364 ONI655363:ONR655364 OXE655363:OXN655364 PHA655363:PHJ655364 PQW655363:PRF655364 QAS655363:QBB655364 QKO655363:QKX655364 QUK655363:QUT655364 REG655363:REP655364 ROC655363:ROL655364 RXY655363:RYH655364 SHU655363:SID655364 SRQ655363:SRZ655364 TBM655363:TBV655364 TLI655363:TLR655364 TVE655363:TVN655364 UFA655363:UFJ655364 UOW655363:UPF655364 UYS655363:UZB655364 VIO655363:VIX655364 VSK655363:VST655364 WCG655363:WCP655364 WMC655363:WML655364 WVY655363:WWH655364 Q720899:Z720900 JM720899:JV720900 TI720899:TR720900 ADE720899:ADN720900 ANA720899:ANJ720900 AWW720899:AXF720900 BGS720899:BHB720900 BQO720899:BQX720900 CAK720899:CAT720900 CKG720899:CKP720900 CUC720899:CUL720900 DDY720899:DEH720900 DNU720899:DOD720900 DXQ720899:DXZ720900 EHM720899:EHV720900 ERI720899:ERR720900 FBE720899:FBN720900 FLA720899:FLJ720900 FUW720899:FVF720900 GES720899:GFB720900 GOO720899:GOX720900 GYK720899:GYT720900 HIG720899:HIP720900 HSC720899:HSL720900 IBY720899:ICH720900 ILU720899:IMD720900 IVQ720899:IVZ720900 JFM720899:JFV720900 JPI720899:JPR720900 JZE720899:JZN720900 KJA720899:KJJ720900 KSW720899:KTF720900 LCS720899:LDB720900 LMO720899:LMX720900 LWK720899:LWT720900 MGG720899:MGP720900 MQC720899:MQL720900 MZY720899:NAH720900 NJU720899:NKD720900 NTQ720899:NTZ720900 ODM720899:ODV720900 ONI720899:ONR720900 OXE720899:OXN720900 PHA720899:PHJ720900 PQW720899:PRF720900 QAS720899:QBB720900 QKO720899:QKX720900 QUK720899:QUT720900 REG720899:REP720900 ROC720899:ROL720900 RXY720899:RYH720900 SHU720899:SID720900 SRQ720899:SRZ720900 TBM720899:TBV720900 TLI720899:TLR720900 TVE720899:TVN720900 UFA720899:UFJ720900 UOW720899:UPF720900 UYS720899:UZB720900 VIO720899:VIX720900 VSK720899:VST720900 WCG720899:WCP720900 WMC720899:WML720900 WVY720899:WWH720900 Q786435:Z786436 JM786435:JV786436 TI786435:TR786436 ADE786435:ADN786436 ANA786435:ANJ786436 AWW786435:AXF786436 BGS786435:BHB786436 BQO786435:BQX786436 CAK786435:CAT786436 CKG786435:CKP786436 CUC786435:CUL786436 DDY786435:DEH786436 DNU786435:DOD786436 DXQ786435:DXZ786436 EHM786435:EHV786436 ERI786435:ERR786436 FBE786435:FBN786436 FLA786435:FLJ786436 FUW786435:FVF786436 GES786435:GFB786436 GOO786435:GOX786436 GYK786435:GYT786436 HIG786435:HIP786436 HSC786435:HSL786436 IBY786435:ICH786436 ILU786435:IMD786436 IVQ786435:IVZ786436 JFM786435:JFV786436 JPI786435:JPR786436 JZE786435:JZN786436 KJA786435:KJJ786436 KSW786435:KTF786436 LCS786435:LDB786436 LMO786435:LMX786436 LWK786435:LWT786436 MGG786435:MGP786436 MQC786435:MQL786436 MZY786435:NAH786436 NJU786435:NKD786436 NTQ786435:NTZ786436 ODM786435:ODV786436 ONI786435:ONR786436 OXE786435:OXN786436 PHA786435:PHJ786436 PQW786435:PRF786436 QAS786435:QBB786436 QKO786435:QKX786436 QUK786435:QUT786436 REG786435:REP786436 ROC786435:ROL786436 RXY786435:RYH786436 SHU786435:SID786436 SRQ786435:SRZ786436 TBM786435:TBV786436 TLI786435:TLR786436 TVE786435:TVN786436 UFA786435:UFJ786436 UOW786435:UPF786436 UYS786435:UZB786436 VIO786435:VIX786436 VSK786435:VST786436 WCG786435:WCP786436 WMC786435:WML786436 WVY786435:WWH786436 Q851971:Z851972 JM851971:JV851972 TI851971:TR851972 ADE851971:ADN851972 ANA851971:ANJ851972 AWW851971:AXF851972 BGS851971:BHB851972 BQO851971:BQX851972 CAK851971:CAT851972 CKG851971:CKP851972 CUC851971:CUL851972 DDY851971:DEH851972 DNU851971:DOD851972 DXQ851971:DXZ851972 EHM851971:EHV851972 ERI851971:ERR851972 FBE851971:FBN851972 FLA851971:FLJ851972 FUW851971:FVF851972 GES851971:GFB851972 GOO851971:GOX851972 GYK851971:GYT851972 HIG851971:HIP851972 HSC851971:HSL851972 IBY851971:ICH851972 ILU851971:IMD851972 IVQ851971:IVZ851972 JFM851971:JFV851972 JPI851971:JPR851972 JZE851971:JZN851972 KJA851971:KJJ851972 KSW851971:KTF851972 LCS851971:LDB851972 LMO851971:LMX851972 LWK851971:LWT851972 MGG851971:MGP851972 MQC851971:MQL851972 MZY851971:NAH851972 NJU851971:NKD851972 NTQ851971:NTZ851972 ODM851971:ODV851972 ONI851971:ONR851972 OXE851971:OXN851972 PHA851971:PHJ851972 PQW851971:PRF851972 QAS851971:QBB851972 QKO851971:QKX851972 QUK851971:QUT851972 REG851971:REP851972 ROC851971:ROL851972 RXY851971:RYH851972 SHU851971:SID851972 SRQ851971:SRZ851972 TBM851971:TBV851972 TLI851971:TLR851972 TVE851971:TVN851972 UFA851971:UFJ851972 UOW851971:UPF851972 UYS851971:UZB851972 VIO851971:VIX851972 VSK851971:VST851972 WCG851971:WCP851972 WMC851971:WML851972 WVY851971:WWH851972 Q917507:Z917508 JM917507:JV917508 TI917507:TR917508 ADE917507:ADN917508 ANA917507:ANJ917508 AWW917507:AXF917508 BGS917507:BHB917508 BQO917507:BQX917508 CAK917507:CAT917508 CKG917507:CKP917508 CUC917507:CUL917508 DDY917507:DEH917508 DNU917507:DOD917508 DXQ917507:DXZ917508 EHM917507:EHV917508 ERI917507:ERR917508 FBE917507:FBN917508 FLA917507:FLJ917508 FUW917507:FVF917508 GES917507:GFB917508 GOO917507:GOX917508 GYK917507:GYT917508 HIG917507:HIP917508 HSC917507:HSL917508 IBY917507:ICH917508 ILU917507:IMD917508 IVQ917507:IVZ917508 JFM917507:JFV917508 JPI917507:JPR917508 JZE917507:JZN917508 KJA917507:KJJ917508 KSW917507:KTF917508 LCS917507:LDB917508 LMO917507:LMX917508 LWK917507:LWT917508 MGG917507:MGP917508 MQC917507:MQL917508 MZY917507:NAH917508 NJU917507:NKD917508 NTQ917507:NTZ917508 ODM917507:ODV917508 ONI917507:ONR917508 OXE917507:OXN917508 PHA917507:PHJ917508 PQW917507:PRF917508 QAS917507:QBB917508 QKO917507:QKX917508 QUK917507:QUT917508 REG917507:REP917508 ROC917507:ROL917508 RXY917507:RYH917508 SHU917507:SID917508 SRQ917507:SRZ917508 TBM917507:TBV917508 TLI917507:TLR917508 TVE917507:TVN917508 UFA917507:UFJ917508 UOW917507:UPF917508 UYS917507:UZB917508 VIO917507:VIX917508 VSK917507:VST917508 WCG917507:WCP917508 WMC917507:WML917508 WVY917507:WWH917508 Q983043:Z983044 JM983043:JV983044 TI983043:TR983044 ADE983043:ADN983044 ANA983043:ANJ983044 AWW983043:AXF983044 BGS983043:BHB983044 BQO983043:BQX983044 CAK983043:CAT983044 CKG983043:CKP983044 CUC983043:CUL983044 DDY983043:DEH983044 DNU983043:DOD983044 DXQ983043:DXZ983044 EHM983043:EHV983044 ERI983043:ERR983044 FBE983043:FBN983044 FLA983043:FLJ983044 FUW983043:FVF983044 GES983043:GFB983044 GOO983043:GOX983044 GYK983043:GYT983044 HIG983043:HIP983044 HSC983043:HSL983044 IBY983043:ICH983044 ILU983043:IMD983044 IVQ983043:IVZ983044 JFM983043:JFV983044 JPI983043:JPR983044 JZE983043:JZN983044 KJA983043:KJJ983044 KSW983043:KTF983044 LCS983043:LDB983044 LMO983043:LMX983044 LWK983043:LWT983044 MGG983043:MGP983044 MQC983043:MQL983044 MZY983043:NAH983044 NJU983043:NKD983044 NTQ983043:NTZ983044 ODM983043:ODV983044 ONI983043:ONR983044 OXE983043:OXN983044 PHA983043:PHJ983044 PQW983043:PRF983044 QAS983043:QBB983044 QKO983043:QKX983044 QUK983043:QUT983044 REG983043:REP983044 ROC983043:ROL983044 RXY983043:RYH983044 SHU983043:SID983044 SRQ983043:SRZ983044 TBM983043:TBV983044 TLI983043:TLR983044 TVE983043:TVN983044 UFA983043:UFJ983044 UOW983043:UPF983044 UYS983043:UZB983044 VIO983043:VIX983044 VSK983043:VST983044 WCG983043:WCP983044 WMC983043:WML983044 WVY983043:WWH983044" xr:uid="{D6581F14-E570-43E1-8B7F-C5F1BE1D2157}">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145D-E99E-416B-9DE2-9E95C6680A90}">
  <sheetPr>
    <tabColor rgb="FFFFFF00"/>
  </sheetPr>
  <dimension ref="A1:AF49"/>
  <sheetViews>
    <sheetView view="pageBreakPreview" zoomScaleNormal="100" workbookViewId="0">
      <selection activeCell="AD1" sqref="AD1"/>
    </sheetView>
  </sheetViews>
  <sheetFormatPr defaultRowHeight="12"/>
  <cols>
    <col min="1" max="29" width="3" style="569" customWidth="1"/>
    <col min="30" max="256" width="9" style="569"/>
    <col min="257" max="285" width="3" style="569" customWidth="1"/>
    <col min="286" max="512" width="9" style="569"/>
    <col min="513" max="541" width="3" style="569" customWidth="1"/>
    <col min="542" max="768" width="9" style="569"/>
    <col min="769" max="797" width="3" style="569" customWidth="1"/>
    <col min="798" max="1024" width="9" style="569"/>
    <col min="1025" max="1053" width="3" style="569" customWidth="1"/>
    <col min="1054" max="1280" width="9" style="569"/>
    <col min="1281" max="1309" width="3" style="569" customWidth="1"/>
    <col min="1310" max="1536" width="9" style="569"/>
    <col min="1537" max="1565" width="3" style="569" customWidth="1"/>
    <col min="1566" max="1792" width="9" style="569"/>
    <col min="1793" max="1821" width="3" style="569" customWidth="1"/>
    <col min="1822" max="2048" width="9" style="569"/>
    <col min="2049" max="2077" width="3" style="569" customWidth="1"/>
    <col min="2078" max="2304" width="9" style="569"/>
    <col min="2305" max="2333" width="3" style="569" customWidth="1"/>
    <col min="2334" max="2560" width="9" style="569"/>
    <col min="2561" max="2589" width="3" style="569" customWidth="1"/>
    <col min="2590" max="2816" width="9" style="569"/>
    <col min="2817" max="2845" width="3" style="569" customWidth="1"/>
    <col min="2846" max="3072" width="9" style="569"/>
    <col min="3073" max="3101" width="3" style="569" customWidth="1"/>
    <col min="3102" max="3328" width="9" style="569"/>
    <col min="3329" max="3357" width="3" style="569" customWidth="1"/>
    <col min="3358" max="3584" width="9" style="569"/>
    <col min="3585" max="3613" width="3" style="569" customWidth="1"/>
    <col min="3614" max="3840" width="9" style="569"/>
    <col min="3841" max="3869" width="3" style="569" customWidth="1"/>
    <col min="3870" max="4096" width="9" style="569"/>
    <col min="4097" max="4125" width="3" style="569" customWidth="1"/>
    <col min="4126" max="4352" width="9" style="569"/>
    <col min="4353" max="4381" width="3" style="569" customWidth="1"/>
    <col min="4382" max="4608" width="9" style="569"/>
    <col min="4609" max="4637" width="3" style="569" customWidth="1"/>
    <col min="4638" max="4864" width="9" style="569"/>
    <col min="4865" max="4893" width="3" style="569" customWidth="1"/>
    <col min="4894" max="5120" width="9" style="569"/>
    <col min="5121" max="5149" width="3" style="569" customWidth="1"/>
    <col min="5150" max="5376" width="9" style="569"/>
    <col min="5377" max="5405" width="3" style="569" customWidth="1"/>
    <col min="5406" max="5632" width="9" style="569"/>
    <col min="5633" max="5661" width="3" style="569" customWidth="1"/>
    <col min="5662" max="5888" width="9" style="569"/>
    <col min="5889" max="5917" width="3" style="569" customWidth="1"/>
    <col min="5918" max="6144" width="9" style="569"/>
    <col min="6145" max="6173" width="3" style="569" customWidth="1"/>
    <col min="6174" max="6400" width="9" style="569"/>
    <col min="6401" max="6429" width="3" style="569" customWidth="1"/>
    <col min="6430" max="6656" width="9" style="569"/>
    <col min="6657" max="6685" width="3" style="569" customWidth="1"/>
    <col min="6686" max="6912" width="9" style="569"/>
    <col min="6913" max="6941" width="3" style="569" customWidth="1"/>
    <col min="6942" max="7168" width="9" style="569"/>
    <col min="7169" max="7197" width="3" style="569" customWidth="1"/>
    <col min="7198" max="7424" width="9" style="569"/>
    <col min="7425" max="7453" width="3" style="569" customWidth="1"/>
    <col min="7454" max="7680" width="9" style="569"/>
    <col min="7681" max="7709" width="3" style="569" customWidth="1"/>
    <col min="7710" max="7936" width="9" style="569"/>
    <col min="7937" max="7965" width="3" style="569" customWidth="1"/>
    <col min="7966" max="8192" width="9" style="569"/>
    <col min="8193" max="8221" width="3" style="569" customWidth="1"/>
    <col min="8222" max="8448" width="9" style="569"/>
    <col min="8449" max="8477" width="3" style="569" customWidth="1"/>
    <col min="8478" max="8704" width="9" style="569"/>
    <col min="8705" max="8733" width="3" style="569" customWidth="1"/>
    <col min="8734" max="8960" width="9" style="569"/>
    <col min="8961" max="8989" width="3" style="569" customWidth="1"/>
    <col min="8990" max="9216" width="9" style="569"/>
    <col min="9217" max="9245" width="3" style="569" customWidth="1"/>
    <col min="9246" max="9472" width="9" style="569"/>
    <col min="9473" max="9501" width="3" style="569" customWidth="1"/>
    <col min="9502" max="9728" width="9" style="569"/>
    <col min="9729" max="9757" width="3" style="569" customWidth="1"/>
    <col min="9758" max="9984" width="9" style="569"/>
    <col min="9985" max="10013" width="3" style="569" customWidth="1"/>
    <col min="10014" max="10240" width="9" style="569"/>
    <col min="10241" max="10269" width="3" style="569" customWidth="1"/>
    <col min="10270" max="10496" width="9" style="569"/>
    <col min="10497" max="10525" width="3" style="569" customWidth="1"/>
    <col min="10526" max="10752" width="9" style="569"/>
    <col min="10753" max="10781" width="3" style="569" customWidth="1"/>
    <col min="10782" max="11008" width="9" style="569"/>
    <col min="11009" max="11037" width="3" style="569" customWidth="1"/>
    <col min="11038" max="11264" width="9" style="569"/>
    <col min="11265" max="11293" width="3" style="569" customWidth="1"/>
    <col min="11294" max="11520" width="9" style="569"/>
    <col min="11521" max="11549" width="3" style="569" customWidth="1"/>
    <col min="11550" max="11776" width="9" style="569"/>
    <col min="11777" max="11805" width="3" style="569" customWidth="1"/>
    <col min="11806" max="12032" width="9" style="569"/>
    <col min="12033" max="12061" width="3" style="569" customWidth="1"/>
    <col min="12062" max="12288" width="9" style="569"/>
    <col min="12289" max="12317" width="3" style="569" customWidth="1"/>
    <col min="12318" max="12544" width="9" style="569"/>
    <col min="12545" max="12573" width="3" style="569" customWidth="1"/>
    <col min="12574" max="12800" width="9" style="569"/>
    <col min="12801" max="12829" width="3" style="569" customWidth="1"/>
    <col min="12830" max="13056" width="9" style="569"/>
    <col min="13057" max="13085" width="3" style="569" customWidth="1"/>
    <col min="13086" max="13312" width="9" style="569"/>
    <col min="13313" max="13341" width="3" style="569" customWidth="1"/>
    <col min="13342" max="13568" width="9" style="569"/>
    <col min="13569" max="13597" width="3" style="569" customWidth="1"/>
    <col min="13598" max="13824" width="9" style="569"/>
    <col min="13825" max="13853" width="3" style="569" customWidth="1"/>
    <col min="13854" max="14080" width="9" style="569"/>
    <col min="14081" max="14109" width="3" style="569" customWidth="1"/>
    <col min="14110" max="14336" width="9" style="569"/>
    <col min="14337" max="14365" width="3" style="569" customWidth="1"/>
    <col min="14366" max="14592" width="9" style="569"/>
    <col min="14593" max="14621" width="3" style="569" customWidth="1"/>
    <col min="14622" max="14848" width="9" style="569"/>
    <col min="14849" max="14877" width="3" style="569" customWidth="1"/>
    <col min="14878" max="15104" width="9" style="569"/>
    <col min="15105" max="15133" width="3" style="569" customWidth="1"/>
    <col min="15134" max="15360" width="9" style="569"/>
    <col min="15361" max="15389" width="3" style="569" customWidth="1"/>
    <col min="15390" max="15616" width="9" style="569"/>
    <col min="15617" max="15645" width="3" style="569" customWidth="1"/>
    <col min="15646" max="15872" width="9" style="569"/>
    <col min="15873" max="15901" width="3" style="569" customWidth="1"/>
    <col min="15902" max="16128" width="9" style="569"/>
    <col min="16129" max="16157" width="3" style="569" customWidth="1"/>
    <col min="16158" max="16384" width="9" style="569"/>
  </cols>
  <sheetData>
    <row r="1" spans="1:29" ht="17.100000000000001" customHeight="1">
      <c r="A1" s="631"/>
      <c r="B1" s="631"/>
      <c r="C1" s="631"/>
      <c r="D1" s="631"/>
      <c r="E1" s="631"/>
      <c r="F1" s="631"/>
      <c r="G1" s="631"/>
      <c r="H1" s="631"/>
      <c r="I1" s="631"/>
      <c r="J1" s="631"/>
      <c r="K1" s="631"/>
      <c r="L1" s="631"/>
      <c r="M1" s="399"/>
      <c r="N1" s="399"/>
      <c r="O1" s="399"/>
      <c r="P1" s="399"/>
      <c r="Q1" s="399"/>
      <c r="R1" s="399"/>
      <c r="S1" s="399"/>
      <c r="T1" s="399"/>
      <c r="U1" s="399"/>
      <c r="V1" s="399"/>
      <c r="W1" s="399"/>
      <c r="X1" s="399"/>
      <c r="Y1" s="399"/>
      <c r="Z1" s="399"/>
      <c r="AA1" s="399"/>
      <c r="AB1" s="399"/>
      <c r="AC1" s="399"/>
    </row>
    <row r="2" spans="1:29" ht="17.100000000000001" customHeight="1">
      <c r="A2" s="399"/>
      <c r="B2" s="399"/>
      <c r="C2" s="399"/>
      <c r="D2" s="399"/>
      <c r="E2" s="399"/>
      <c r="F2" s="399"/>
      <c r="G2" s="399"/>
      <c r="H2" s="399"/>
      <c r="I2" s="399"/>
      <c r="J2" s="399"/>
      <c r="K2" s="399"/>
      <c r="L2" s="399"/>
      <c r="M2" s="399"/>
      <c r="N2" s="399"/>
      <c r="O2" s="399"/>
      <c r="P2" s="364"/>
      <c r="Q2" s="399"/>
      <c r="R2" s="399"/>
      <c r="S2" s="399"/>
      <c r="T2" s="399"/>
      <c r="U2" s="399"/>
      <c r="V2" s="399"/>
      <c r="W2" s="399"/>
      <c r="X2" s="399"/>
      <c r="Y2" s="399"/>
      <c r="Z2" s="399"/>
      <c r="AA2" s="399"/>
      <c r="AB2" s="399"/>
      <c r="AC2" s="399"/>
    </row>
    <row r="3" spans="1:29" ht="17.100000000000001" customHeight="1">
      <c r="A3" s="365" t="s">
        <v>3489</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row>
    <row r="4" spans="1:29" ht="17.100000000000001" customHeight="1">
      <c r="A4" s="399" t="s">
        <v>3350</v>
      </c>
      <c r="B4" s="399"/>
      <c r="C4" s="399"/>
      <c r="D4" s="399"/>
      <c r="E4" s="399"/>
      <c r="F4" s="573"/>
      <c r="G4" s="1492" t="str">
        <f>IF('第二面（主）'!K5="","",'第二面（主）'!K5)</f>
        <v/>
      </c>
      <c r="H4" s="1492"/>
      <c r="I4" s="1492"/>
      <c r="J4" s="1492"/>
      <c r="K4" s="1492"/>
      <c r="L4" s="1492"/>
      <c r="M4" s="1492"/>
      <c r="N4" s="1492"/>
      <c r="O4" s="1492"/>
      <c r="P4" s="1492"/>
      <c r="Q4" s="1492"/>
      <c r="R4" s="1492"/>
      <c r="S4" s="1492"/>
      <c r="T4" s="1492"/>
      <c r="U4" s="1492"/>
      <c r="V4" s="1492"/>
      <c r="W4" s="1492"/>
      <c r="X4" s="1492"/>
      <c r="Y4" s="1492"/>
      <c r="Z4" s="1492"/>
      <c r="AA4" s="1492"/>
      <c r="AB4" s="399"/>
      <c r="AC4" s="399"/>
    </row>
    <row r="5" spans="1:29" s="571" customFormat="1" ht="16.5" customHeight="1">
      <c r="A5" s="399" t="s">
        <v>3351</v>
      </c>
      <c r="B5" s="399"/>
      <c r="C5" s="399"/>
      <c r="D5" s="399"/>
      <c r="E5" s="399"/>
      <c r="F5" s="399"/>
      <c r="G5" s="1495" t="str">
        <f>IF('第二面（主）'!K6="","",'第二面（主）'!K6)</f>
        <v/>
      </c>
      <c r="H5" s="1495"/>
      <c r="I5" s="1495"/>
      <c r="J5" s="1495"/>
      <c r="K5" s="574"/>
      <c r="L5" s="574"/>
      <c r="M5" s="574"/>
      <c r="N5" s="574"/>
      <c r="O5" s="574"/>
      <c r="P5" s="574"/>
      <c r="Q5" s="574"/>
      <c r="R5" s="399"/>
      <c r="S5" s="399"/>
      <c r="T5" s="399"/>
      <c r="U5" s="399"/>
      <c r="V5" s="399"/>
      <c r="W5" s="399"/>
      <c r="X5" s="399"/>
      <c r="Y5" s="399"/>
      <c r="Z5" s="399"/>
      <c r="AA5" s="399"/>
      <c r="AB5" s="399"/>
      <c r="AC5" s="399"/>
    </row>
    <row r="6" spans="1:29" s="571" customFormat="1" ht="17.100000000000001" customHeight="1">
      <c r="A6" s="399" t="s">
        <v>3352</v>
      </c>
      <c r="B6" s="399"/>
      <c r="C6" s="399"/>
      <c r="D6" s="399"/>
      <c r="E6" s="399"/>
      <c r="F6" s="399"/>
      <c r="G6" s="1492" t="str">
        <f>IF('第二面（主）'!K7="","",'第二面（主）'!K7)</f>
        <v/>
      </c>
      <c r="H6" s="1492"/>
      <c r="I6" s="1492"/>
      <c r="J6" s="1492"/>
      <c r="K6" s="1492"/>
      <c r="L6" s="1492"/>
      <c r="M6" s="1492"/>
      <c r="N6" s="1492"/>
      <c r="O6" s="1492"/>
      <c r="P6" s="1492"/>
      <c r="Q6" s="1492"/>
      <c r="R6" s="1492"/>
      <c r="S6" s="1492"/>
      <c r="T6" s="1492"/>
      <c r="U6" s="1492"/>
      <c r="V6" s="1492"/>
      <c r="W6" s="1492"/>
      <c r="X6" s="1492"/>
      <c r="Y6" s="1492"/>
      <c r="Z6" s="1492"/>
      <c r="AA6" s="1492"/>
      <c r="AB6" s="1492"/>
      <c r="AC6" s="1492"/>
    </row>
    <row r="7" spans="1:29" ht="17.100000000000001" customHeight="1">
      <c r="A7" s="408" t="s">
        <v>3353</v>
      </c>
      <c r="B7" s="408"/>
      <c r="C7" s="408"/>
      <c r="D7" s="408"/>
      <c r="E7" s="408"/>
      <c r="F7" s="408"/>
      <c r="G7" s="1496" t="str">
        <f>IF('第二面（主）'!K8="","",'第二面（主）'!K8)</f>
        <v/>
      </c>
      <c r="H7" s="1496"/>
      <c r="I7" s="1496"/>
      <c r="J7" s="1496"/>
      <c r="K7" s="1496"/>
      <c r="L7" s="575"/>
      <c r="M7" s="575"/>
      <c r="N7" s="575"/>
      <c r="O7" s="575"/>
      <c r="P7" s="575"/>
      <c r="Q7" s="575"/>
      <c r="R7" s="408"/>
      <c r="S7" s="408"/>
      <c r="T7" s="408"/>
      <c r="U7" s="408"/>
      <c r="V7" s="408"/>
      <c r="W7" s="408"/>
      <c r="X7" s="408"/>
      <c r="Y7" s="408"/>
      <c r="Z7" s="408"/>
      <c r="AA7" s="408"/>
      <c r="AB7" s="408"/>
      <c r="AC7" s="408"/>
    </row>
    <row r="8" spans="1:29" ht="17.100000000000001" customHeight="1">
      <c r="A8" s="365" t="s">
        <v>3490</v>
      </c>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row>
    <row r="9" spans="1:29" ht="17.100000000000001" customHeight="1">
      <c r="A9" s="399" t="s">
        <v>3350</v>
      </c>
      <c r="B9" s="399"/>
      <c r="C9" s="399"/>
      <c r="D9" s="399"/>
      <c r="E9" s="399"/>
      <c r="F9" s="573"/>
      <c r="G9" s="1492" t="str">
        <f>IF('第二面（主）'!K12="","",'第二面（主）'!K12)</f>
        <v/>
      </c>
      <c r="H9" s="1492"/>
      <c r="I9" s="1492"/>
      <c r="J9" s="1492"/>
      <c r="K9" s="1492"/>
      <c r="L9" s="1492"/>
      <c r="M9" s="1492"/>
      <c r="N9" s="1492"/>
      <c r="O9" s="1492"/>
      <c r="P9" s="1492"/>
      <c r="Q9" s="1492"/>
      <c r="R9" s="1492"/>
      <c r="S9" s="1492"/>
      <c r="T9" s="1492"/>
      <c r="U9" s="1492"/>
      <c r="V9" s="1492"/>
      <c r="W9" s="1492"/>
      <c r="X9" s="1492"/>
      <c r="Y9" s="1492"/>
      <c r="Z9" s="1492"/>
      <c r="AA9" s="1492"/>
      <c r="AB9" s="399"/>
      <c r="AC9" s="399"/>
    </row>
    <row r="10" spans="1:29" s="399" customFormat="1" ht="17.100000000000001" customHeight="1">
      <c r="A10" s="399" t="s">
        <v>3351</v>
      </c>
      <c r="G10" s="1495" t="str">
        <f>IF('第二面（主）'!K13="","",'第二面（主）'!K13)</f>
        <v/>
      </c>
      <c r="H10" s="1495"/>
      <c r="I10" s="1495"/>
      <c r="J10" s="1495"/>
      <c r="K10" s="574"/>
      <c r="L10" s="574"/>
      <c r="M10" s="574"/>
      <c r="N10" s="574"/>
      <c r="O10" s="574"/>
      <c r="P10" s="574"/>
      <c r="Q10" s="574"/>
    </row>
    <row r="11" spans="1:29" s="399" customFormat="1" ht="17.100000000000001" customHeight="1">
      <c r="A11" s="399" t="s">
        <v>3352</v>
      </c>
      <c r="G11" s="1492" t="str">
        <f>IF('第二面（主）'!K14="","",'第二面（主）'!K14)</f>
        <v/>
      </c>
      <c r="H11" s="1492"/>
      <c r="I11" s="1492"/>
      <c r="J11" s="1492"/>
      <c r="K11" s="1492"/>
      <c r="L11" s="1492"/>
      <c r="M11" s="1492"/>
      <c r="N11" s="1492"/>
      <c r="O11" s="1492"/>
      <c r="P11" s="1492"/>
      <c r="Q11" s="1492"/>
      <c r="R11" s="1492"/>
      <c r="S11" s="1492"/>
      <c r="T11" s="1492"/>
      <c r="U11" s="1492"/>
      <c r="V11" s="1492"/>
      <c r="W11" s="1492"/>
      <c r="X11" s="1492"/>
      <c r="Y11" s="1492"/>
      <c r="Z11" s="1492"/>
      <c r="AA11" s="1492"/>
      <c r="AB11" s="1492"/>
      <c r="AC11" s="1492"/>
    </row>
    <row r="12" spans="1:29" s="399" customFormat="1" ht="17.100000000000001" customHeight="1">
      <c r="A12" s="408" t="s">
        <v>3353</v>
      </c>
      <c r="B12" s="408"/>
      <c r="C12" s="408"/>
      <c r="D12" s="408"/>
      <c r="E12" s="408"/>
      <c r="F12" s="408"/>
      <c r="G12" s="1496" t="str">
        <f>IF('第二面（主）'!K15="","",'第二面（主）'!K15)</f>
        <v/>
      </c>
      <c r="H12" s="1496"/>
      <c r="I12" s="1496"/>
      <c r="J12" s="1496"/>
      <c r="K12" s="1496"/>
      <c r="L12" s="575"/>
      <c r="M12" s="575"/>
      <c r="N12" s="575"/>
      <c r="O12" s="575"/>
      <c r="P12" s="575"/>
      <c r="Q12" s="575"/>
      <c r="R12" s="408"/>
      <c r="S12" s="408"/>
      <c r="T12" s="408"/>
      <c r="U12" s="408"/>
      <c r="V12" s="408"/>
      <c r="W12" s="408"/>
      <c r="X12" s="408"/>
      <c r="Y12" s="408"/>
      <c r="Z12" s="408"/>
      <c r="AA12" s="408"/>
      <c r="AB12" s="408"/>
      <c r="AC12" s="408"/>
    </row>
    <row r="13" spans="1:29" s="399" customFormat="1" ht="17.100000000000001" customHeight="1">
      <c r="A13" s="365" t="s">
        <v>3491</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row>
    <row r="14" spans="1:29" s="399" customFormat="1" ht="17.100000000000001" customHeight="1">
      <c r="A14" s="399" t="s">
        <v>3350</v>
      </c>
      <c r="F14" s="573"/>
      <c r="G14" s="1492" t="str">
        <f>IF('第二面（主）'!K19="","",'第二面（主）'!K19)</f>
        <v/>
      </c>
      <c r="H14" s="1492"/>
      <c r="I14" s="1492"/>
      <c r="J14" s="1492"/>
      <c r="K14" s="1492"/>
      <c r="L14" s="1492"/>
      <c r="M14" s="1492"/>
      <c r="N14" s="1492"/>
      <c r="O14" s="1492"/>
      <c r="P14" s="1492"/>
      <c r="Q14" s="1492"/>
      <c r="R14" s="1492"/>
      <c r="S14" s="1492"/>
      <c r="T14" s="1492"/>
      <c r="U14" s="1492"/>
      <c r="V14" s="1492"/>
      <c r="W14" s="1492"/>
      <c r="X14" s="1492"/>
      <c r="Y14" s="1492"/>
      <c r="Z14" s="1492"/>
      <c r="AA14" s="1492"/>
    </row>
    <row r="15" spans="1:29" s="399" customFormat="1" ht="17.100000000000001" customHeight="1">
      <c r="A15" s="399" t="s">
        <v>3351</v>
      </c>
      <c r="G15" s="1495" t="str">
        <f>IF('第二面（主）'!K20="","",'第二面（主）'!K20)</f>
        <v/>
      </c>
      <c r="H15" s="1495"/>
      <c r="I15" s="1495"/>
      <c r="J15" s="1495"/>
      <c r="K15" s="574"/>
      <c r="L15" s="574"/>
      <c r="M15" s="574"/>
      <c r="N15" s="574"/>
      <c r="O15" s="574"/>
      <c r="P15" s="574"/>
      <c r="Q15" s="574"/>
    </row>
    <row r="16" spans="1:29" s="399" customFormat="1" ht="17.100000000000001" customHeight="1">
      <c r="A16" s="399" t="s">
        <v>3352</v>
      </c>
      <c r="G16" s="1492" t="str">
        <f>IF('第二面（主）'!K21="","",'第二面（主）'!K21)</f>
        <v/>
      </c>
      <c r="H16" s="1492"/>
      <c r="I16" s="1492"/>
      <c r="J16" s="1492"/>
      <c r="K16" s="1492"/>
      <c r="L16" s="1492"/>
      <c r="M16" s="1492"/>
      <c r="N16" s="1492"/>
      <c r="O16" s="1492"/>
      <c r="P16" s="1492"/>
      <c r="Q16" s="1492"/>
      <c r="R16" s="1492"/>
      <c r="S16" s="1492"/>
      <c r="T16" s="1492"/>
      <c r="U16" s="1492"/>
      <c r="V16" s="1492"/>
      <c r="W16" s="1492"/>
      <c r="X16" s="1492"/>
      <c r="Y16" s="1492"/>
      <c r="Z16" s="1492"/>
      <c r="AA16" s="1492"/>
      <c r="AB16" s="1492"/>
      <c r="AC16" s="1492"/>
    </row>
    <row r="17" spans="1:32" s="399" customFormat="1" ht="17.100000000000001" customHeight="1">
      <c r="A17" s="408" t="s">
        <v>3353</v>
      </c>
      <c r="B17" s="408"/>
      <c r="C17" s="408"/>
      <c r="D17" s="408"/>
      <c r="E17" s="408"/>
      <c r="F17" s="408"/>
      <c r="G17" s="1496" t="str">
        <f>IF('第二面（主）'!K22="","",'第二面（主）'!K22)</f>
        <v/>
      </c>
      <c r="H17" s="1496"/>
      <c r="I17" s="1496"/>
      <c r="J17" s="1496"/>
      <c r="K17" s="1496"/>
      <c r="L17" s="575"/>
      <c r="M17" s="575"/>
      <c r="N17" s="575"/>
      <c r="O17" s="575"/>
      <c r="P17" s="575"/>
      <c r="Q17" s="575"/>
      <c r="R17" s="408"/>
      <c r="S17" s="408"/>
      <c r="T17" s="408"/>
      <c r="U17" s="408"/>
      <c r="V17" s="408"/>
      <c r="W17" s="408"/>
      <c r="X17" s="408"/>
      <c r="Y17" s="408"/>
      <c r="Z17" s="408"/>
      <c r="AA17" s="408"/>
      <c r="AB17" s="408"/>
      <c r="AC17" s="408"/>
    </row>
    <row r="18" spans="1:32" s="399" customFormat="1" ht="17.100000000000001" customHeight="1">
      <c r="A18" s="365" t="s">
        <v>3492</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F18" s="577"/>
    </row>
    <row r="19" spans="1:32" s="399" customFormat="1" ht="17.100000000000001" customHeight="1">
      <c r="A19" s="399" t="s">
        <v>3350</v>
      </c>
      <c r="F19" s="573"/>
      <c r="G19" s="1492" t="str">
        <f>IF('第二面（主）'!K26="","",'第二面（主）'!K26)</f>
        <v/>
      </c>
      <c r="H19" s="1492"/>
      <c r="I19" s="1492"/>
      <c r="J19" s="1492"/>
      <c r="K19" s="1492"/>
      <c r="L19" s="1492"/>
      <c r="M19" s="1492"/>
      <c r="N19" s="1492"/>
      <c r="O19" s="1492"/>
      <c r="P19" s="1492"/>
      <c r="Q19" s="1492"/>
      <c r="R19" s="1492"/>
      <c r="S19" s="1492"/>
      <c r="T19" s="1492"/>
      <c r="U19" s="1492"/>
      <c r="V19" s="1492"/>
      <c r="W19" s="1492"/>
      <c r="X19" s="1492"/>
      <c r="Y19" s="1492"/>
      <c r="Z19" s="1492"/>
      <c r="AA19" s="1492"/>
    </row>
    <row r="20" spans="1:32" s="399" customFormat="1" ht="17.100000000000001" customHeight="1">
      <c r="A20" s="399" t="s">
        <v>3351</v>
      </c>
      <c r="G20" s="1495" t="str">
        <f>IF('第二面（主）'!K27="","",'第二面（主）'!K27)</f>
        <v/>
      </c>
      <c r="H20" s="1495"/>
      <c r="I20" s="1495"/>
      <c r="J20" s="1495"/>
      <c r="K20" s="574"/>
      <c r="L20" s="574"/>
      <c r="M20" s="574"/>
      <c r="N20" s="574"/>
      <c r="O20" s="574"/>
      <c r="P20" s="574"/>
      <c r="Q20" s="574"/>
    </row>
    <row r="21" spans="1:32" s="399" customFormat="1" ht="17.100000000000001" customHeight="1">
      <c r="A21" s="399" t="s">
        <v>3352</v>
      </c>
      <c r="G21" s="1492" t="str">
        <f>IF('第二面（主）'!K28="","",'第二面（主）'!K28)</f>
        <v/>
      </c>
      <c r="H21" s="1492"/>
      <c r="I21" s="1492"/>
      <c r="J21" s="1492"/>
      <c r="K21" s="1492"/>
      <c r="L21" s="1492"/>
      <c r="M21" s="1492"/>
      <c r="N21" s="1492"/>
      <c r="O21" s="1492"/>
      <c r="P21" s="1492"/>
      <c r="Q21" s="1492"/>
      <c r="R21" s="1492"/>
      <c r="S21" s="1492"/>
      <c r="T21" s="1492"/>
      <c r="U21" s="1492"/>
      <c r="V21" s="1492"/>
      <c r="W21" s="1492"/>
      <c r="X21" s="1492"/>
      <c r="Y21" s="1492"/>
      <c r="Z21" s="1492"/>
      <c r="AA21" s="1492"/>
      <c r="AB21" s="1492"/>
      <c r="AC21" s="1492"/>
    </row>
    <row r="22" spans="1:32" s="399" customFormat="1" ht="17.100000000000001" customHeight="1">
      <c r="A22" s="408" t="s">
        <v>3353</v>
      </c>
      <c r="B22" s="408"/>
      <c r="C22" s="408"/>
      <c r="D22" s="408"/>
      <c r="E22" s="408"/>
      <c r="F22" s="408"/>
      <c r="G22" s="1496" t="str">
        <f>IF('第二面（主）'!K29="","",'第二面（主）'!K29)</f>
        <v/>
      </c>
      <c r="H22" s="1496"/>
      <c r="I22" s="1496"/>
      <c r="J22" s="1496"/>
      <c r="K22" s="1496"/>
      <c r="L22" s="575"/>
      <c r="M22" s="575"/>
      <c r="N22" s="575"/>
      <c r="O22" s="575"/>
      <c r="P22" s="575"/>
      <c r="Q22" s="575"/>
      <c r="R22" s="408"/>
      <c r="S22" s="408"/>
      <c r="T22" s="408"/>
      <c r="U22" s="408"/>
      <c r="V22" s="408"/>
      <c r="W22" s="408"/>
      <c r="X22" s="408"/>
      <c r="Y22" s="408"/>
      <c r="Z22" s="408"/>
      <c r="AA22" s="408"/>
      <c r="AB22" s="408"/>
      <c r="AC22" s="408"/>
    </row>
    <row r="23" spans="1:32" s="399" customFormat="1" ht="17.100000000000001" customHeight="1">
      <c r="A23" s="365" t="s">
        <v>3493</v>
      </c>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row>
    <row r="24" spans="1:32" s="399" customFormat="1" ht="17.100000000000001" customHeight="1">
      <c r="A24" s="399" t="s">
        <v>3350</v>
      </c>
      <c r="F24" s="573"/>
      <c r="G24" s="1492" t="str">
        <f>IF('第二面（主）'!K33="","",'第二面（主）'!K33)</f>
        <v/>
      </c>
      <c r="H24" s="1492"/>
      <c r="I24" s="1492"/>
      <c r="J24" s="1492"/>
      <c r="K24" s="1492"/>
      <c r="L24" s="1492"/>
      <c r="M24" s="1492"/>
      <c r="N24" s="1492"/>
      <c r="O24" s="1492"/>
      <c r="P24" s="1492"/>
      <c r="Q24" s="1492"/>
      <c r="R24" s="1492"/>
      <c r="S24" s="1492"/>
      <c r="T24" s="1492"/>
      <c r="U24" s="1492"/>
      <c r="V24" s="1492"/>
      <c r="W24" s="1492"/>
      <c r="X24" s="1492"/>
      <c r="Y24" s="1492"/>
      <c r="Z24" s="1492"/>
      <c r="AA24" s="1492"/>
    </row>
    <row r="25" spans="1:32" s="399" customFormat="1" ht="17.100000000000001" customHeight="1">
      <c r="A25" s="399" t="s">
        <v>3351</v>
      </c>
      <c r="G25" s="1495" t="str">
        <f>IF('第二面（主）'!K34="","",'第二面（主）'!K34)</f>
        <v/>
      </c>
      <c r="H25" s="1495"/>
      <c r="I25" s="1495"/>
      <c r="J25" s="1495"/>
      <c r="K25" s="574"/>
      <c r="L25" s="574"/>
      <c r="M25" s="574"/>
      <c r="N25" s="574"/>
      <c r="O25" s="574"/>
      <c r="P25" s="574"/>
      <c r="Q25" s="574"/>
    </row>
    <row r="26" spans="1:32" s="399" customFormat="1" ht="17.100000000000001" customHeight="1">
      <c r="A26" s="399" t="s">
        <v>3352</v>
      </c>
      <c r="G26" s="1492" t="str">
        <f>IF('第二面（主）'!K35="","",'第二面（主）'!K35)</f>
        <v/>
      </c>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row>
    <row r="27" spans="1:32" s="399" customFormat="1" ht="17.100000000000001" customHeight="1">
      <c r="A27" s="408" t="s">
        <v>3353</v>
      </c>
      <c r="B27" s="408"/>
      <c r="C27" s="408"/>
      <c r="D27" s="408"/>
      <c r="E27" s="408"/>
      <c r="F27" s="408"/>
      <c r="G27" s="1496" t="str">
        <f>IF('第二面（主）'!K36="","",'第二面（主）'!K36)</f>
        <v/>
      </c>
      <c r="H27" s="1496"/>
      <c r="I27" s="1496"/>
      <c r="J27" s="1496"/>
      <c r="K27" s="1496"/>
      <c r="L27" s="575"/>
      <c r="M27" s="575"/>
      <c r="N27" s="575"/>
      <c r="O27" s="575"/>
      <c r="P27" s="575"/>
      <c r="Q27" s="575"/>
      <c r="R27" s="408"/>
      <c r="S27" s="408"/>
      <c r="T27" s="408"/>
      <c r="U27" s="408"/>
      <c r="V27" s="408"/>
      <c r="W27" s="408"/>
      <c r="X27" s="408"/>
      <c r="Y27" s="408"/>
      <c r="Z27" s="408"/>
      <c r="AA27" s="408"/>
      <c r="AB27" s="408"/>
      <c r="AC27" s="408"/>
    </row>
    <row r="28" spans="1:32" s="399" customFormat="1" ht="17.100000000000001" customHeight="1">
      <c r="A28" s="365" t="s">
        <v>3494</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row>
    <row r="29" spans="1:32" s="399" customFormat="1" ht="17.100000000000001" customHeight="1">
      <c r="A29" s="399" t="s">
        <v>3350</v>
      </c>
      <c r="F29" s="573"/>
      <c r="G29" s="1492" t="str">
        <f>IF('第二面（主）'!K40="","",'第二面（主）'!K40)</f>
        <v/>
      </c>
      <c r="H29" s="1492"/>
      <c r="I29" s="1492"/>
      <c r="J29" s="1492"/>
      <c r="K29" s="1492"/>
      <c r="L29" s="1492"/>
      <c r="M29" s="1492"/>
      <c r="N29" s="1492"/>
      <c r="O29" s="1492"/>
      <c r="P29" s="1492"/>
      <c r="Q29" s="1492"/>
      <c r="R29" s="1492"/>
      <c r="S29" s="1492"/>
      <c r="T29" s="1492"/>
      <c r="U29" s="1492"/>
      <c r="V29" s="1492"/>
      <c r="W29" s="1492"/>
      <c r="X29" s="1492"/>
      <c r="Y29" s="1492"/>
      <c r="Z29" s="1492"/>
      <c r="AA29" s="1492"/>
    </row>
    <row r="30" spans="1:32" s="399" customFormat="1" ht="17.100000000000001" customHeight="1">
      <c r="A30" s="399" t="s">
        <v>3351</v>
      </c>
      <c r="G30" s="1495" t="str">
        <f>IF('第二面（主）'!K41="","",'第二面（主）'!K41)</f>
        <v/>
      </c>
      <c r="H30" s="1495"/>
      <c r="I30" s="1495"/>
      <c r="J30" s="1495"/>
      <c r="K30" s="574"/>
      <c r="L30" s="574"/>
      <c r="M30" s="574"/>
      <c r="N30" s="574"/>
      <c r="O30" s="574"/>
      <c r="P30" s="574"/>
      <c r="Q30" s="574"/>
    </row>
    <row r="31" spans="1:32" s="399" customFormat="1" ht="17.100000000000001" customHeight="1">
      <c r="A31" s="399" t="s">
        <v>3352</v>
      </c>
      <c r="G31" s="1492" t="str">
        <f>IF('第二面（主）'!K42="","",'第二面（主）'!K42)</f>
        <v/>
      </c>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row>
    <row r="32" spans="1:32" s="399" customFormat="1" ht="17.100000000000001" customHeight="1">
      <c r="A32" s="408" t="s">
        <v>3353</v>
      </c>
      <c r="B32" s="408"/>
      <c r="C32" s="408"/>
      <c r="D32" s="408"/>
      <c r="E32" s="408"/>
      <c r="F32" s="408"/>
      <c r="G32" s="1496" t="str">
        <f>IF('第二面（主）'!K43="","",'第二面（主）'!K43)</f>
        <v/>
      </c>
      <c r="H32" s="1496"/>
      <c r="I32" s="1496"/>
      <c r="J32" s="1496"/>
      <c r="K32" s="1496"/>
      <c r="L32" s="575"/>
      <c r="M32" s="575"/>
      <c r="N32" s="575"/>
      <c r="O32" s="575"/>
      <c r="P32" s="575"/>
      <c r="Q32" s="575"/>
      <c r="R32" s="408"/>
      <c r="S32" s="408"/>
      <c r="T32" s="408"/>
      <c r="U32" s="408"/>
      <c r="V32" s="408"/>
      <c r="W32" s="408"/>
      <c r="X32" s="408"/>
      <c r="Y32" s="408"/>
      <c r="Z32" s="408"/>
      <c r="AA32" s="408"/>
      <c r="AB32" s="408"/>
      <c r="AC32" s="408"/>
    </row>
    <row r="33" spans="1:29" s="399" customFormat="1" ht="17.100000000000001" customHeight="1">
      <c r="A33" s="632"/>
      <c r="B33" s="632"/>
      <c r="C33" s="632"/>
      <c r="D33" s="632"/>
      <c r="E33" s="632"/>
      <c r="F33" s="632"/>
      <c r="G33" s="632"/>
      <c r="H33" s="632"/>
      <c r="I33" s="632"/>
      <c r="J33" s="632"/>
      <c r="K33" s="632"/>
      <c r="L33" s="632"/>
      <c r="M33" s="632"/>
      <c r="N33" s="632"/>
      <c r="O33" s="632"/>
      <c r="P33" s="632"/>
      <c r="Q33" s="632"/>
      <c r="R33" s="632"/>
      <c r="S33" s="632"/>
      <c r="T33" s="632"/>
      <c r="U33" s="632"/>
      <c r="V33" s="632"/>
      <c r="W33" s="632"/>
      <c r="X33" s="632"/>
      <c r="Y33" s="632"/>
      <c r="Z33" s="632"/>
      <c r="AA33" s="632"/>
      <c r="AB33" s="632"/>
      <c r="AC33" s="632"/>
    </row>
    <row r="34" spans="1:29" s="399" customFormat="1" ht="17.100000000000001" customHeight="1">
      <c r="A34" s="632"/>
      <c r="B34" s="632"/>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row>
    <row r="35" spans="1:29" s="399" customFormat="1" ht="17.100000000000001" customHeight="1">
      <c r="A35" s="632"/>
      <c r="B35" s="632"/>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row>
    <row r="36" spans="1:29" s="399" customFormat="1" ht="17.100000000000001" customHeight="1">
      <c r="A36" s="632"/>
      <c r="B36" s="632"/>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row>
    <row r="37" spans="1:29" s="399" customFormat="1" ht="17.100000000000001" customHeight="1">
      <c r="A37" s="632"/>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row>
    <row r="38" spans="1:29" s="399" customFormat="1" ht="17.100000000000001" customHeight="1">
      <c r="A38" s="632"/>
      <c r="B38" s="632"/>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row>
    <row r="39" spans="1:29" s="399" customFormat="1" ht="17.100000000000001" customHeight="1">
      <c r="A39" s="632"/>
      <c r="B39" s="632"/>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row>
    <row r="40" spans="1:29" s="399" customFormat="1" ht="17.100000000000001" customHeight="1">
      <c r="A40" s="569"/>
      <c r="B40" s="569"/>
      <c r="C40" s="569"/>
      <c r="D40" s="569"/>
      <c r="E40" s="569"/>
      <c r="F40" s="569"/>
      <c r="G40" s="569"/>
      <c r="H40" s="569"/>
      <c r="I40" s="569"/>
      <c r="J40" s="569"/>
      <c r="K40" s="569"/>
      <c r="L40" s="569"/>
      <c r="M40" s="569"/>
      <c r="N40" s="569"/>
      <c r="O40" s="569"/>
      <c r="P40" s="569"/>
      <c r="Q40" s="569"/>
      <c r="R40" s="569"/>
      <c r="S40" s="569"/>
      <c r="T40" s="569"/>
      <c r="U40" s="569"/>
      <c r="V40" s="569"/>
      <c r="W40" s="569"/>
      <c r="X40" s="569"/>
      <c r="Y40" s="569"/>
      <c r="Z40" s="569"/>
      <c r="AA40" s="569"/>
      <c r="AB40" s="569"/>
      <c r="AC40" s="569"/>
    </row>
    <row r="41" spans="1:29" ht="17.100000000000001" customHeight="1"/>
    <row r="42" spans="1:29" ht="17.100000000000001" customHeight="1"/>
    <row r="43" spans="1:29" ht="17.100000000000001" customHeight="1"/>
    <row r="44" spans="1:29" ht="17.100000000000001" customHeight="1"/>
    <row r="45" spans="1:29" ht="17.100000000000001" customHeight="1"/>
    <row r="46" spans="1:29" ht="17.100000000000001" customHeight="1"/>
    <row r="47" spans="1:29" ht="17.100000000000001" customHeight="1"/>
    <row r="48" spans="1:29" ht="17.100000000000001" customHeight="1"/>
    <row r="49" ht="17.100000000000001" customHeight="1"/>
  </sheetData>
  <mergeCells count="24">
    <mergeCell ref="G32:K32"/>
    <mergeCell ref="G19:AA19"/>
    <mergeCell ref="G20:J20"/>
    <mergeCell ref="G21:AC21"/>
    <mergeCell ref="G22:K22"/>
    <mergeCell ref="G24:AA24"/>
    <mergeCell ref="G25:J25"/>
    <mergeCell ref="G26:AC26"/>
    <mergeCell ref="G27:K27"/>
    <mergeCell ref="G29:AA29"/>
    <mergeCell ref="G30:J30"/>
    <mergeCell ref="G31:AC31"/>
    <mergeCell ref="G17:K17"/>
    <mergeCell ref="G4:AA4"/>
    <mergeCell ref="G5:J5"/>
    <mergeCell ref="G6:AC6"/>
    <mergeCell ref="G7:K7"/>
    <mergeCell ref="G9:AA9"/>
    <mergeCell ref="G10:J10"/>
    <mergeCell ref="G11:AC11"/>
    <mergeCell ref="G12:K12"/>
    <mergeCell ref="G14:AA14"/>
    <mergeCell ref="G15:J15"/>
    <mergeCell ref="G16:AC16"/>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A9F0-CB50-47AC-A995-201855194811}">
  <sheetPr>
    <tabColor rgb="FFFFFFCC"/>
  </sheetPr>
  <dimension ref="A1:D47"/>
  <sheetViews>
    <sheetView view="pageBreakPreview" zoomScale="115" zoomScaleNormal="100" zoomScaleSheetLayoutView="115" workbookViewId="0">
      <selection activeCell="AD2" sqref="AD2"/>
    </sheetView>
  </sheetViews>
  <sheetFormatPr defaultRowHeight="13.5"/>
  <cols>
    <col min="1" max="1" width="8.75" style="309" customWidth="1"/>
    <col min="2" max="2" width="14" style="309" customWidth="1"/>
    <col min="3" max="3" width="52.5" style="309" customWidth="1"/>
    <col min="4" max="4" width="6" style="309" customWidth="1"/>
    <col min="5" max="256" width="9" style="309"/>
    <col min="257" max="257" width="8.75" style="309" customWidth="1"/>
    <col min="258" max="258" width="14" style="309" customWidth="1"/>
    <col min="259" max="259" width="52.5" style="309" customWidth="1"/>
    <col min="260" max="260" width="6" style="309" customWidth="1"/>
    <col min="261" max="512" width="9" style="309"/>
    <col min="513" max="513" width="8.75" style="309" customWidth="1"/>
    <col min="514" max="514" width="14" style="309" customWidth="1"/>
    <col min="515" max="515" width="52.5" style="309" customWidth="1"/>
    <col min="516" max="516" width="6" style="309" customWidth="1"/>
    <col min="517" max="768" width="9" style="309"/>
    <col min="769" max="769" width="8.75" style="309" customWidth="1"/>
    <col min="770" max="770" width="14" style="309" customWidth="1"/>
    <col min="771" max="771" width="52.5" style="309" customWidth="1"/>
    <col min="772" max="772" width="6" style="309" customWidth="1"/>
    <col min="773" max="1024" width="9" style="309"/>
    <col min="1025" max="1025" width="8.75" style="309" customWidth="1"/>
    <col min="1026" max="1026" width="14" style="309" customWidth="1"/>
    <col min="1027" max="1027" width="52.5" style="309" customWidth="1"/>
    <col min="1028" max="1028" width="6" style="309" customWidth="1"/>
    <col min="1029" max="1280" width="9" style="309"/>
    <col min="1281" max="1281" width="8.75" style="309" customWidth="1"/>
    <col min="1282" max="1282" width="14" style="309" customWidth="1"/>
    <col min="1283" max="1283" width="52.5" style="309" customWidth="1"/>
    <col min="1284" max="1284" width="6" style="309" customWidth="1"/>
    <col min="1285" max="1536" width="9" style="309"/>
    <col min="1537" max="1537" width="8.75" style="309" customWidth="1"/>
    <col min="1538" max="1538" width="14" style="309" customWidth="1"/>
    <col min="1539" max="1539" width="52.5" style="309" customWidth="1"/>
    <col min="1540" max="1540" width="6" style="309" customWidth="1"/>
    <col min="1541" max="1792" width="9" style="309"/>
    <col min="1793" max="1793" width="8.75" style="309" customWidth="1"/>
    <col min="1794" max="1794" width="14" style="309" customWidth="1"/>
    <col min="1795" max="1795" width="52.5" style="309" customWidth="1"/>
    <col min="1796" max="1796" width="6" style="309" customWidth="1"/>
    <col min="1797" max="2048" width="9" style="309"/>
    <col min="2049" max="2049" width="8.75" style="309" customWidth="1"/>
    <col min="2050" max="2050" width="14" style="309" customWidth="1"/>
    <col min="2051" max="2051" width="52.5" style="309" customWidth="1"/>
    <col min="2052" max="2052" width="6" style="309" customWidth="1"/>
    <col min="2053" max="2304" width="9" style="309"/>
    <col min="2305" max="2305" width="8.75" style="309" customWidth="1"/>
    <col min="2306" max="2306" width="14" style="309" customWidth="1"/>
    <col min="2307" max="2307" width="52.5" style="309" customWidth="1"/>
    <col min="2308" max="2308" width="6" style="309" customWidth="1"/>
    <col min="2309" max="2560" width="9" style="309"/>
    <col min="2561" max="2561" width="8.75" style="309" customWidth="1"/>
    <col min="2562" max="2562" width="14" style="309" customWidth="1"/>
    <col min="2563" max="2563" width="52.5" style="309" customWidth="1"/>
    <col min="2564" max="2564" width="6" style="309" customWidth="1"/>
    <col min="2565" max="2816" width="9" style="309"/>
    <col min="2817" max="2817" width="8.75" style="309" customWidth="1"/>
    <col min="2818" max="2818" width="14" style="309" customWidth="1"/>
    <col min="2819" max="2819" width="52.5" style="309" customWidth="1"/>
    <col min="2820" max="2820" width="6" style="309" customWidth="1"/>
    <col min="2821" max="3072" width="9" style="309"/>
    <col min="3073" max="3073" width="8.75" style="309" customWidth="1"/>
    <col min="3074" max="3074" width="14" style="309" customWidth="1"/>
    <col min="3075" max="3075" width="52.5" style="309" customWidth="1"/>
    <col min="3076" max="3076" width="6" style="309" customWidth="1"/>
    <col min="3077" max="3328" width="9" style="309"/>
    <col min="3329" max="3329" width="8.75" style="309" customWidth="1"/>
    <col min="3330" max="3330" width="14" style="309" customWidth="1"/>
    <col min="3331" max="3331" width="52.5" style="309" customWidth="1"/>
    <col min="3332" max="3332" width="6" style="309" customWidth="1"/>
    <col min="3333" max="3584" width="9" style="309"/>
    <col min="3585" max="3585" width="8.75" style="309" customWidth="1"/>
    <col min="3586" max="3586" width="14" style="309" customWidth="1"/>
    <col min="3587" max="3587" width="52.5" style="309" customWidth="1"/>
    <col min="3588" max="3588" width="6" style="309" customWidth="1"/>
    <col min="3589" max="3840" width="9" style="309"/>
    <col min="3841" max="3841" width="8.75" style="309" customWidth="1"/>
    <col min="3842" max="3842" width="14" style="309" customWidth="1"/>
    <col min="3843" max="3843" width="52.5" style="309" customWidth="1"/>
    <col min="3844" max="3844" width="6" style="309" customWidth="1"/>
    <col min="3845" max="4096" width="9" style="309"/>
    <col min="4097" max="4097" width="8.75" style="309" customWidth="1"/>
    <col min="4098" max="4098" width="14" style="309" customWidth="1"/>
    <col min="4099" max="4099" width="52.5" style="309" customWidth="1"/>
    <col min="4100" max="4100" width="6" style="309" customWidth="1"/>
    <col min="4101" max="4352" width="9" style="309"/>
    <col min="4353" max="4353" width="8.75" style="309" customWidth="1"/>
    <col min="4354" max="4354" width="14" style="309" customWidth="1"/>
    <col min="4355" max="4355" width="52.5" style="309" customWidth="1"/>
    <col min="4356" max="4356" width="6" style="309" customWidth="1"/>
    <col min="4357" max="4608" width="9" style="309"/>
    <col min="4609" max="4609" width="8.75" style="309" customWidth="1"/>
    <col min="4610" max="4610" width="14" style="309" customWidth="1"/>
    <col min="4611" max="4611" width="52.5" style="309" customWidth="1"/>
    <col min="4612" max="4612" width="6" style="309" customWidth="1"/>
    <col min="4613" max="4864" width="9" style="309"/>
    <col min="4865" max="4865" width="8.75" style="309" customWidth="1"/>
    <col min="4866" max="4866" width="14" style="309" customWidth="1"/>
    <col min="4867" max="4867" width="52.5" style="309" customWidth="1"/>
    <col min="4868" max="4868" width="6" style="309" customWidth="1"/>
    <col min="4869" max="5120" width="9" style="309"/>
    <col min="5121" max="5121" width="8.75" style="309" customWidth="1"/>
    <col min="5122" max="5122" width="14" style="309" customWidth="1"/>
    <col min="5123" max="5123" width="52.5" style="309" customWidth="1"/>
    <col min="5124" max="5124" width="6" style="309" customWidth="1"/>
    <col min="5125" max="5376" width="9" style="309"/>
    <col min="5377" max="5377" width="8.75" style="309" customWidth="1"/>
    <col min="5378" max="5378" width="14" style="309" customWidth="1"/>
    <col min="5379" max="5379" width="52.5" style="309" customWidth="1"/>
    <col min="5380" max="5380" width="6" style="309" customWidth="1"/>
    <col min="5381" max="5632" width="9" style="309"/>
    <col min="5633" max="5633" width="8.75" style="309" customWidth="1"/>
    <col min="5634" max="5634" width="14" style="309" customWidth="1"/>
    <col min="5635" max="5635" width="52.5" style="309" customWidth="1"/>
    <col min="5636" max="5636" width="6" style="309" customWidth="1"/>
    <col min="5637" max="5888" width="9" style="309"/>
    <col min="5889" max="5889" width="8.75" style="309" customWidth="1"/>
    <col min="5890" max="5890" width="14" style="309" customWidth="1"/>
    <col min="5891" max="5891" width="52.5" style="309" customWidth="1"/>
    <col min="5892" max="5892" width="6" style="309" customWidth="1"/>
    <col min="5893" max="6144" width="9" style="309"/>
    <col min="6145" max="6145" width="8.75" style="309" customWidth="1"/>
    <col min="6146" max="6146" width="14" style="309" customWidth="1"/>
    <col min="6147" max="6147" width="52.5" style="309" customWidth="1"/>
    <col min="6148" max="6148" width="6" style="309" customWidth="1"/>
    <col min="6149" max="6400" width="9" style="309"/>
    <col min="6401" max="6401" width="8.75" style="309" customWidth="1"/>
    <col min="6402" max="6402" width="14" style="309" customWidth="1"/>
    <col min="6403" max="6403" width="52.5" style="309" customWidth="1"/>
    <col min="6404" max="6404" width="6" style="309" customWidth="1"/>
    <col min="6405" max="6656" width="9" style="309"/>
    <col min="6657" max="6657" width="8.75" style="309" customWidth="1"/>
    <col min="6658" max="6658" width="14" style="309" customWidth="1"/>
    <col min="6659" max="6659" width="52.5" style="309" customWidth="1"/>
    <col min="6660" max="6660" width="6" style="309" customWidth="1"/>
    <col min="6661" max="6912" width="9" style="309"/>
    <col min="6913" max="6913" width="8.75" style="309" customWidth="1"/>
    <col min="6914" max="6914" width="14" style="309" customWidth="1"/>
    <col min="6915" max="6915" width="52.5" style="309" customWidth="1"/>
    <col min="6916" max="6916" width="6" style="309" customWidth="1"/>
    <col min="6917" max="7168" width="9" style="309"/>
    <col min="7169" max="7169" width="8.75" style="309" customWidth="1"/>
    <col min="7170" max="7170" width="14" style="309" customWidth="1"/>
    <col min="7171" max="7171" width="52.5" style="309" customWidth="1"/>
    <col min="7172" max="7172" width="6" style="309" customWidth="1"/>
    <col min="7173" max="7424" width="9" style="309"/>
    <col min="7425" max="7425" width="8.75" style="309" customWidth="1"/>
    <col min="7426" max="7426" width="14" style="309" customWidth="1"/>
    <col min="7427" max="7427" width="52.5" style="309" customWidth="1"/>
    <col min="7428" max="7428" width="6" style="309" customWidth="1"/>
    <col min="7429" max="7680" width="9" style="309"/>
    <col min="7681" max="7681" width="8.75" style="309" customWidth="1"/>
    <col min="7682" max="7682" width="14" style="309" customWidth="1"/>
    <col min="7683" max="7683" width="52.5" style="309" customWidth="1"/>
    <col min="7684" max="7684" width="6" style="309" customWidth="1"/>
    <col min="7685" max="7936" width="9" style="309"/>
    <col min="7937" max="7937" width="8.75" style="309" customWidth="1"/>
    <col min="7938" max="7938" width="14" style="309" customWidth="1"/>
    <col min="7939" max="7939" width="52.5" style="309" customWidth="1"/>
    <col min="7940" max="7940" width="6" style="309" customWidth="1"/>
    <col min="7941" max="8192" width="9" style="309"/>
    <col min="8193" max="8193" width="8.75" style="309" customWidth="1"/>
    <col min="8194" max="8194" width="14" style="309" customWidth="1"/>
    <col min="8195" max="8195" width="52.5" style="309" customWidth="1"/>
    <col min="8196" max="8196" width="6" style="309" customWidth="1"/>
    <col min="8197" max="8448" width="9" style="309"/>
    <col min="8449" max="8449" width="8.75" style="309" customWidth="1"/>
    <col min="8450" max="8450" width="14" style="309" customWidth="1"/>
    <col min="8451" max="8451" width="52.5" style="309" customWidth="1"/>
    <col min="8452" max="8452" width="6" style="309" customWidth="1"/>
    <col min="8453" max="8704" width="9" style="309"/>
    <col min="8705" max="8705" width="8.75" style="309" customWidth="1"/>
    <col min="8706" max="8706" width="14" style="309" customWidth="1"/>
    <col min="8707" max="8707" width="52.5" style="309" customWidth="1"/>
    <col min="8708" max="8708" width="6" style="309" customWidth="1"/>
    <col min="8709" max="8960" width="9" style="309"/>
    <col min="8961" max="8961" width="8.75" style="309" customWidth="1"/>
    <col min="8962" max="8962" width="14" style="309" customWidth="1"/>
    <col min="8963" max="8963" width="52.5" style="309" customWidth="1"/>
    <col min="8964" max="8964" width="6" style="309" customWidth="1"/>
    <col min="8965" max="9216" width="9" style="309"/>
    <col min="9217" max="9217" width="8.75" style="309" customWidth="1"/>
    <col min="9218" max="9218" width="14" style="309" customWidth="1"/>
    <col min="9219" max="9219" width="52.5" style="309" customWidth="1"/>
    <col min="9220" max="9220" width="6" style="309" customWidth="1"/>
    <col min="9221" max="9472" width="9" style="309"/>
    <col min="9473" max="9473" width="8.75" style="309" customWidth="1"/>
    <col min="9474" max="9474" width="14" style="309" customWidth="1"/>
    <col min="9475" max="9475" width="52.5" style="309" customWidth="1"/>
    <col min="9476" max="9476" width="6" style="309" customWidth="1"/>
    <col min="9477" max="9728" width="9" style="309"/>
    <col min="9729" max="9729" width="8.75" style="309" customWidth="1"/>
    <col min="9730" max="9730" width="14" style="309" customWidth="1"/>
    <col min="9731" max="9731" width="52.5" style="309" customWidth="1"/>
    <col min="9732" max="9732" width="6" style="309" customWidth="1"/>
    <col min="9733" max="9984" width="9" style="309"/>
    <col min="9985" max="9985" width="8.75" style="309" customWidth="1"/>
    <col min="9986" max="9986" width="14" style="309" customWidth="1"/>
    <col min="9987" max="9987" width="52.5" style="309" customWidth="1"/>
    <col min="9988" max="9988" width="6" style="309" customWidth="1"/>
    <col min="9989" max="10240" width="9" style="309"/>
    <col min="10241" max="10241" width="8.75" style="309" customWidth="1"/>
    <col min="10242" max="10242" width="14" style="309" customWidth="1"/>
    <col min="10243" max="10243" width="52.5" style="309" customWidth="1"/>
    <col min="10244" max="10244" width="6" style="309" customWidth="1"/>
    <col min="10245" max="10496" width="9" style="309"/>
    <col min="10497" max="10497" width="8.75" style="309" customWidth="1"/>
    <col min="10498" max="10498" width="14" style="309" customWidth="1"/>
    <col min="10499" max="10499" width="52.5" style="309" customWidth="1"/>
    <col min="10500" max="10500" width="6" style="309" customWidth="1"/>
    <col min="10501" max="10752" width="9" style="309"/>
    <col min="10753" max="10753" width="8.75" style="309" customWidth="1"/>
    <col min="10754" max="10754" width="14" style="309" customWidth="1"/>
    <col min="10755" max="10755" width="52.5" style="309" customWidth="1"/>
    <col min="10756" max="10756" width="6" style="309" customWidth="1"/>
    <col min="10757" max="11008" width="9" style="309"/>
    <col min="11009" max="11009" width="8.75" style="309" customWidth="1"/>
    <col min="11010" max="11010" width="14" style="309" customWidth="1"/>
    <col min="11011" max="11011" width="52.5" style="309" customWidth="1"/>
    <col min="11012" max="11012" width="6" style="309" customWidth="1"/>
    <col min="11013" max="11264" width="9" style="309"/>
    <col min="11265" max="11265" width="8.75" style="309" customWidth="1"/>
    <col min="11266" max="11266" width="14" style="309" customWidth="1"/>
    <col min="11267" max="11267" width="52.5" style="309" customWidth="1"/>
    <col min="11268" max="11268" width="6" style="309" customWidth="1"/>
    <col min="11269" max="11520" width="9" style="309"/>
    <col min="11521" max="11521" width="8.75" style="309" customWidth="1"/>
    <col min="11522" max="11522" width="14" style="309" customWidth="1"/>
    <col min="11523" max="11523" width="52.5" style="309" customWidth="1"/>
    <col min="11524" max="11524" width="6" style="309" customWidth="1"/>
    <col min="11525" max="11776" width="9" style="309"/>
    <col min="11777" max="11777" width="8.75" style="309" customWidth="1"/>
    <col min="11778" max="11778" width="14" style="309" customWidth="1"/>
    <col min="11779" max="11779" width="52.5" style="309" customWidth="1"/>
    <col min="11780" max="11780" width="6" style="309" customWidth="1"/>
    <col min="11781" max="12032" width="9" style="309"/>
    <col min="12033" max="12033" width="8.75" style="309" customWidth="1"/>
    <col min="12034" max="12034" width="14" style="309" customWidth="1"/>
    <col min="12035" max="12035" width="52.5" style="309" customWidth="1"/>
    <col min="12036" max="12036" width="6" style="309" customWidth="1"/>
    <col min="12037" max="12288" width="9" style="309"/>
    <col min="12289" max="12289" width="8.75" style="309" customWidth="1"/>
    <col min="12290" max="12290" width="14" style="309" customWidth="1"/>
    <col min="12291" max="12291" width="52.5" style="309" customWidth="1"/>
    <col min="12292" max="12292" width="6" style="309" customWidth="1"/>
    <col min="12293" max="12544" width="9" style="309"/>
    <col min="12545" max="12545" width="8.75" style="309" customWidth="1"/>
    <col min="12546" max="12546" width="14" style="309" customWidth="1"/>
    <col min="12547" max="12547" width="52.5" style="309" customWidth="1"/>
    <col min="12548" max="12548" width="6" style="309" customWidth="1"/>
    <col min="12549" max="12800" width="9" style="309"/>
    <col min="12801" max="12801" width="8.75" style="309" customWidth="1"/>
    <col min="12802" max="12802" width="14" style="309" customWidth="1"/>
    <col min="12803" max="12803" width="52.5" style="309" customWidth="1"/>
    <col min="12804" max="12804" width="6" style="309" customWidth="1"/>
    <col min="12805" max="13056" width="9" style="309"/>
    <col min="13057" max="13057" width="8.75" style="309" customWidth="1"/>
    <col min="13058" max="13058" width="14" style="309" customWidth="1"/>
    <col min="13059" max="13059" width="52.5" style="309" customWidth="1"/>
    <col min="13060" max="13060" width="6" style="309" customWidth="1"/>
    <col min="13061" max="13312" width="9" style="309"/>
    <col min="13313" max="13313" width="8.75" style="309" customWidth="1"/>
    <col min="13314" max="13314" width="14" style="309" customWidth="1"/>
    <col min="13315" max="13315" width="52.5" style="309" customWidth="1"/>
    <col min="13316" max="13316" width="6" style="309" customWidth="1"/>
    <col min="13317" max="13568" width="9" style="309"/>
    <col min="13569" max="13569" width="8.75" style="309" customWidth="1"/>
    <col min="13570" max="13570" width="14" style="309" customWidth="1"/>
    <col min="13571" max="13571" width="52.5" style="309" customWidth="1"/>
    <col min="13572" max="13572" width="6" style="309" customWidth="1"/>
    <col min="13573" max="13824" width="9" style="309"/>
    <col min="13825" max="13825" width="8.75" style="309" customWidth="1"/>
    <col min="13826" max="13826" width="14" style="309" customWidth="1"/>
    <col min="13827" max="13827" width="52.5" style="309" customWidth="1"/>
    <col min="13828" max="13828" width="6" style="309" customWidth="1"/>
    <col min="13829" max="14080" width="9" style="309"/>
    <col min="14081" max="14081" width="8.75" style="309" customWidth="1"/>
    <col min="14082" max="14082" width="14" style="309" customWidth="1"/>
    <col min="14083" max="14083" width="52.5" style="309" customWidth="1"/>
    <col min="14084" max="14084" width="6" style="309" customWidth="1"/>
    <col min="14085" max="14336" width="9" style="309"/>
    <col min="14337" max="14337" width="8.75" style="309" customWidth="1"/>
    <col min="14338" max="14338" width="14" style="309" customWidth="1"/>
    <col min="14339" max="14339" width="52.5" style="309" customWidth="1"/>
    <col min="14340" max="14340" width="6" style="309" customWidth="1"/>
    <col min="14341" max="14592" width="9" style="309"/>
    <col min="14593" max="14593" width="8.75" style="309" customWidth="1"/>
    <col min="14594" max="14594" width="14" style="309" customWidth="1"/>
    <col min="14595" max="14595" width="52.5" style="309" customWidth="1"/>
    <col min="14596" max="14596" width="6" style="309" customWidth="1"/>
    <col min="14597" max="14848" width="9" style="309"/>
    <col min="14849" max="14849" width="8.75" style="309" customWidth="1"/>
    <col min="14850" max="14850" width="14" style="309" customWidth="1"/>
    <col min="14851" max="14851" width="52.5" style="309" customWidth="1"/>
    <col min="14852" max="14852" width="6" style="309" customWidth="1"/>
    <col min="14853" max="15104" width="9" style="309"/>
    <col min="15105" max="15105" width="8.75" style="309" customWidth="1"/>
    <col min="15106" max="15106" width="14" style="309" customWidth="1"/>
    <col min="15107" max="15107" width="52.5" style="309" customWidth="1"/>
    <col min="15108" max="15108" width="6" style="309" customWidth="1"/>
    <col min="15109" max="15360" width="9" style="309"/>
    <col min="15361" max="15361" width="8.75" style="309" customWidth="1"/>
    <col min="15362" max="15362" width="14" style="309" customWidth="1"/>
    <col min="15363" max="15363" width="52.5" style="309" customWidth="1"/>
    <col min="15364" max="15364" width="6" style="309" customWidth="1"/>
    <col min="15365" max="15616" width="9" style="309"/>
    <col min="15617" max="15617" width="8.75" style="309" customWidth="1"/>
    <col min="15618" max="15618" width="14" style="309" customWidth="1"/>
    <col min="15619" max="15619" width="52.5" style="309" customWidth="1"/>
    <col min="15620" max="15620" width="6" style="309" customWidth="1"/>
    <col min="15621" max="15872" width="9" style="309"/>
    <col min="15873" max="15873" width="8.75" style="309" customWidth="1"/>
    <col min="15874" max="15874" width="14" style="309" customWidth="1"/>
    <col min="15875" max="15875" width="52.5" style="309" customWidth="1"/>
    <col min="15876" max="15876" width="6" style="309" customWidth="1"/>
    <col min="15877" max="16128" width="9" style="309"/>
    <col min="16129" max="16129" width="8.75" style="309" customWidth="1"/>
    <col min="16130" max="16130" width="14" style="309" customWidth="1"/>
    <col min="16131" max="16131" width="52.5" style="309" customWidth="1"/>
    <col min="16132" max="16132" width="6" style="309" customWidth="1"/>
    <col min="16133" max="16384" width="9" style="309"/>
  </cols>
  <sheetData>
    <row r="1" spans="1:4" ht="12" customHeight="1">
      <c r="A1" s="633" t="s">
        <v>3495</v>
      </c>
      <c r="B1" s="1534" t="s">
        <v>3496</v>
      </c>
      <c r="C1" s="1535"/>
      <c r="D1" s="1536"/>
    </row>
    <row r="2" spans="1:4" ht="12" customHeight="1">
      <c r="A2" s="1537" t="s">
        <v>3497</v>
      </c>
      <c r="B2" s="1538"/>
      <c r="C2" s="1539"/>
      <c r="D2" s="634" t="s">
        <v>3498</v>
      </c>
    </row>
    <row r="3" spans="1:4" ht="12" customHeight="1">
      <c r="A3" s="1540" t="s">
        <v>3499</v>
      </c>
      <c r="B3" s="1541"/>
      <c r="C3" s="1542"/>
      <c r="D3" s="617" t="s">
        <v>2281</v>
      </c>
    </row>
    <row r="4" spans="1:4" ht="12" customHeight="1">
      <c r="A4" s="1540" t="s">
        <v>3500</v>
      </c>
      <c r="B4" s="1541"/>
      <c r="C4" s="1542"/>
      <c r="D4" s="617" t="s">
        <v>2319</v>
      </c>
    </row>
    <row r="5" spans="1:4" ht="12" customHeight="1">
      <c r="A5" s="1540" t="s">
        <v>3501</v>
      </c>
      <c r="B5" s="1541"/>
      <c r="C5" s="1542"/>
      <c r="D5" s="617" t="s">
        <v>3432</v>
      </c>
    </row>
    <row r="6" spans="1:4" ht="12" customHeight="1">
      <c r="A6" s="1540" t="s">
        <v>3502</v>
      </c>
      <c r="B6" s="1541"/>
      <c r="C6" s="1542"/>
      <c r="D6" s="617" t="s">
        <v>3433</v>
      </c>
    </row>
    <row r="7" spans="1:4" ht="12" customHeight="1" thickBot="1">
      <c r="A7" s="1543" t="s">
        <v>3503</v>
      </c>
      <c r="B7" s="1544"/>
      <c r="C7" s="1545"/>
      <c r="D7" s="618" t="s">
        <v>3434</v>
      </c>
    </row>
    <row r="8" spans="1:4" ht="12" customHeight="1" thickBot="1">
      <c r="A8" s="635"/>
      <c r="B8" s="636"/>
      <c r="C8" s="636"/>
      <c r="D8" s="637"/>
    </row>
    <row r="9" spans="1:4" ht="12.95" customHeight="1">
      <c r="A9" s="633" t="s">
        <v>3504</v>
      </c>
      <c r="B9" s="1534" t="s">
        <v>3505</v>
      </c>
      <c r="C9" s="1535"/>
      <c r="D9" s="1536"/>
    </row>
    <row r="10" spans="1:4" ht="12" customHeight="1">
      <c r="A10" s="1537" t="s">
        <v>3497</v>
      </c>
      <c r="B10" s="1538"/>
      <c r="C10" s="1539"/>
      <c r="D10" s="634" t="s">
        <v>3498</v>
      </c>
    </row>
    <row r="11" spans="1:4" ht="12" customHeight="1">
      <c r="A11" s="1540" t="s">
        <v>3506</v>
      </c>
      <c r="B11" s="1542"/>
      <c r="C11" s="638" t="s">
        <v>3507</v>
      </c>
      <c r="D11" s="617">
        <v>11</v>
      </c>
    </row>
    <row r="12" spans="1:4" ht="12" customHeight="1">
      <c r="A12" s="1528" t="s">
        <v>3508</v>
      </c>
      <c r="B12" s="1529"/>
      <c r="C12" s="638" t="s">
        <v>3509</v>
      </c>
      <c r="D12" s="617">
        <v>12</v>
      </c>
    </row>
    <row r="13" spans="1:4" ht="12" customHeight="1">
      <c r="A13" s="1532"/>
      <c r="B13" s="1533"/>
      <c r="C13" s="638" t="s">
        <v>3510</v>
      </c>
      <c r="D13" s="617">
        <v>13</v>
      </c>
    </row>
    <row r="14" spans="1:4" ht="48" customHeight="1">
      <c r="A14" s="1528" t="s">
        <v>3511</v>
      </c>
      <c r="B14" s="1529"/>
      <c r="C14" s="639" t="s">
        <v>3512</v>
      </c>
      <c r="D14" s="617">
        <v>14</v>
      </c>
    </row>
    <row r="15" spans="1:4" ht="12" customHeight="1">
      <c r="A15" s="1530"/>
      <c r="B15" s="1531"/>
      <c r="C15" s="638" t="s">
        <v>3513</v>
      </c>
      <c r="D15" s="617">
        <v>15</v>
      </c>
    </row>
    <row r="16" spans="1:4" ht="12" customHeight="1">
      <c r="A16" s="1530"/>
      <c r="B16" s="1531"/>
      <c r="C16" s="638" t="s">
        <v>3514</v>
      </c>
      <c r="D16" s="617">
        <v>16</v>
      </c>
    </row>
    <row r="17" spans="1:4" ht="36" customHeight="1">
      <c r="A17" s="1530"/>
      <c r="B17" s="1531"/>
      <c r="C17" s="639" t="s">
        <v>3515</v>
      </c>
      <c r="D17" s="617">
        <v>17</v>
      </c>
    </row>
    <row r="18" spans="1:4" ht="24" customHeight="1">
      <c r="A18" s="1532"/>
      <c r="B18" s="1533"/>
      <c r="C18" s="639" t="s">
        <v>3516</v>
      </c>
      <c r="D18" s="617">
        <v>18</v>
      </c>
    </row>
    <row r="19" spans="1:4" ht="12" customHeight="1">
      <c r="A19" s="1528" t="s">
        <v>3517</v>
      </c>
      <c r="B19" s="1529"/>
      <c r="C19" s="638" t="s">
        <v>3518</v>
      </c>
      <c r="D19" s="617">
        <v>19</v>
      </c>
    </row>
    <row r="20" spans="1:4" ht="12" customHeight="1">
      <c r="A20" s="1530"/>
      <c r="B20" s="1531"/>
      <c r="C20" s="638" t="s">
        <v>3519</v>
      </c>
      <c r="D20" s="617">
        <v>20</v>
      </c>
    </row>
    <row r="21" spans="1:4" ht="12" customHeight="1">
      <c r="A21" s="1530"/>
      <c r="B21" s="1531"/>
      <c r="C21" s="638" t="s">
        <v>3520</v>
      </c>
      <c r="D21" s="617">
        <v>21</v>
      </c>
    </row>
    <row r="22" spans="1:4" ht="12" customHeight="1">
      <c r="A22" s="1532"/>
      <c r="B22" s="1533"/>
      <c r="C22" s="638" t="s">
        <v>3521</v>
      </c>
      <c r="D22" s="617">
        <v>22</v>
      </c>
    </row>
    <row r="23" spans="1:4" ht="12" customHeight="1">
      <c r="A23" s="1528" t="s">
        <v>3522</v>
      </c>
      <c r="B23" s="1529"/>
      <c r="C23" s="638" t="s">
        <v>3523</v>
      </c>
      <c r="D23" s="617">
        <v>23</v>
      </c>
    </row>
    <row r="24" spans="1:4" ht="12" customHeight="1">
      <c r="A24" s="1530"/>
      <c r="B24" s="1531"/>
      <c r="C24" s="638" t="s">
        <v>3524</v>
      </c>
      <c r="D24" s="617">
        <v>24</v>
      </c>
    </row>
    <row r="25" spans="1:4" ht="12" customHeight="1">
      <c r="A25" s="1530"/>
      <c r="B25" s="1531"/>
      <c r="C25" s="638" t="s">
        <v>3525</v>
      </c>
      <c r="D25" s="617">
        <v>25</v>
      </c>
    </row>
    <row r="26" spans="1:4" ht="12" customHeight="1">
      <c r="A26" s="1532"/>
      <c r="B26" s="1533"/>
      <c r="C26" s="638" t="s">
        <v>3526</v>
      </c>
      <c r="D26" s="617">
        <v>26</v>
      </c>
    </row>
    <row r="27" spans="1:4" ht="24.95" customHeight="1">
      <c r="A27" s="1540" t="s">
        <v>3527</v>
      </c>
      <c r="B27" s="1542"/>
      <c r="C27" s="638" t="s">
        <v>3528</v>
      </c>
      <c r="D27" s="617">
        <v>27</v>
      </c>
    </row>
    <row r="28" spans="1:4" ht="12" customHeight="1">
      <c r="A28" s="1540" t="s">
        <v>3529</v>
      </c>
      <c r="B28" s="1542"/>
      <c r="C28" s="638" t="s">
        <v>3529</v>
      </c>
      <c r="D28" s="617">
        <v>28</v>
      </c>
    </row>
    <row r="29" spans="1:4" ht="12" customHeight="1">
      <c r="A29" s="1540" t="s">
        <v>3530</v>
      </c>
      <c r="B29" s="1542"/>
      <c r="C29" s="638" t="s">
        <v>3530</v>
      </c>
      <c r="D29" s="617">
        <v>29</v>
      </c>
    </row>
    <row r="30" spans="1:4" ht="12" customHeight="1">
      <c r="A30" s="1528" t="s">
        <v>3531</v>
      </c>
      <c r="B30" s="1529"/>
      <c r="C30" s="638" t="s">
        <v>3532</v>
      </c>
      <c r="D30" s="617">
        <v>30</v>
      </c>
    </row>
    <row r="31" spans="1:4" ht="12" customHeight="1">
      <c r="A31" s="1532"/>
      <c r="B31" s="1533"/>
      <c r="C31" s="638" t="s">
        <v>3533</v>
      </c>
      <c r="D31" s="617">
        <v>31</v>
      </c>
    </row>
    <row r="32" spans="1:4" ht="12" customHeight="1">
      <c r="A32" s="1546" t="s">
        <v>3534</v>
      </c>
      <c r="B32" s="1547"/>
      <c r="C32" s="638" t="s">
        <v>3535</v>
      </c>
      <c r="D32" s="617">
        <v>32</v>
      </c>
    </row>
    <row r="33" spans="1:4" ht="12" customHeight="1">
      <c r="A33" s="1548"/>
      <c r="B33" s="1549"/>
      <c r="C33" s="638" t="s">
        <v>3536</v>
      </c>
      <c r="D33" s="617">
        <v>33</v>
      </c>
    </row>
    <row r="34" spans="1:4" ht="12" customHeight="1">
      <c r="A34" s="1528" t="s">
        <v>3537</v>
      </c>
      <c r="B34" s="1529"/>
      <c r="C34" s="638" t="s">
        <v>3538</v>
      </c>
      <c r="D34" s="617">
        <v>34</v>
      </c>
    </row>
    <row r="35" spans="1:4" ht="12" customHeight="1">
      <c r="A35" s="1530"/>
      <c r="B35" s="1531"/>
      <c r="C35" s="638" t="s">
        <v>3539</v>
      </c>
      <c r="D35" s="617">
        <v>35</v>
      </c>
    </row>
    <row r="36" spans="1:4" ht="24" customHeight="1">
      <c r="A36" s="1530"/>
      <c r="B36" s="1531"/>
      <c r="C36" s="639" t="s">
        <v>3540</v>
      </c>
      <c r="D36" s="617">
        <v>36</v>
      </c>
    </row>
    <row r="37" spans="1:4" ht="24" customHeight="1">
      <c r="A37" s="1532"/>
      <c r="B37" s="1533"/>
      <c r="C37" s="639" t="s">
        <v>3541</v>
      </c>
      <c r="D37" s="617">
        <v>37</v>
      </c>
    </row>
    <row r="38" spans="1:4" ht="12" customHeight="1">
      <c r="A38" s="1528" t="s">
        <v>3542</v>
      </c>
      <c r="B38" s="1529"/>
      <c r="C38" s="638" t="s">
        <v>3543</v>
      </c>
      <c r="D38" s="617">
        <v>38</v>
      </c>
    </row>
    <row r="39" spans="1:4" ht="12" customHeight="1">
      <c r="A39" s="1532"/>
      <c r="B39" s="1533"/>
      <c r="C39" s="638" t="s">
        <v>3544</v>
      </c>
      <c r="D39" s="617">
        <v>39</v>
      </c>
    </row>
    <row r="40" spans="1:4" ht="12" customHeight="1">
      <c r="A40" s="1528" t="s">
        <v>3545</v>
      </c>
      <c r="B40" s="1529"/>
      <c r="C40" s="638" t="s">
        <v>3546</v>
      </c>
      <c r="D40" s="617">
        <v>40</v>
      </c>
    </row>
    <row r="41" spans="1:4" ht="12" customHeight="1">
      <c r="A41" s="1530"/>
      <c r="B41" s="1531"/>
      <c r="C41" s="638" t="s">
        <v>3547</v>
      </c>
      <c r="D41" s="617">
        <v>41</v>
      </c>
    </row>
    <row r="42" spans="1:4" ht="12" customHeight="1">
      <c r="A42" s="1530"/>
      <c r="B42" s="1531"/>
      <c r="C42" s="638" t="s">
        <v>3548</v>
      </c>
      <c r="D42" s="617">
        <v>42</v>
      </c>
    </row>
    <row r="43" spans="1:4" ht="12" customHeight="1">
      <c r="A43" s="1530"/>
      <c r="B43" s="1531"/>
      <c r="C43" s="638" t="s">
        <v>3549</v>
      </c>
      <c r="D43" s="617">
        <v>43</v>
      </c>
    </row>
    <row r="44" spans="1:4" ht="12" customHeight="1">
      <c r="A44" s="1530"/>
      <c r="B44" s="1531"/>
      <c r="C44" s="638" t="s">
        <v>3550</v>
      </c>
      <c r="D44" s="617">
        <v>44</v>
      </c>
    </row>
    <row r="45" spans="1:4" ht="48" customHeight="1">
      <c r="A45" s="1532"/>
      <c r="B45" s="1533"/>
      <c r="C45" s="639" t="s">
        <v>3551</v>
      </c>
      <c r="D45" s="617">
        <v>45</v>
      </c>
    </row>
    <row r="46" spans="1:4" ht="12" customHeight="1">
      <c r="A46" s="1540" t="s">
        <v>3552</v>
      </c>
      <c r="B46" s="1542"/>
      <c r="C46" s="638" t="s">
        <v>3552</v>
      </c>
      <c r="D46" s="617">
        <v>46</v>
      </c>
    </row>
    <row r="47" spans="1:4" ht="12" customHeight="1" thickBot="1">
      <c r="A47" s="1543" t="s">
        <v>3553</v>
      </c>
      <c r="B47" s="1545"/>
      <c r="C47" s="640" t="s">
        <v>3553</v>
      </c>
      <c r="D47" s="618">
        <v>99</v>
      </c>
    </row>
  </sheetData>
  <mergeCells count="24">
    <mergeCell ref="A47:B47"/>
    <mergeCell ref="A19:B22"/>
    <mergeCell ref="A23:B26"/>
    <mergeCell ref="A27:B27"/>
    <mergeCell ref="A28:B28"/>
    <mergeCell ref="A29:B29"/>
    <mergeCell ref="A30:B31"/>
    <mergeCell ref="A32:B33"/>
    <mergeCell ref="A34:B37"/>
    <mergeCell ref="A38:B39"/>
    <mergeCell ref="A40:B45"/>
    <mergeCell ref="A46:B46"/>
    <mergeCell ref="A14:B18"/>
    <mergeCell ref="B1:D1"/>
    <mergeCell ref="A2:C2"/>
    <mergeCell ref="A3:C3"/>
    <mergeCell ref="A4:C4"/>
    <mergeCell ref="A5:C5"/>
    <mergeCell ref="A6:C6"/>
    <mergeCell ref="A7:C7"/>
    <mergeCell ref="B9:D9"/>
    <mergeCell ref="A10:C10"/>
    <mergeCell ref="A11:B11"/>
    <mergeCell ref="A12:B13"/>
  </mergeCells>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EEC2-2C91-4408-A32B-32C228024D73}">
  <sheetPr>
    <tabColor rgb="FFFFFFCC"/>
  </sheetPr>
  <dimension ref="A1:O80"/>
  <sheetViews>
    <sheetView view="pageBreakPreview" zoomScaleNormal="100" zoomScaleSheetLayoutView="100" workbookViewId="0">
      <selection activeCell="AD2" sqref="AD2"/>
    </sheetView>
  </sheetViews>
  <sheetFormatPr defaultRowHeight="12.75"/>
  <cols>
    <col min="1" max="1" width="3.375" style="643" customWidth="1"/>
    <col min="2" max="2" width="22.25" style="643" customWidth="1"/>
    <col min="3" max="3" width="54.25" style="643" customWidth="1"/>
    <col min="4" max="4" width="5" style="643" bestFit="1" customWidth="1"/>
    <col min="5" max="256" width="9" style="643"/>
    <col min="257" max="257" width="3.375" style="643" customWidth="1"/>
    <col min="258" max="258" width="22.25" style="643" customWidth="1"/>
    <col min="259" max="259" width="54.25" style="643" customWidth="1"/>
    <col min="260" max="260" width="5" style="643" bestFit="1" customWidth="1"/>
    <col min="261" max="512" width="9" style="643"/>
    <col min="513" max="513" width="3.375" style="643" customWidth="1"/>
    <col min="514" max="514" width="22.25" style="643" customWidth="1"/>
    <col min="515" max="515" width="54.25" style="643" customWidth="1"/>
    <col min="516" max="516" width="5" style="643" bestFit="1" customWidth="1"/>
    <col min="517" max="768" width="9" style="643"/>
    <col min="769" max="769" width="3.375" style="643" customWidth="1"/>
    <col min="770" max="770" width="22.25" style="643" customWidth="1"/>
    <col min="771" max="771" width="54.25" style="643" customWidth="1"/>
    <col min="772" max="772" width="5" style="643" bestFit="1" customWidth="1"/>
    <col min="773" max="1024" width="9" style="643"/>
    <col min="1025" max="1025" width="3.375" style="643" customWidth="1"/>
    <col min="1026" max="1026" width="22.25" style="643" customWidth="1"/>
    <col min="1027" max="1027" width="54.25" style="643" customWidth="1"/>
    <col min="1028" max="1028" width="5" style="643" bestFit="1" customWidth="1"/>
    <col min="1029" max="1280" width="9" style="643"/>
    <col min="1281" max="1281" width="3.375" style="643" customWidth="1"/>
    <col min="1282" max="1282" width="22.25" style="643" customWidth="1"/>
    <col min="1283" max="1283" width="54.25" style="643" customWidth="1"/>
    <col min="1284" max="1284" width="5" style="643" bestFit="1" customWidth="1"/>
    <col min="1285" max="1536" width="9" style="643"/>
    <col min="1537" max="1537" width="3.375" style="643" customWidth="1"/>
    <col min="1538" max="1538" width="22.25" style="643" customWidth="1"/>
    <col min="1539" max="1539" width="54.25" style="643" customWidth="1"/>
    <col min="1540" max="1540" width="5" style="643" bestFit="1" customWidth="1"/>
    <col min="1541" max="1792" width="9" style="643"/>
    <col min="1793" max="1793" width="3.375" style="643" customWidth="1"/>
    <col min="1794" max="1794" width="22.25" style="643" customWidth="1"/>
    <col min="1795" max="1795" width="54.25" style="643" customWidth="1"/>
    <col min="1796" max="1796" width="5" style="643" bestFit="1" customWidth="1"/>
    <col min="1797" max="2048" width="9" style="643"/>
    <col min="2049" max="2049" width="3.375" style="643" customWidth="1"/>
    <col min="2050" max="2050" width="22.25" style="643" customWidth="1"/>
    <col min="2051" max="2051" width="54.25" style="643" customWidth="1"/>
    <col min="2052" max="2052" width="5" style="643" bestFit="1" customWidth="1"/>
    <col min="2053" max="2304" width="9" style="643"/>
    <col min="2305" max="2305" width="3.375" style="643" customWidth="1"/>
    <col min="2306" max="2306" width="22.25" style="643" customWidth="1"/>
    <col min="2307" max="2307" width="54.25" style="643" customWidth="1"/>
    <col min="2308" max="2308" width="5" style="643" bestFit="1" customWidth="1"/>
    <col min="2309" max="2560" width="9" style="643"/>
    <col min="2561" max="2561" width="3.375" style="643" customWidth="1"/>
    <col min="2562" max="2562" width="22.25" style="643" customWidth="1"/>
    <col min="2563" max="2563" width="54.25" style="643" customWidth="1"/>
    <col min="2564" max="2564" width="5" style="643" bestFit="1" customWidth="1"/>
    <col min="2565" max="2816" width="9" style="643"/>
    <col min="2817" max="2817" width="3.375" style="643" customWidth="1"/>
    <col min="2818" max="2818" width="22.25" style="643" customWidth="1"/>
    <col min="2819" max="2819" width="54.25" style="643" customWidth="1"/>
    <col min="2820" max="2820" width="5" style="643" bestFit="1" customWidth="1"/>
    <col min="2821" max="3072" width="9" style="643"/>
    <col min="3073" max="3073" width="3.375" style="643" customWidth="1"/>
    <col min="3074" max="3074" width="22.25" style="643" customWidth="1"/>
    <col min="3075" max="3075" width="54.25" style="643" customWidth="1"/>
    <col min="3076" max="3076" width="5" style="643" bestFit="1" customWidth="1"/>
    <col min="3077" max="3328" width="9" style="643"/>
    <col min="3329" max="3329" width="3.375" style="643" customWidth="1"/>
    <col min="3330" max="3330" width="22.25" style="643" customWidth="1"/>
    <col min="3331" max="3331" width="54.25" style="643" customWidth="1"/>
    <col min="3332" max="3332" width="5" style="643" bestFit="1" customWidth="1"/>
    <col min="3333" max="3584" width="9" style="643"/>
    <col min="3585" max="3585" width="3.375" style="643" customWidth="1"/>
    <col min="3586" max="3586" width="22.25" style="643" customWidth="1"/>
    <col min="3587" max="3587" width="54.25" style="643" customWidth="1"/>
    <col min="3588" max="3588" width="5" style="643" bestFit="1" customWidth="1"/>
    <col min="3589" max="3840" width="9" style="643"/>
    <col min="3841" max="3841" width="3.375" style="643" customWidth="1"/>
    <col min="3842" max="3842" width="22.25" style="643" customWidth="1"/>
    <col min="3843" max="3843" width="54.25" style="643" customWidth="1"/>
    <col min="3844" max="3844" width="5" style="643" bestFit="1" customWidth="1"/>
    <col min="3845" max="4096" width="9" style="643"/>
    <col min="4097" max="4097" width="3.375" style="643" customWidth="1"/>
    <col min="4098" max="4098" width="22.25" style="643" customWidth="1"/>
    <col min="4099" max="4099" width="54.25" style="643" customWidth="1"/>
    <col min="4100" max="4100" width="5" style="643" bestFit="1" customWidth="1"/>
    <col min="4101" max="4352" width="9" style="643"/>
    <col min="4353" max="4353" width="3.375" style="643" customWidth="1"/>
    <col min="4354" max="4354" width="22.25" style="643" customWidth="1"/>
    <col min="4355" max="4355" width="54.25" style="643" customWidth="1"/>
    <col min="4356" max="4356" width="5" style="643" bestFit="1" customWidth="1"/>
    <col min="4357" max="4608" width="9" style="643"/>
    <col min="4609" max="4609" width="3.375" style="643" customWidth="1"/>
    <col min="4610" max="4610" width="22.25" style="643" customWidth="1"/>
    <col min="4611" max="4611" width="54.25" style="643" customWidth="1"/>
    <col min="4612" max="4612" width="5" style="643" bestFit="1" customWidth="1"/>
    <col min="4613" max="4864" width="9" style="643"/>
    <col min="4865" max="4865" width="3.375" style="643" customWidth="1"/>
    <col min="4866" max="4866" width="22.25" style="643" customWidth="1"/>
    <col min="4867" max="4867" width="54.25" style="643" customWidth="1"/>
    <col min="4868" max="4868" width="5" style="643" bestFit="1" customWidth="1"/>
    <col min="4869" max="5120" width="9" style="643"/>
    <col min="5121" max="5121" width="3.375" style="643" customWidth="1"/>
    <col min="5122" max="5122" width="22.25" style="643" customWidth="1"/>
    <col min="5123" max="5123" width="54.25" style="643" customWidth="1"/>
    <col min="5124" max="5124" width="5" style="643" bestFit="1" customWidth="1"/>
    <col min="5125" max="5376" width="9" style="643"/>
    <col min="5377" max="5377" width="3.375" style="643" customWidth="1"/>
    <col min="5378" max="5378" width="22.25" style="643" customWidth="1"/>
    <col min="5379" max="5379" width="54.25" style="643" customWidth="1"/>
    <col min="5380" max="5380" width="5" style="643" bestFit="1" customWidth="1"/>
    <col min="5381" max="5632" width="9" style="643"/>
    <col min="5633" max="5633" width="3.375" style="643" customWidth="1"/>
    <col min="5634" max="5634" width="22.25" style="643" customWidth="1"/>
    <col min="5635" max="5635" width="54.25" style="643" customWidth="1"/>
    <col min="5636" max="5636" width="5" style="643" bestFit="1" customWidth="1"/>
    <col min="5637" max="5888" width="9" style="643"/>
    <col min="5889" max="5889" width="3.375" style="643" customWidth="1"/>
    <col min="5890" max="5890" width="22.25" style="643" customWidth="1"/>
    <col min="5891" max="5891" width="54.25" style="643" customWidth="1"/>
    <col min="5892" max="5892" width="5" style="643" bestFit="1" customWidth="1"/>
    <col min="5893" max="6144" width="9" style="643"/>
    <col min="6145" max="6145" width="3.375" style="643" customWidth="1"/>
    <col min="6146" max="6146" width="22.25" style="643" customWidth="1"/>
    <col min="6147" max="6147" width="54.25" style="643" customWidth="1"/>
    <col min="6148" max="6148" width="5" style="643" bestFit="1" customWidth="1"/>
    <col min="6149" max="6400" width="9" style="643"/>
    <col min="6401" max="6401" width="3.375" style="643" customWidth="1"/>
    <col min="6402" max="6402" width="22.25" style="643" customWidth="1"/>
    <col min="6403" max="6403" width="54.25" style="643" customWidth="1"/>
    <col min="6404" max="6404" width="5" style="643" bestFit="1" customWidth="1"/>
    <col min="6405" max="6656" width="9" style="643"/>
    <col min="6657" max="6657" width="3.375" style="643" customWidth="1"/>
    <col min="6658" max="6658" width="22.25" style="643" customWidth="1"/>
    <col min="6659" max="6659" width="54.25" style="643" customWidth="1"/>
    <col min="6660" max="6660" width="5" style="643" bestFit="1" customWidth="1"/>
    <col min="6661" max="6912" width="9" style="643"/>
    <col min="6913" max="6913" width="3.375" style="643" customWidth="1"/>
    <col min="6914" max="6914" width="22.25" style="643" customWidth="1"/>
    <col min="6915" max="6915" width="54.25" style="643" customWidth="1"/>
    <col min="6916" max="6916" width="5" style="643" bestFit="1" customWidth="1"/>
    <col min="6917" max="7168" width="9" style="643"/>
    <col min="7169" max="7169" width="3.375" style="643" customWidth="1"/>
    <col min="7170" max="7170" width="22.25" style="643" customWidth="1"/>
    <col min="7171" max="7171" width="54.25" style="643" customWidth="1"/>
    <col min="7172" max="7172" width="5" style="643" bestFit="1" customWidth="1"/>
    <col min="7173" max="7424" width="9" style="643"/>
    <col min="7425" max="7425" width="3.375" style="643" customWidth="1"/>
    <col min="7426" max="7426" width="22.25" style="643" customWidth="1"/>
    <col min="7427" max="7427" width="54.25" style="643" customWidth="1"/>
    <col min="7428" max="7428" width="5" style="643" bestFit="1" customWidth="1"/>
    <col min="7429" max="7680" width="9" style="643"/>
    <col min="7681" max="7681" width="3.375" style="643" customWidth="1"/>
    <col min="7682" max="7682" width="22.25" style="643" customWidth="1"/>
    <col min="7683" max="7683" width="54.25" style="643" customWidth="1"/>
    <col min="7684" max="7684" width="5" style="643" bestFit="1" customWidth="1"/>
    <col min="7685" max="7936" width="9" style="643"/>
    <col min="7937" max="7937" width="3.375" style="643" customWidth="1"/>
    <col min="7938" max="7938" width="22.25" style="643" customWidth="1"/>
    <col min="7939" max="7939" width="54.25" style="643" customWidth="1"/>
    <col min="7940" max="7940" width="5" style="643" bestFit="1" customWidth="1"/>
    <col min="7941" max="8192" width="9" style="643"/>
    <col min="8193" max="8193" width="3.375" style="643" customWidth="1"/>
    <col min="8194" max="8194" width="22.25" style="643" customWidth="1"/>
    <col min="8195" max="8195" width="54.25" style="643" customWidth="1"/>
    <col min="8196" max="8196" width="5" style="643" bestFit="1" customWidth="1"/>
    <col min="8197" max="8448" width="9" style="643"/>
    <col min="8449" max="8449" width="3.375" style="643" customWidth="1"/>
    <col min="8450" max="8450" width="22.25" style="643" customWidth="1"/>
    <col min="8451" max="8451" width="54.25" style="643" customWidth="1"/>
    <col min="8452" max="8452" width="5" style="643" bestFit="1" customWidth="1"/>
    <col min="8453" max="8704" width="9" style="643"/>
    <col min="8705" max="8705" width="3.375" style="643" customWidth="1"/>
    <col min="8706" max="8706" width="22.25" style="643" customWidth="1"/>
    <col min="8707" max="8707" width="54.25" style="643" customWidth="1"/>
    <col min="8708" max="8708" width="5" style="643" bestFit="1" customWidth="1"/>
    <col min="8709" max="8960" width="9" style="643"/>
    <col min="8961" max="8961" width="3.375" style="643" customWidth="1"/>
    <col min="8962" max="8962" width="22.25" style="643" customWidth="1"/>
    <col min="8963" max="8963" width="54.25" style="643" customWidth="1"/>
    <col min="8964" max="8964" width="5" style="643" bestFit="1" customWidth="1"/>
    <col min="8965" max="9216" width="9" style="643"/>
    <col min="9217" max="9217" width="3.375" style="643" customWidth="1"/>
    <col min="9218" max="9218" width="22.25" style="643" customWidth="1"/>
    <col min="9219" max="9219" width="54.25" style="643" customWidth="1"/>
    <col min="9220" max="9220" width="5" style="643" bestFit="1" customWidth="1"/>
    <col min="9221" max="9472" width="9" style="643"/>
    <col min="9473" max="9473" width="3.375" style="643" customWidth="1"/>
    <col min="9474" max="9474" width="22.25" style="643" customWidth="1"/>
    <col min="9475" max="9475" width="54.25" style="643" customWidth="1"/>
    <col min="9476" max="9476" width="5" style="643" bestFit="1" customWidth="1"/>
    <col min="9477" max="9728" width="9" style="643"/>
    <col min="9729" max="9729" width="3.375" style="643" customWidth="1"/>
    <col min="9730" max="9730" width="22.25" style="643" customWidth="1"/>
    <col min="9731" max="9731" width="54.25" style="643" customWidth="1"/>
    <col min="9732" max="9732" width="5" style="643" bestFit="1" customWidth="1"/>
    <col min="9733" max="9984" width="9" style="643"/>
    <col min="9985" max="9985" width="3.375" style="643" customWidth="1"/>
    <col min="9986" max="9986" width="22.25" style="643" customWidth="1"/>
    <col min="9987" max="9987" width="54.25" style="643" customWidth="1"/>
    <col min="9988" max="9988" width="5" style="643" bestFit="1" customWidth="1"/>
    <col min="9989" max="10240" width="9" style="643"/>
    <col min="10241" max="10241" width="3.375" style="643" customWidth="1"/>
    <col min="10242" max="10242" width="22.25" style="643" customWidth="1"/>
    <col min="10243" max="10243" width="54.25" style="643" customWidth="1"/>
    <col min="10244" max="10244" width="5" style="643" bestFit="1" customWidth="1"/>
    <col min="10245" max="10496" width="9" style="643"/>
    <col min="10497" max="10497" width="3.375" style="643" customWidth="1"/>
    <col min="10498" max="10498" width="22.25" style="643" customWidth="1"/>
    <col min="10499" max="10499" width="54.25" style="643" customWidth="1"/>
    <col min="10500" max="10500" width="5" style="643" bestFit="1" customWidth="1"/>
    <col min="10501" max="10752" width="9" style="643"/>
    <col min="10753" max="10753" width="3.375" style="643" customWidth="1"/>
    <col min="10754" max="10754" width="22.25" style="643" customWidth="1"/>
    <col min="10755" max="10755" width="54.25" style="643" customWidth="1"/>
    <col min="10756" max="10756" width="5" style="643" bestFit="1" customWidth="1"/>
    <col min="10757" max="11008" width="9" style="643"/>
    <col min="11009" max="11009" width="3.375" style="643" customWidth="1"/>
    <col min="11010" max="11010" width="22.25" style="643" customWidth="1"/>
    <col min="11011" max="11011" width="54.25" style="643" customWidth="1"/>
    <col min="11012" max="11012" width="5" style="643" bestFit="1" customWidth="1"/>
    <col min="11013" max="11264" width="9" style="643"/>
    <col min="11265" max="11265" width="3.375" style="643" customWidth="1"/>
    <col min="11266" max="11266" width="22.25" style="643" customWidth="1"/>
    <col min="11267" max="11267" width="54.25" style="643" customWidth="1"/>
    <col min="11268" max="11268" width="5" style="643" bestFit="1" customWidth="1"/>
    <col min="11269" max="11520" width="9" style="643"/>
    <col min="11521" max="11521" width="3.375" style="643" customWidth="1"/>
    <col min="11522" max="11522" width="22.25" style="643" customWidth="1"/>
    <col min="11523" max="11523" width="54.25" style="643" customWidth="1"/>
    <col min="11524" max="11524" width="5" style="643" bestFit="1" customWidth="1"/>
    <col min="11525" max="11776" width="9" style="643"/>
    <col min="11777" max="11777" width="3.375" style="643" customWidth="1"/>
    <col min="11778" max="11778" width="22.25" style="643" customWidth="1"/>
    <col min="11779" max="11779" width="54.25" style="643" customWidth="1"/>
    <col min="11780" max="11780" width="5" style="643" bestFit="1" customWidth="1"/>
    <col min="11781" max="12032" width="9" style="643"/>
    <col min="12033" max="12033" width="3.375" style="643" customWidth="1"/>
    <col min="12034" max="12034" width="22.25" style="643" customWidth="1"/>
    <col min="12035" max="12035" width="54.25" style="643" customWidth="1"/>
    <col min="12036" max="12036" width="5" style="643" bestFit="1" customWidth="1"/>
    <col min="12037" max="12288" width="9" style="643"/>
    <col min="12289" max="12289" width="3.375" style="643" customWidth="1"/>
    <col min="12290" max="12290" width="22.25" style="643" customWidth="1"/>
    <col min="12291" max="12291" width="54.25" style="643" customWidth="1"/>
    <col min="12292" max="12292" width="5" style="643" bestFit="1" customWidth="1"/>
    <col min="12293" max="12544" width="9" style="643"/>
    <col min="12545" max="12545" width="3.375" style="643" customWidth="1"/>
    <col min="12546" max="12546" width="22.25" style="643" customWidth="1"/>
    <col min="12547" max="12547" width="54.25" style="643" customWidth="1"/>
    <col min="12548" max="12548" width="5" style="643" bestFit="1" customWidth="1"/>
    <col min="12549" max="12800" width="9" style="643"/>
    <col min="12801" max="12801" width="3.375" style="643" customWidth="1"/>
    <col min="12802" max="12802" width="22.25" style="643" customWidth="1"/>
    <col min="12803" max="12803" width="54.25" style="643" customWidth="1"/>
    <col min="12804" max="12804" width="5" style="643" bestFit="1" customWidth="1"/>
    <col min="12805" max="13056" width="9" style="643"/>
    <col min="13057" max="13057" width="3.375" style="643" customWidth="1"/>
    <col min="13058" max="13058" width="22.25" style="643" customWidth="1"/>
    <col min="13059" max="13059" width="54.25" style="643" customWidth="1"/>
    <col min="13060" max="13060" width="5" style="643" bestFit="1" customWidth="1"/>
    <col min="13061" max="13312" width="9" style="643"/>
    <col min="13313" max="13313" width="3.375" style="643" customWidth="1"/>
    <col min="13314" max="13314" width="22.25" style="643" customWidth="1"/>
    <col min="13315" max="13315" width="54.25" style="643" customWidth="1"/>
    <col min="13316" max="13316" width="5" style="643" bestFit="1" customWidth="1"/>
    <col min="13317" max="13568" width="9" style="643"/>
    <col min="13569" max="13569" width="3.375" style="643" customWidth="1"/>
    <col min="13570" max="13570" width="22.25" style="643" customWidth="1"/>
    <col min="13571" max="13571" width="54.25" style="643" customWidth="1"/>
    <col min="13572" max="13572" width="5" style="643" bestFit="1" customWidth="1"/>
    <col min="13573" max="13824" width="9" style="643"/>
    <col min="13825" max="13825" width="3.375" style="643" customWidth="1"/>
    <col min="13826" max="13826" width="22.25" style="643" customWidth="1"/>
    <col min="13827" max="13827" width="54.25" style="643" customWidth="1"/>
    <col min="13828" max="13828" width="5" style="643" bestFit="1" customWidth="1"/>
    <col min="13829" max="14080" width="9" style="643"/>
    <col min="14081" max="14081" width="3.375" style="643" customWidth="1"/>
    <col min="14082" max="14082" width="22.25" style="643" customWidth="1"/>
    <col min="14083" max="14083" width="54.25" style="643" customWidth="1"/>
    <col min="14084" max="14084" width="5" style="643" bestFit="1" customWidth="1"/>
    <col min="14085" max="14336" width="9" style="643"/>
    <col min="14337" max="14337" width="3.375" style="643" customWidth="1"/>
    <col min="14338" max="14338" width="22.25" style="643" customWidth="1"/>
    <col min="14339" max="14339" width="54.25" style="643" customWidth="1"/>
    <col min="14340" max="14340" width="5" style="643" bestFit="1" customWidth="1"/>
    <col min="14341" max="14592" width="9" style="643"/>
    <col min="14593" max="14593" width="3.375" style="643" customWidth="1"/>
    <col min="14594" max="14594" width="22.25" style="643" customWidth="1"/>
    <col min="14595" max="14595" width="54.25" style="643" customWidth="1"/>
    <col min="14596" max="14596" width="5" style="643" bestFit="1" customWidth="1"/>
    <col min="14597" max="14848" width="9" style="643"/>
    <col min="14849" max="14849" width="3.375" style="643" customWidth="1"/>
    <col min="14850" max="14850" width="22.25" style="643" customWidth="1"/>
    <col min="14851" max="14851" width="54.25" style="643" customWidth="1"/>
    <col min="14852" max="14852" width="5" style="643" bestFit="1" customWidth="1"/>
    <col min="14853" max="15104" width="9" style="643"/>
    <col min="15105" max="15105" width="3.375" style="643" customWidth="1"/>
    <col min="15106" max="15106" width="22.25" style="643" customWidth="1"/>
    <col min="15107" max="15107" width="54.25" style="643" customWidth="1"/>
    <col min="15108" max="15108" width="5" style="643" bestFit="1" customWidth="1"/>
    <col min="15109" max="15360" width="9" style="643"/>
    <col min="15361" max="15361" width="3.375" style="643" customWidth="1"/>
    <col min="15362" max="15362" width="22.25" style="643" customWidth="1"/>
    <col min="15363" max="15363" width="54.25" style="643" customWidth="1"/>
    <col min="15364" max="15364" width="5" style="643" bestFit="1" customWidth="1"/>
    <col min="15365" max="15616" width="9" style="643"/>
    <col min="15617" max="15617" width="3.375" style="643" customWidth="1"/>
    <col min="15618" max="15618" width="22.25" style="643" customWidth="1"/>
    <col min="15619" max="15619" width="54.25" style="643" customWidth="1"/>
    <col min="15620" max="15620" width="5" style="643" bestFit="1" customWidth="1"/>
    <col min="15621" max="15872" width="9" style="643"/>
    <col min="15873" max="15873" width="3.375" style="643" customWidth="1"/>
    <col min="15874" max="15874" width="22.25" style="643" customWidth="1"/>
    <col min="15875" max="15875" width="54.25" style="643" customWidth="1"/>
    <col min="15876" max="15876" width="5" style="643" bestFit="1" customWidth="1"/>
    <col min="15877" max="16128" width="9" style="643"/>
    <col min="16129" max="16129" width="3.375" style="643" customWidth="1"/>
    <col min="16130" max="16130" width="22.25" style="643" customWidth="1"/>
    <col min="16131" max="16131" width="54.25" style="643" customWidth="1"/>
    <col min="16132" max="16132" width="5" style="643" bestFit="1" customWidth="1"/>
    <col min="16133" max="16384" width="9" style="643"/>
  </cols>
  <sheetData>
    <row r="1" spans="1:15">
      <c r="A1" s="1551" t="s">
        <v>3116</v>
      </c>
      <c r="B1" s="1551"/>
      <c r="C1" s="642"/>
    </row>
    <row r="2" spans="1:15">
      <c r="A2" s="644" t="s">
        <v>3554</v>
      </c>
      <c r="B2" s="1551" t="s">
        <v>3555</v>
      </c>
      <c r="C2" s="1551"/>
      <c r="D2" s="1551"/>
    </row>
    <row r="3" spans="1:15">
      <c r="B3" s="1551" t="s">
        <v>3556</v>
      </c>
      <c r="C3" s="1551"/>
      <c r="D3" s="1551"/>
    </row>
    <row r="4" spans="1:15">
      <c r="A4" s="644" t="s">
        <v>3557</v>
      </c>
      <c r="B4" s="1551" t="s">
        <v>3558</v>
      </c>
      <c r="C4" s="1551"/>
      <c r="D4" s="1551"/>
    </row>
    <row r="5" spans="1:15">
      <c r="A5" s="645" t="s">
        <v>2308</v>
      </c>
      <c r="B5" s="1551" t="s">
        <v>3559</v>
      </c>
      <c r="C5" s="1551"/>
      <c r="D5" s="1551"/>
    </row>
    <row r="6" spans="1:15" ht="27.75" customHeight="1">
      <c r="A6" s="646" t="s">
        <v>2309</v>
      </c>
      <c r="B6" s="1550" t="s">
        <v>3560</v>
      </c>
      <c r="C6" s="1550"/>
      <c r="D6" s="1550"/>
    </row>
    <row r="7" spans="1:15">
      <c r="A7" s="644" t="s">
        <v>3561</v>
      </c>
      <c r="B7" s="1551" t="s">
        <v>3562</v>
      </c>
      <c r="C7" s="1551"/>
      <c r="D7" s="1551"/>
    </row>
    <row r="8" spans="1:15" ht="27.75" customHeight="1">
      <c r="A8" s="646" t="s">
        <v>2308</v>
      </c>
      <c r="B8" s="1550" t="s">
        <v>3563</v>
      </c>
      <c r="C8" s="1550"/>
      <c r="D8" s="1550"/>
    </row>
    <row r="9" spans="1:15" ht="27.75" customHeight="1">
      <c r="A9" s="646" t="s">
        <v>2309</v>
      </c>
      <c r="B9" s="1550" t="s">
        <v>3564</v>
      </c>
      <c r="C9" s="1550"/>
      <c r="D9" s="1550"/>
    </row>
    <row r="10" spans="1:15">
      <c r="A10" s="646" t="s">
        <v>2310</v>
      </c>
      <c r="B10" s="1551" t="s">
        <v>3565</v>
      </c>
      <c r="C10" s="1551"/>
      <c r="D10" s="1551"/>
    </row>
    <row r="11" spans="1:15" ht="27.75" customHeight="1">
      <c r="A11" s="646" t="s">
        <v>2543</v>
      </c>
      <c r="B11" s="1550" t="s">
        <v>3566</v>
      </c>
      <c r="C11" s="1550"/>
      <c r="D11" s="1550"/>
    </row>
    <row r="12" spans="1:15" ht="27.75" customHeight="1">
      <c r="A12" s="646" t="s">
        <v>2544</v>
      </c>
      <c r="B12" s="1550" t="s">
        <v>3567</v>
      </c>
      <c r="C12" s="1550"/>
      <c r="D12" s="1550"/>
    </row>
    <row r="13" spans="1:15" ht="27.75" customHeight="1">
      <c r="A13" s="646" t="s">
        <v>3568</v>
      </c>
      <c r="B13" s="1550" t="s">
        <v>3569</v>
      </c>
      <c r="C13" s="1550"/>
      <c r="D13" s="1550"/>
      <c r="O13" s="647"/>
    </row>
    <row r="14" spans="1:15">
      <c r="B14" s="1554" t="s">
        <v>3570</v>
      </c>
      <c r="C14" s="1555"/>
      <c r="D14" s="648" t="s">
        <v>3571</v>
      </c>
    </row>
    <row r="15" spans="1:15">
      <c r="B15" s="1552" t="s">
        <v>3572</v>
      </c>
      <c r="C15" s="1553"/>
      <c r="D15" s="649" t="s">
        <v>2281</v>
      </c>
    </row>
    <row r="16" spans="1:15">
      <c r="B16" s="1552" t="s">
        <v>3573</v>
      </c>
      <c r="C16" s="1553"/>
      <c r="D16" s="649" t="s">
        <v>2319</v>
      </c>
    </row>
    <row r="17" spans="1:4">
      <c r="B17" s="1552" t="s">
        <v>3574</v>
      </c>
      <c r="C17" s="1553"/>
      <c r="D17" s="649" t="s">
        <v>3432</v>
      </c>
    </row>
    <row r="18" spans="1:4">
      <c r="B18" s="1552" t="s">
        <v>3575</v>
      </c>
      <c r="C18" s="1553"/>
      <c r="D18" s="649" t="s">
        <v>3433</v>
      </c>
    </row>
    <row r="19" spans="1:4">
      <c r="B19" s="1552" t="s">
        <v>3576</v>
      </c>
      <c r="C19" s="1553"/>
      <c r="D19" s="649" t="s">
        <v>3434</v>
      </c>
    </row>
    <row r="20" spans="1:4" ht="56.25" customHeight="1">
      <c r="A20" s="646" t="s">
        <v>3577</v>
      </c>
      <c r="B20" s="1550" t="s">
        <v>3578</v>
      </c>
      <c r="C20" s="1550"/>
      <c r="D20" s="1550"/>
    </row>
    <row r="21" spans="1:4">
      <c r="B21" s="1557" t="s">
        <v>3570</v>
      </c>
      <c r="C21" s="1557"/>
      <c r="D21" s="648" t="s">
        <v>3571</v>
      </c>
    </row>
    <row r="22" spans="1:4">
      <c r="B22" s="650" t="s">
        <v>3579</v>
      </c>
      <c r="C22" s="650" t="s">
        <v>3580</v>
      </c>
      <c r="D22" s="648">
        <v>11</v>
      </c>
    </row>
    <row r="23" spans="1:4">
      <c r="B23" s="1556" t="s">
        <v>3581</v>
      </c>
      <c r="C23" s="650" t="s">
        <v>3582</v>
      </c>
      <c r="D23" s="648">
        <v>12</v>
      </c>
    </row>
    <row r="24" spans="1:4">
      <c r="B24" s="1556"/>
      <c r="C24" s="650" t="s">
        <v>3583</v>
      </c>
      <c r="D24" s="648">
        <v>13</v>
      </c>
    </row>
    <row r="25" spans="1:4" ht="64.5" customHeight="1">
      <c r="B25" s="1556" t="s">
        <v>3584</v>
      </c>
      <c r="C25" s="650" t="s">
        <v>3585</v>
      </c>
      <c r="D25" s="648">
        <v>14</v>
      </c>
    </row>
    <row r="26" spans="1:4">
      <c r="B26" s="1556"/>
      <c r="C26" s="650" t="s">
        <v>3586</v>
      </c>
      <c r="D26" s="648">
        <v>15</v>
      </c>
    </row>
    <row r="27" spans="1:4">
      <c r="B27" s="1556"/>
      <c r="C27" s="650" t="s">
        <v>3587</v>
      </c>
      <c r="D27" s="648">
        <v>16</v>
      </c>
    </row>
    <row r="28" spans="1:4" ht="51.75" customHeight="1">
      <c r="B28" s="1556"/>
      <c r="C28" s="650" t="s">
        <v>3588</v>
      </c>
      <c r="D28" s="648">
        <v>17</v>
      </c>
    </row>
    <row r="29" spans="1:4" ht="30.75" customHeight="1">
      <c r="B29" s="1556"/>
      <c r="C29" s="650" t="s">
        <v>3589</v>
      </c>
      <c r="D29" s="648">
        <v>18</v>
      </c>
    </row>
    <row r="30" spans="1:4">
      <c r="B30" s="651" t="s">
        <v>3590</v>
      </c>
      <c r="C30" s="650" t="s">
        <v>3591</v>
      </c>
      <c r="D30" s="648">
        <v>19</v>
      </c>
    </row>
    <row r="31" spans="1:4">
      <c r="B31" s="652" t="s">
        <v>3592</v>
      </c>
      <c r="C31" s="650" t="s">
        <v>3593</v>
      </c>
      <c r="D31" s="648">
        <v>20</v>
      </c>
    </row>
    <row r="32" spans="1:4">
      <c r="B32" s="653"/>
      <c r="C32" s="650" t="s">
        <v>3594</v>
      </c>
      <c r="D32" s="648">
        <v>21</v>
      </c>
    </row>
    <row r="33" spans="2:4">
      <c r="B33" s="654"/>
      <c r="C33" s="650" t="s">
        <v>3592</v>
      </c>
      <c r="D33" s="648">
        <v>22</v>
      </c>
    </row>
    <row r="34" spans="2:4">
      <c r="B34" s="1556" t="s">
        <v>3595</v>
      </c>
      <c r="C34" s="650" t="s">
        <v>3596</v>
      </c>
      <c r="D34" s="648">
        <v>23</v>
      </c>
    </row>
    <row r="35" spans="2:4">
      <c r="B35" s="1556"/>
      <c r="C35" s="650" t="s">
        <v>3597</v>
      </c>
      <c r="D35" s="648">
        <v>24</v>
      </c>
    </row>
    <row r="36" spans="2:4">
      <c r="B36" s="1556"/>
      <c r="C36" s="650" t="s">
        <v>3598</v>
      </c>
      <c r="D36" s="648">
        <v>25</v>
      </c>
    </row>
    <row r="37" spans="2:4">
      <c r="B37" s="1556"/>
      <c r="C37" s="650" t="s">
        <v>3599</v>
      </c>
      <c r="D37" s="648">
        <v>26</v>
      </c>
    </row>
    <row r="38" spans="2:4">
      <c r="B38" s="1556" t="s">
        <v>3600</v>
      </c>
      <c r="C38" s="651" t="s">
        <v>3601</v>
      </c>
      <c r="D38" s="1557">
        <v>27</v>
      </c>
    </row>
    <row r="39" spans="2:4">
      <c r="B39" s="1556"/>
      <c r="C39" s="655" t="s">
        <v>3602</v>
      </c>
      <c r="D39" s="1557"/>
    </row>
    <row r="40" spans="2:4">
      <c r="B40" s="650" t="s">
        <v>3603</v>
      </c>
      <c r="C40" s="650" t="s">
        <v>3603</v>
      </c>
      <c r="D40" s="648">
        <v>28</v>
      </c>
    </row>
    <row r="41" spans="2:4">
      <c r="B41" s="650" t="s">
        <v>3604</v>
      </c>
      <c r="C41" s="650" t="s">
        <v>3604</v>
      </c>
      <c r="D41" s="648">
        <v>29</v>
      </c>
    </row>
    <row r="42" spans="2:4">
      <c r="B42" s="1556" t="s">
        <v>3605</v>
      </c>
      <c r="C42" s="650" t="s">
        <v>3606</v>
      </c>
      <c r="D42" s="648">
        <v>30</v>
      </c>
    </row>
    <row r="43" spans="2:4">
      <c r="B43" s="1556"/>
      <c r="C43" s="650" t="s">
        <v>3607</v>
      </c>
      <c r="D43" s="648">
        <v>31</v>
      </c>
    </row>
    <row r="44" spans="2:4">
      <c r="B44" s="1556" t="s">
        <v>3608</v>
      </c>
      <c r="C44" s="650" t="s">
        <v>3609</v>
      </c>
      <c r="D44" s="648">
        <v>32</v>
      </c>
    </row>
    <row r="45" spans="2:4">
      <c r="B45" s="1556"/>
      <c r="C45" s="650" t="s">
        <v>3610</v>
      </c>
      <c r="D45" s="648">
        <v>33</v>
      </c>
    </row>
    <row r="46" spans="2:4">
      <c r="B46" s="1556" t="s">
        <v>3611</v>
      </c>
      <c r="C46" s="650" t="s">
        <v>3612</v>
      </c>
      <c r="D46" s="648">
        <v>34</v>
      </c>
    </row>
    <row r="47" spans="2:4">
      <c r="B47" s="1556"/>
      <c r="C47" s="650" t="s">
        <v>3613</v>
      </c>
      <c r="D47" s="648">
        <v>35</v>
      </c>
    </row>
    <row r="48" spans="2:4" ht="25.5">
      <c r="B48" s="1556"/>
      <c r="C48" s="650" t="s">
        <v>3614</v>
      </c>
      <c r="D48" s="648">
        <v>36</v>
      </c>
    </row>
    <row r="49" spans="1:4" ht="25.5">
      <c r="B49" s="1556"/>
      <c r="C49" s="650" t="s">
        <v>3615</v>
      </c>
      <c r="D49" s="648">
        <v>37</v>
      </c>
    </row>
    <row r="50" spans="1:4">
      <c r="B50" s="1556" t="s">
        <v>3616</v>
      </c>
      <c r="C50" s="650" t="s">
        <v>3617</v>
      </c>
      <c r="D50" s="648">
        <v>38</v>
      </c>
    </row>
    <row r="51" spans="1:4">
      <c r="B51" s="1556"/>
      <c r="C51" s="650" t="s">
        <v>3618</v>
      </c>
      <c r="D51" s="648">
        <v>39</v>
      </c>
    </row>
    <row r="52" spans="1:4">
      <c r="B52" s="1556" t="s">
        <v>3619</v>
      </c>
      <c r="C52" s="650" t="s">
        <v>3620</v>
      </c>
      <c r="D52" s="648">
        <v>40</v>
      </c>
    </row>
    <row r="53" spans="1:4">
      <c r="B53" s="1556"/>
      <c r="C53" s="650" t="s">
        <v>3621</v>
      </c>
      <c r="D53" s="648">
        <v>41</v>
      </c>
    </row>
    <row r="54" spans="1:4">
      <c r="B54" s="1556"/>
      <c r="C54" s="650" t="s">
        <v>3622</v>
      </c>
      <c r="D54" s="648">
        <v>42</v>
      </c>
    </row>
    <row r="55" spans="1:4">
      <c r="B55" s="1556"/>
      <c r="C55" s="650" t="s">
        <v>3623</v>
      </c>
      <c r="D55" s="648">
        <v>43</v>
      </c>
    </row>
    <row r="56" spans="1:4">
      <c r="B56" s="1556"/>
      <c r="C56" s="650" t="s">
        <v>3624</v>
      </c>
      <c r="D56" s="648">
        <v>44</v>
      </c>
    </row>
    <row r="57" spans="1:4" ht="51">
      <c r="B57" s="1556"/>
      <c r="C57" s="650" t="s">
        <v>3625</v>
      </c>
      <c r="D57" s="648">
        <v>45</v>
      </c>
    </row>
    <row r="58" spans="1:4">
      <c r="B58" s="650" t="s">
        <v>3626</v>
      </c>
      <c r="C58" s="650" t="s">
        <v>3626</v>
      </c>
      <c r="D58" s="648">
        <v>46</v>
      </c>
    </row>
    <row r="59" spans="1:4">
      <c r="B59" s="650" t="s">
        <v>3627</v>
      </c>
      <c r="C59" s="650" t="s">
        <v>3627</v>
      </c>
      <c r="D59" s="648">
        <v>99</v>
      </c>
    </row>
    <row r="60" spans="1:4">
      <c r="A60" s="643" t="s">
        <v>3628</v>
      </c>
      <c r="B60" s="1551" t="s">
        <v>3629</v>
      </c>
      <c r="C60" s="1551"/>
      <c r="D60" s="1551"/>
    </row>
    <row r="61" spans="1:4" ht="78.75" customHeight="1">
      <c r="A61" s="656" t="s">
        <v>3630</v>
      </c>
      <c r="B61" s="1550" t="s">
        <v>3631</v>
      </c>
      <c r="C61" s="1550"/>
      <c r="D61" s="1550"/>
    </row>
    <row r="62" spans="1:4" ht="91.5" customHeight="1">
      <c r="A62" s="656" t="s">
        <v>3632</v>
      </c>
      <c r="B62" s="1550" t="s">
        <v>3633</v>
      </c>
      <c r="C62" s="1550"/>
      <c r="D62" s="1550"/>
    </row>
    <row r="63" spans="1:4" ht="26.25" customHeight="1">
      <c r="A63" s="657" t="s">
        <v>3634</v>
      </c>
      <c r="B63" s="1550" t="s">
        <v>3635</v>
      </c>
      <c r="C63" s="1550"/>
      <c r="D63" s="1550"/>
    </row>
    <row r="64" spans="1:4">
      <c r="A64" s="643" t="s">
        <v>3636</v>
      </c>
      <c r="B64" s="1551" t="s">
        <v>3637</v>
      </c>
      <c r="C64" s="1551"/>
      <c r="D64" s="1551"/>
    </row>
    <row r="65" spans="1:4">
      <c r="A65" s="643" t="s">
        <v>3638</v>
      </c>
      <c r="B65" s="1551" t="s">
        <v>3639</v>
      </c>
      <c r="C65" s="1551"/>
      <c r="D65" s="1551"/>
    </row>
    <row r="66" spans="1:4">
      <c r="A66" s="644" t="s">
        <v>3640</v>
      </c>
      <c r="B66" s="1551" t="s">
        <v>3641</v>
      </c>
      <c r="C66" s="1551"/>
      <c r="D66" s="1551"/>
    </row>
    <row r="67" spans="1:4" ht="25.5" customHeight="1">
      <c r="A67" s="656" t="s">
        <v>2308</v>
      </c>
      <c r="B67" s="1550" t="s">
        <v>3642</v>
      </c>
      <c r="C67" s="1550"/>
      <c r="D67" s="1550"/>
    </row>
    <row r="68" spans="1:4">
      <c r="A68" s="641" t="s">
        <v>3643</v>
      </c>
      <c r="B68" s="1551" t="s">
        <v>3644</v>
      </c>
      <c r="C68" s="1551"/>
      <c r="D68" s="1551"/>
    </row>
    <row r="69" spans="1:4">
      <c r="A69" s="641" t="s">
        <v>2310</v>
      </c>
      <c r="B69" s="1551" t="s">
        <v>3645</v>
      </c>
      <c r="C69" s="1551"/>
      <c r="D69" s="1551"/>
    </row>
    <row r="70" spans="1:4" ht="78.75" customHeight="1">
      <c r="A70" s="656" t="s">
        <v>2543</v>
      </c>
      <c r="B70" s="1550" t="s">
        <v>3646</v>
      </c>
      <c r="C70" s="1550"/>
      <c r="D70" s="1550"/>
    </row>
    <row r="71" spans="1:4" ht="70.5" customHeight="1">
      <c r="A71" s="656" t="s">
        <v>2544</v>
      </c>
      <c r="B71" s="1550" t="s">
        <v>3647</v>
      </c>
      <c r="C71" s="1550"/>
      <c r="D71" s="1550"/>
    </row>
    <row r="72" spans="1:4" ht="68.25" customHeight="1">
      <c r="A72" s="656" t="s">
        <v>3568</v>
      </c>
      <c r="B72" s="1550" t="s">
        <v>3648</v>
      </c>
      <c r="C72" s="1550"/>
      <c r="D72" s="1550"/>
    </row>
    <row r="73" spans="1:4" ht="78" customHeight="1">
      <c r="A73" s="656" t="s">
        <v>3577</v>
      </c>
      <c r="B73" s="1550" t="s">
        <v>3649</v>
      </c>
      <c r="C73" s="1550"/>
      <c r="D73" s="1550"/>
    </row>
    <row r="74" spans="1:4" ht="70.5" customHeight="1">
      <c r="A74" s="656" t="s">
        <v>3628</v>
      </c>
      <c r="B74" s="1558" t="s">
        <v>3650</v>
      </c>
      <c r="C74" s="1558"/>
      <c r="D74" s="1558"/>
    </row>
    <row r="75" spans="1:4" ht="27" customHeight="1">
      <c r="A75" s="656" t="s">
        <v>3630</v>
      </c>
      <c r="B75" s="1550" t="s">
        <v>3651</v>
      </c>
      <c r="C75" s="1550"/>
      <c r="D75" s="1550"/>
    </row>
    <row r="76" spans="1:4">
      <c r="A76" s="658" t="s">
        <v>3652</v>
      </c>
      <c r="B76" s="1551" t="s">
        <v>3653</v>
      </c>
      <c r="C76" s="1551"/>
      <c r="D76" s="1551"/>
    </row>
    <row r="77" spans="1:4" ht="27" customHeight="1">
      <c r="A77" s="656" t="s">
        <v>2308</v>
      </c>
      <c r="B77" s="1550" t="s">
        <v>3654</v>
      </c>
      <c r="C77" s="1550"/>
      <c r="D77" s="1550"/>
    </row>
    <row r="78" spans="1:4" ht="27" customHeight="1">
      <c r="A78" s="656" t="s">
        <v>2309</v>
      </c>
      <c r="B78" s="1550" t="s">
        <v>3655</v>
      </c>
      <c r="C78" s="1550"/>
      <c r="D78" s="1550"/>
    </row>
    <row r="79" spans="1:4" ht="52.5" customHeight="1">
      <c r="A79" s="656" t="s">
        <v>2310</v>
      </c>
      <c r="B79" s="1550" t="s">
        <v>3656</v>
      </c>
      <c r="C79" s="1550"/>
      <c r="D79" s="1550"/>
    </row>
    <row r="80" spans="1:4">
      <c r="A80" s="656" t="s">
        <v>2543</v>
      </c>
      <c r="B80" s="1551" t="s">
        <v>3657</v>
      </c>
      <c r="C80" s="1551"/>
      <c r="D80" s="1551"/>
    </row>
  </sheetData>
  <mergeCells count="52">
    <mergeCell ref="B77:D77"/>
    <mergeCell ref="B78:D78"/>
    <mergeCell ref="B79:D79"/>
    <mergeCell ref="B80:D80"/>
    <mergeCell ref="B71:D71"/>
    <mergeCell ref="B72:D72"/>
    <mergeCell ref="B73:D73"/>
    <mergeCell ref="B74:D74"/>
    <mergeCell ref="B75:D75"/>
    <mergeCell ref="B76:D76"/>
    <mergeCell ref="B70:D70"/>
    <mergeCell ref="B52:B57"/>
    <mergeCell ref="B60:D60"/>
    <mergeCell ref="B61:D61"/>
    <mergeCell ref="B62:D62"/>
    <mergeCell ref="B63:D63"/>
    <mergeCell ref="B64:D64"/>
    <mergeCell ref="B65:D65"/>
    <mergeCell ref="B66:D66"/>
    <mergeCell ref="B67:D67"/>
    <mergeCell ref="B68:D68"/>
    <mergeCell ref="B69:D69"/>
    <mergeCell ref="B50:B51"/>
    <mergeCell ref="B19:C19"/>
    <mergeCell ref="B20:D20"/>
    <mergeCell ref="B21:C21"/>
    <mergeCell ref="B23:B24"/>
    <mergeCell ref="B25:B29"/>
    <mergeCell ref="B34:B37"/>
    <mergeCell ref="B38:B39"/>
    <mergeCell ref="D38:D39"/>
    <mergeCell ref="B42:B43"/>
    <mergeCell ref="B44:B45"/>
    <mergeCell ref="B46:B49"/>
    <mergeCell ref="B18:C18"/>
    <mergeCell ref="B7:D7"/>
    <mergeCell ref="B8:D8"/>
    <mergeCell ref="B9:D9"/>
    <mergeCell ref="B10:D10"/>
    <mergeCell ref="B11:D11"/>
    <mergeCell ref="B12:D12"/>
    <mergeCell ref="B13:D13"/>
    <mergeCell ref="B14:C14"/>
    <mergeCell ref="B15:C15"/>
    <mergeCell ref="B16:C16"/>
    <mergeCell ref="B17:C17"/>
    <mergeCell ref="B6:D6"/>
    <mergeCell ref="A1:B1"/>
    <mergeCell ref="B2:D2"/>
    <mergeCell ref="B3:D3"/>
    <mergeCell ref="B4:D4"/>
    <mergeCell ref="B5:D5"/>
  </mergeCells>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AT1" sqref="AT1"/>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676" t="s">
        <v>0</v>
      </c>
      <c r="B1" s="1676"/>
      <c r="C1" s="1676"/>
      <c r="D1" s="1676"/>
      <c r="E1" s="1676"/>
      <c r="F1" s="1676"/>
      <c r="G1" s="1676"/>
      <c r="H1" s="1676"/>
      <c r="I1" s="1676"/>
      <c r="J1" s="1676"/>
      <c r="K1" s="1676"/>
      <c r="L1" s="1676"/>
      <c r="M1" s="1676"/>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row>
    <row r="2" spans="1:53">
      <c r="A2" s="1676"/>
      <c r="B2" s="1676"/>
      <c r="C2" s="1676"/>
      <c r="D2" s="1676"/>
      <c r="E2" s="1676"/>
      <c r="F2" s="1676"/>
      <c r="G2" s="1676"/>
      <c r="H2" s="1676"/>
      <c r="I2" s="1676"/>
      <c r="J2" s="1676"/>
      <c r="K2" s="1676"/>
      <c r="L2" s="1676"/>
      <c r="M2" s="1676"/>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row>
    <row r="3" spans="1:53">
      <c r="A3" s="1011"/>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row>
    <row r="4" spans="1:53" ht="8.1" customHeight="1">
      <c r="A4" s="1676" t="s">
        <v>1</v>
      </c>
      <c r="B4" s="1676"/>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c r="AD4" s="1676"/>
      <c r="AE4" s="1676"/>
      <c r="AF4" s="1676"/>
      <c r="AG4" s="1676"/>
      <c r="AH4" s="1676"/>
      <c r="AI4" s="1676"/>
      <c r="AJ4" s="1676"/>
      <c r="AK4" s="1010"/>
      <c r="AL4" s="1010"/>
      <c r="AM4" s="238"/>
    </row>
    <row r="5" spans="1:53" ht="8.1" customHeight="1">
      <c r="A5" s="1676"/>
      <c r="B5" s="1676"/>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c r="AH5" s="1676"/>
      <c r="AI5" s="1676"/>
      <c r="AJ5" s="1676"/>
      <c r="AK5" s="1010"/>
      <c r="AL5" s="1010"/>
      <c r="AM5" s="238"/>
    </row>
    <row r="6" spans="1:53" ht="8.1" customHeight="1">
      <c r="A6" s="1676" t="s">
        <v>2313</v>
      </c>
      <c r="B6" s="1676"/>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010"/>
      <c r="AL6" s="1010"/>
      <c r="AM6" s="238"/>
    </row>
    <row r="7" spans="1:53" ht="8.1" customHeight="1">
      <c r="A7" s="1676"/>
      <c r="B7" s="1676"/>
      <c r="C7" s="1676"/>
      <c r="D7" s="1676"/>
      <c r="E7" s="1676"/>
      <c r="F7" s="1676"/>
      <c r="G7" s="1676"/>
      <c r="H7" s="1676"/>
      <c r="I7" s="1676"/>
      <c r="J7" s="1676"/>
      <c r="K7" s="1676"/>
      <c r="L7" s="1676"/>
      <c r="M7" s="1676"/>
      <c r="N7" s="1676"/>
      <c r="O7" s="1676"/>
      <c r="P7" s="1676"/>
      <c r="Q7" s="1676"/>
      <c r="R7" s="1676"/>
      <c r="S7" s="1676"/>
      <c r="T7" s="1676"/>
      <c r="U7" s="1676"/>
      <c r="V7" s="1676"/>
      <c r="W7" s="1676"/>
      <c r="X7" s="1676"/>
      <c r="Y7" s="1676"/>
      <c r="Z7" s="1676"/>
      <c r="AA7" s="1676"/>
      <c r="AB7" s="1676"/>
      <c r="AC7" s="1676"/>
      <c r="AD7" s="1676"/>
      <c r="AE7" s="1676"/>
      <c r="AF7" s="1676"/>
      <c r="AG7" s="1676"/>
      <c r="AH7" s="1676"/>
      <c r="AI7" s="1676"/>
      <c r="AJ7" s="1676"/>
      <c r="AK7" s="1010"/>
      <c r="AL7" s="1010"/>
      <c r="AM7" s="238"/>
    </row>
    <row r="8" spans="1:53" ht="8.1" customHeight="1">
      <c r="A8" s="1676" t="s">
        <v>2</v>
      </c>
      <c r="B8" s="167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010"/>
      <c r="AL8" s="1010"/>
      <c r="AM8" s="238"/>
    </row>
    <row r="9" spans="1:53" ht="8.1" customHeight="1">
      <c r="A9" s="1676"/>
      <c r="B9" s="1676"/>
      <c r="C9" s="1676"/>
      <c r="D9" s="1676"/>
      <c r="E9" s="1676"/>
      <c r="F9" s="1676"/>
      <c r="G9" s="1676"/>
      <c r="H9" s="1676"/>
      <c r="I9" s="1676"/>
      <c r="J9" s="1676"/>
      <c r="K9" s="1676"/>
      <c r="L9" s="1676"/>
      <c r="M9" s="1676"/>
      <c r="N9" s="1676"/>
      <c r="O9" s="1676"/>
      <c r="P9" s="1676"/>
      <c r="Q9" s="1676"/>
      <c r="R9" s="1676"/>
      <c r="S9" s="1676"/>
      <c r="T9" s="1676"/>
      <c r="U9" s="1676"/>
      <c r="V9" s="1676"/>
      <c r="W9" s="1676"/>
      <c r="X9" s="1676"/>
      <c r="Y9" s="1676"/>
      <c r="Z9" s="1676"/>
      <c r="AA9" s="1676"/>
      <c r="AB9" s="1676"/>
      <c r="AC9" s="1676"/>
      <c r="AD9" s="1676"/>
      <c r="AE9" s="1676"/>
      <c r="AF9" s="1676"/>
      <c r="AG9" s="1676"/>
      <c r="AH9" s="1676"/>
      <c r="AI9" s="1676"/>
      <c r="AJ9" s="1676"/>
      <c r="AK9" s="1010"/>
      <c r="AL9" s="1010"/>
      <c r="AM9" s="238"/>
    </row>
    <row r="10" spans="1:53">
      <c r="A10" s="1011"/>
      <c r="B10" s="1011"/>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1011"/>
      <c r="Y10" s="1681" t="str">
        <f>TEXT(第一面!AI18,"yyyy")</f>
        <v>1900</v>
      </c>
      <c r="Z10" s="1679"/>
      <c r="AA10" s="1679"/>
      <c r="AB10" s="1679"/>
      <c r="AC10" s="1676" t="s">
        <v>5</v>
      </c>
      <c r="AD10" s="1679" t="str">
        <f>第一面!AD18</f>
        <v/>
      </c>
      <c r="AE10" s="1679"/>
      <c r="AF10" s="1676" t="s">
        <v>4</v>
      </c>
      <c r="AG10" s="1679" t="str">
        <f>第一面!AF18</f>
        <v/>
      </c>
      <c r="AH10" s="1679"/>
      <c r="AI10" s="1676" t="s">
        <v>3</v>
      </c>
      <c r="AJ10" s="1011"/>
      <c r="AK10" s="1011"/>
      <c r="AL10" s="1011"/>
    </row>
    <row r="11" spans="1:53">
      <c r="A11" s="1011"/>
      <c r="B11" s="1011"/>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1011"/>
      <c r="Y11" s="1680"/>
      <c r="Z11" s="1680"/>
      <c r="AA11" s="1680"/>
      <c r="AB11" s="1680"/>
      <c r="AC11" s="1676"/>
      <c r="AD11" s="1680"/>
      <c r="AE11" s="1680"/>
      <c r="AF11" s="1676"/>
      <c r="AG11" s="1680"/>
      <c r="AH11" s="1680"/>
      <c r="AI11" s="1676"/>
      <c r="AJ11" s="1011"/>
      <c r="AK11" s="1011"/>
      <c r="AL11" s="1011"/>
    </row>
    <row r="12" spans="1:53">
      <c r="A12" s="1677" t="str">
        <f>IFERROR(IF(LEFT(第三面!F4,3)="東京都","東京都",IF(FIND("県",第三面!F4,1)&gt;0,LEFT(第三面!F4,FIND("県",第三面!F4,1)),"")),"")</f>
        <v/>
      </c>
      <c r="B12" s="1677"/>
      <c r="C12" s="1677"/>
      <c r="D12" s="1677"/>
      <c r="E12" s="1677"/>
      <c r="F12" s="1677"/>
      <c r="G12" s="1677"/>
      <c r="H12" s="1677"/>
      <c r="I12" s="1677"/>
      <c r="J12" s="1677"/>
      <c r="K12" s="1677"/>
      <c r="L12" s="1677"/>
      <c r="M12" s="1676" t="s">
        <v>6</v>
      </c>
      <c r="N12" s="1676"/>
      <c r="O12" s="1676"/>
      <c r="P12" s="1676"/>
      <c r="Q12" s="1011"/>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row>
    <row r="13" spans="1:53">
      <c r="A13" s="1678"/>
      <c r="B13" s="1678"/>
      <c r="C13" s="1678"/>
      <c r="D13" s="1678"/>
      <c r="E13" s="1678"/>
      <c r="F13" s="1678"/>
      <c r="G13" s="1678"/>
      <c r="H13" s="1678"/>
      <c r="I13" s="1678"/>
      <c r="J13" s="1678"/>
      <c r="K13" s="1678"/>
      <c r="L13" s="1678"/>
      <c r="M13" s="1676"/>
      <c r="N13" s="1676"/>
      <c r="O13" s="1676"/>
      <c r="P13" s="1676"/>
      <c r="Q13" s="1011"/>
      <c r="R13" s="1011"/>
      <c r="S13" s="1011"/>
      <c r="T13" s="1011"/>
      <c r="U13" s="1011"/>
      <c r="V13" s="1011"/>
      <c r="W13" s="1011"/>
      <c r="X13" s="1011"/>
      <c r="Y13" s="1011"/>
      <c r="Z13" s="1011"/>
      <c r="AA13" s="1011"/>
      <c r="AB13" s="1011"/>
      <c r="AC13" s="1011"/>
      <c r="AD13" s="1011"/>
      <c r="AE13" s="1011"/>
      <c r="AF13" s="1011"/>
      <c r="AG13" s="1011"/>
      <c r="AH13" s="1011"/>
      <c r="AI13" s="1011"/>
      <c r="AJ13" s="1011"/>
      <c r="AK13" s="1011"/>
      <c r="AL13" s="1011"/>
    </row>
    <row r="14" spans="1:53" ht="3.75" customHeight="1">
      <c r="A14" s="1011"/>
      <c r="B14" s="1011"/>
      <c r="C14" s="1011"/>
      <c r="D14" s="1684"/>
      <c r="E14" s="1684"/>
      <c r="F14" s="1684"/>
      <c r="G14" s="1684"/>
      <c r="H14" s="1684"/>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1011"/>
      <c r="AH14" s="1011"/>
      <c r="AI14" s="1011"/>
      <c r="AJ14" s="1011"/>
      <c r="AK14" s="1011"/>
      <c r="AL14" s="1011"/>
    </row>
    <row r="15" spans="1:53" ht="18" customHeight="1" thickBot="1">
      <c r="A15" s="1685" t="s">
        <v>7</v>
      </c>
      <c r="B15" s="1562"/>
      <c r="C15" s="1562"/>
      <c r="D15" s="1562"/>
      <c r="E15" s="1562"/>
      <c r="F15" s="1562"/>
      <c r="G15" s="1562"/>
      <c r="H15" s="1562"/>
      <c r="I15" s="1562"/>
      <c r="J15" s="1562"/>
      <c r="K15" s="1562"/>
      <c r="L15" s="1562"/>
      <c r="M15" s="1562"/>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43"/>
      <c r="AM15" s="4"/>
    </row>
    <row r="16" spans="1:53" ht="20.100000000000001" customHeight="1" thickBot="1">
      <c r="A16" s="1015"/>
      <c r="B16" s="1016"/>
      <c r="C16" s="1016"/>
      <c r="D16" s="1683" t="s">
        <v>8</v>
      </c>
      <c r="E16" s="1683"/>
      <c r="F16" s="1683"/>
      <c r="G16" s="1683"/>
      <c r="H16" s="1683"/>
      <c r="I16" s="1584" t="str">
        <f>IF(第二面!K5="","",第二面!K5)&amp;"　　"&amp;IF(AND('第二面（主）'!K5&lt;&gt;"",BA16&lt;&gt;""),'第二面（主）'!K5,"")&amp;"　　"&amp;IF(AND('第二面（主）'!K12&lt;&gt;"",BA16&lt;&gt;""),'第二面（主）'!K12,"")</f>
        <v>　　　　</v>
      </c>
      <c r="J16" s="1585"/>
      <c r="K16" s="1585"/>
      <c r="L16" s="1585"/>
      <c r="M16" s="1585"/>
      <c r="N16" s="1585"/>
      <c r="O16" s="1585"/>
      <c r="P16" s="1585"/>
      <c r="Q16" s="1585"/>
      <c r="R16" s="1585"/>
      <c r="S16" s="1585"/>
      <c r="T16" s="1585"/>
      <c r="U16" s="1585"/>
      <c r="V16" s="1585"/>
      <c r="W16" s="1585"/>
      <c r="X16" s="1585"/>
      <c r="Y16" s="1585"/>
      <c r="Z16" s="1585"/>
      <c r="AA16" s="1585"/>
      <c r="AB16" s="1585"/>
      <c r="AC16" s="1585"/>
      <c r="AD16" s="1585"/>
      <c r="AE16" s="1585"/>
      <c r="AF16" s="1585"/>
      <c r="AG16" s="1585"/>
      <c r="AH16" s="1585"/>
      <c r="AI16" s="1585"/>
      <c r="AJ16" s="1586"/>
      <c r="AK16" s="1016"/>
      <c r="AL16" s="1022"/>
      <c r="AM16" s="4"/>
      <c r="BA16" s="572"/>
    </row>
    <row r="17" spans="1:53" ht="20.100000000000001" customHeight="1">
      <c r="A17" s="1015"/>
      <c r="B17" s="1016"/>
      <c r="C17" s="1016"/>
      <c r="D17" s="1683" t="s">
        <v>9</v>
      </c>
      <c r="E17" s="1683"/>
      <c r="F17" s="1683"/>
      <c r="G17" s="1683"/>
      <c r="H17" s="1683"/>
      <c r="I17" s="1584" t="str">
        <f>LEFT(IF(第二面!K6="","",第二面!K6),3)</f>
        <v/>
      </c>
      <c r="J17" s="1585"/>
      <c r="K17" s="1585"/>
      <c r="L17" s="1585"/>
      <c r="M17" s="1585"/>
      <c r="N17" s="1017" t="s">
        <v>2250</v>
      </c>
      <c r="O17" s="1585" t="str">
        <f>RIGHT(IF(第二面!K6="","",第二面!K6),4)</f>
        <v/>
      </c>
      <c r="P17" s="1585"/>
      <c r="Q17" s="1585"/>
      <c r="R17" s="1585"/>
      <c r="S17" s="1585"/>
      <c r="T17" s="1586"/>
      <c r="U17" s="1018"/>
      <c r="V17" s="1018"/>
      <c r="W17" s="1018"/>
      <c r="X17" s="1018"/>
      <c r="Y17" s="1018"/>
      <c r="Z17" s="1018"/>
      <c r="AA17" s="1018"/>
      <c r="AB17" s="1018"/>
      <c r="AC17" s="1018"/>
      <c r="AD17" s="1018"/>
      <c r="AE17" s="1018"/>
      <c r="AF17" s="1018"/>
      <c r="AG17" s="1018"/>
      <c r="AH17" s="1016"/>
      <c r="AI17" s="1016"/>
      <c r="AJ17" s="1016"/>
      <c r="AK17" s="1016"/>
      <c r="AL17" s="1022"/>
      <c r="AM17" s="4"/>
    </row>
    <row r="18" spans="1:53" ht="20.100000000000001" customHeight="1">
      <c r="A18" s="1015"/>
      <c r="B18" s="1016"/>
      <c r="C18" s="1016"/>
      <c r="D18" s="1683" t="s">
        <v>10</v>
      </c>
      <c r="E18" s="1683"/>
      <c r="F18" s="1683"/>
      <c r="G18" s="1683"/>
      <c r="H18" s="1683"/>
      <c r="I18" s="1584" t="str">
        <f>IF(第二面!K7="","",第二面!K7)</f>
        <v/>
      </c>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6"/>
      <c r="AK18" s="1016"/>
      <c r="AL18" s="1022"/>
      <c r="AM18" s="4"/>
    </row>
    <row r="19" spans="1:53" ht="20.100000000000001" customHeight="1">
      <c r="A19" s="1015"/>
      <c r="B19" s="1016"/>
      <c r="C19" s="1016"/>
      <c r="D19" s="1683" t="s">
        <v>11</v>
      </c>
      <c r="E19" s="1683"/>
      <c r="F19" s="1683"/>
      <c r="G19" s="1683"/>
      <c r="H19" s="1683"/>
      <c r="I19" s="1669"/>
      <c r="J19" s="1670"/>
      <c r="K19" s="1670"/>
      <c r="L19" s="1670"/>
      <c r="M19" s="1670"/>
      <c r="N19" s="1070" t="s">
        <v>2249</v>
      </c>
      <c r="O19" s="1671"/>
      <c r="P19" s="1671"/>
      <c r="Q19" s="1671"/>
      <c r="R19" s="1671"/>
      <c r="S19" s="1671"/>
      <c r="T19" s="1070" t="s">
        <v>2250</v>
      </c>
      <c r="U19" s="1671"/>
      <c r="V19" s="1671"/>
      <c r="W19" s="1671"/>
      <c r="X19" s="1671"/>
      <c r="Y19" s="1671"/>
      <c r="Z19" s="1672"/>
      <c r="AA19" s="1018"/>
      <c r="AB19" s="1018"/>
      <c r="AC19" s="1018"/>
      <c r="AD19" s="1018"/>
      <c r="AE19" s="1018"/>
      <c r="AF19" s="1018"/>
      <c r="AG19" s="1018"/>
      <c r="AH19" s="1016"/>
      <c r="AI19" s="1016"/>
      <c r="AJ19" s="1016"/>
      <c r="AK19" s="1016"/>
      <c r="AL19" s="1022"/>
      <c r="AM19" s="4"/>
    </row>
    <row r="20" spans="1:53" ht="3.75" customHeight="1">
      <c r="A20" s="1015"/>
      <c r="B20" s="1016"/>
      <c r="C20" s="1016"/>
      <c r="D20" s="1016"/>
      <c r="E20" s="1016"/>
      <c r="F20" s="1016"/>
      <c r="G20" s="1016"/>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c r="AL20" s="1022"/>
      <c r="AM20" s="4"/>
    </row>
    <row r="21" spans="1:53" ht="18" customHeight="1" thickBot="1">
      <c r="A21" s="1015" t="s">
        <v>2484</v>
      </c>
      <c r="B21" s="1016"/>
      <c r="C21" s="1016"/>
      <c r="D21" s="1016"/>
      <c r="E21" s="1016"/>
      <c r="F21" s="1016"/>
      <c r="G21" s="1016"/>
      <c r="H21" s="1016"/>
      <c r="I21" s="1016"/>
      <c r="J21" s="1016"/>
      <c r="K21" s="1016"/>
      <c r="L21" s="1016"/>
      <c r="M21" s="1016"/>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c r="AL21" s="1022"/>
      <c r="AM21" s="4"/>
    </row>
    <row r="22" spans="1:53" ht="20.100000000000001" customHeight="1" thickBot="1">
      <c r="A22" s="1015"/>
      <c r="B22" s="1016"/>
      <c r="C22" s="1016"/>
      <c r="D22" s="1683" t="s">
        <v>8</v>
      </c>
      <c r="E22" s="1683"/>
      <c r="F22" s="1683"/>
      <c r="G22" s="1683"/>
      <c r="H22" s="1683"/>
      <c r="I22" s="1584">
        <f>IF(AND('第二面-3'!K37="未定",BA22="設計者"),第二面!K22,IF(AND('第二面-3'!K37="未定",BA22="代理者"),第二面!K12,'第二面-3'!K37))</f>
        <v>0</v>
      </c>
      <c r="J22" s="1585"/>
      <c r="K22" s="1585"/>
      <c r="L22" s="1585"/>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6"/>
      <c r="AK22" s="1016"/>
      <c r="AL22" s="1022"/>
      <c r="AM22" s="4"/>
      <c r="BA22" s="576" t="s">
        <v>3355</v>
      </c>
    </row>
    <row r="23" spans="1:53" ht="20.100000000000001" customHeight="1">
      <c r="A23" s="1015"/>
      <c r="B23" s="1016"/>
      <c r="C23" s="1016"/>
      <c r="D23" s="1581" t="s">
        <v>2251</v>
      </c>
      <c r="E23" s="1571"/>
      <c r="F23" s="1571"/>
      <c r="G23" s="1571"/>
      <c r="H23" s="1571"/>
      <c r="I23" s="1580"/>
      <c r="J23" s="1580"/>
      <c r="K23" s="1580"/>
      <c r="L23" s="1580"/>
      <c r="M23" s="1580"/>
      <c r="N23" s="1580"/>
      <c r="O23" s="1682"/>
      <c r="P23" s="1584" t="str">
        <f>IF(AND('第二面-3'!K39="",BA22="設計者"),第二面!K24,IF(AND('第二面-3'!K39="",BA22="代理者"),第二面!K14,'第二面-3'!K39))</f>
        <v/>
      </c>
      <c r="Q23" s="1585"/>
      <c r="R23" s="1585"/>
      <c r="S23" s="1585"/>
      <c r="T23" s="1585"/>
      <c r="U23" s="1585"/>
      <c r="V23" s="1585"/>
      <c r="W23" s="1585"/>
      <c r="X23" s="1585"/>
      <c r="Y23" s="1585"/>
      <c r="Z23" s="1585"/>
      <c r="AA23" s="1585"/>
      <c r="AB23" s="1585"/>
      <c r="AC23" s="1585"/>
      <c r="AD23" s="1585"/>
      <c r="AE23" s="1585"/>
      <c r="AF23" s="1585"/>
      <c r="AG23" s="1585"/>
      <c r="AH23" s="1585"/>
      <c r="AI23" s="1585"/>
      <c r="AJ23" s="1586"/>
      <c r="AK23" s="1016"/>
      <c r="AL23" s="1022"/>
      <c r="AM23" s="4"/>
    </row>
    <row r="24" spans="1:53" ht="20.100000000000001" customHeight="1">
      <c r="A24" s="1015"/>
      <c r="B24" s="1016"/>
      <c r="C24" s="1016"/>
      <c r="D24" s="1683" t="s">
        <v>2252</v>
      </c>
      <c r="E24" s="1683"/>
      <c r="F24" s="1683"/>
      <c r="G24" s="1683"/>
      <c r="H24" s="1683"/>
      <c r="I24" s="1584" t="str">
        <f>LEFT(IF(AND('第二面-3'!K40="",BA22="設計者"),第二面!K25,IF(AND('第二面-3'!K40="",BA22="代理者"),第二面!K15,'第二面-3'!K40)),3)</f>
        <v/>
      </c>
      <c r="J24" s="1585"/>
      <c r="K24" s="1585"/>
      <c r="L24" s="1585"/>
      <c r="M24" s="1585"/>
      <c r="N24" s="1017" t="s">
        <v>2250</v>
      </c>
      <c r="O24" s="1585" t="str">
        <f>RIGHT(IF(AND('第二面-3'!K40="",BA22="設計者"),第二面!K25,IF(AND('第二面-3'!K40="",BA22="代理者"),第二面!K15,'第二面-3'!K40)),4)</f>
        <v/>
      </c>
      <c r="P24" s="1585"/>
      <c r="Q24" s="1585"/>
      <c r="R24" s="1585"/>
      <c r="S24" s="1585"/>
      <c r="T24" s="1586"/>
      <c r="U24" s="1018"/>
      <c r="V24" s="1018"/>
      <c r="W24" s="1018"/>
      <c r="X24" s="1018"/>
      <c r="Y24" s="1018"/>
      <c r="Z24" s="1018"/>
      <c r="AA24" s="1018"/>
      <c r="AB24" s="1018"/>
      <c r="AC24" s="1018"/>
      <c r="AD24" s="1018"/>
      <c r="AE24" s="1018"/>
      <c r="AF24" s="1018"/>
      <c r="AG24" s="1018"/>
      <c r="AH24" s="1016"/>
      <c r="AI24" s="1016"/>
      <c r="AJ24" s="1016"/>
      <c r="AK24" s="1016"/>
      <c r="AL24" s="1022"/>
      <c r="AM24" s="4"/>
    </row>
    <row r="25" spans="1:53" ht="20.100000000000001" customHeight="1">
      <c r="A25" s="1015"/>
      <c r="B25" s="1016"/>
      <c r="C25" s="1016"/>
      <c r="D25" s="1683" t="s">
        <v>2253</v>
      </c>
      <c r="E25" s="1683"/>
      <c r="F25" s="1683"/>
      <c r="G25" s="1683"/>
      <c r="H25" s="1683"/>
      <c r="I25" s="1584" t="str">
        <f>IF(AND('第二面-3'!K41="",BA22="設計者"),第二面!K26,IF(AND('第二面-3'!K41="",BA22="代理者"),第二面!K16,'第二面-3'!K41))</f>
        <v/>
      </c>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6"/>
      <c r="AK25" s="1016"/>
      <c r="AL25" s="1022"/>
      <c r="AM25" s="4"/>
    </row>
    <row r="26" spans="1:53" ht="20.100000000000001" customHeight="1">
      <c r="A26" s="1015"/>
      <c r="B26" s="1016"/>
      <c r="C26" s="1016"/>
      <c r="D26" s="1683" t="s">
        <v>11</v>
      </c>
      <c r="E26" s="1683"/>
      <c r="F26" s="1683"/>
      <c r="G26" s="1683"/>
      <c r="H26" s="1683"/>
      <c r="I26" s="1669"/>
      <c r="J26" s="1670"/>
      <c r="K26" s="1670"/>
      <c r="L26" s="1670"/>
      <c r="M26" s="1670"/>
      <c r="N26" s="1070" t="s">
        <v>2249</v>
      </c>
      <c r="O26" s="1671"/>
      <c r="P26" s="1671"/>
      <c r="Q26" s="1671"/>
      <c r="R26" s="1671"/>
      <c r="S26" s="1671"/>
      <c r="T26" s="1070" t="s">
        <v>2250</v>
      </c>
      <c r="U26" s="1671"/>
      <c r="V26" s="1671"/>
      <c r="W26" s="1671"/>
      <c r="X26" s="1671"/>
      <c r="Y26" s="1671"/>
      <c r="Z26" s="1672"/>
      <c r="AA26" s="1018"/>
      <c r="AB26" s="1018"/>
      <c r="AC26" s="1018"/>
      <c r="AD26" s="1018"/>
      <c r="AE26" s="1018"/>
      <c r="AF26" s="1018"/>
      <c r="AG26" s="1018"/>
      <c r="AH26" s="1016"/>
      <c r="AI26" s="1016"/>
      <c r="AJ26" s="1016"/>
      <c r="AK26" s="1016"/>
      <c r="AL26" s="1022"/>
      <c r="AM26" s="4"/>
    </row>
    <row r="27" spans="1:53" ht="20.100000000000001" customHeight="1">
      <c r="A27" s="1015"/>
      <c r="B27" s="1016"/>
      <c r="C27" s="1016"/>
      <c r="D27" s="1581" t="s">
        <v>2480</v>
      </c>
      <c r="E27" s="1571"/>
      <c r="F27" s="1571"/>
      <c r="G27" s="1571"/>
      <c r="H27" s="1571"/>
      <c r="I27" s="1571"/>
      <c r="J27" s="1571"/>
      <c r="K27" s="1579"/>
      <c r="L27" s="1570"/>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673"/>
      <c r="AK27" s="1016"/>
      <c r="AL27" s="1022"/>
      <c r="AM27" s="4"/>
    </row>
    <row r="28" spans="1:53" ht="20.100000000000001" customHeight="1">
      <c r="A28" s="1015"/>
      <c r="B28" s="1016"/>
      <c r="C28" s="1016"/>
      <c r="D28" s="1581" t="s">
        <v>2481</v>
      </c>
      <c r="E28" s="1571"/>
      <c r="F28" s="1571"/>
      <c r="G28" s="1571"/>
      <c r="H28" s="1571"/>
      <c r="I28" s="1571"/>
      <c r="J28" s="1582"/>
      <c r="K28" s="1669"/>
      <c r="L28" s="1670"/>
      <c r="M28" s="1670"/>
      <c r="N28" s="1670"/>
      <c r="O28" s="1670"/>
      <c r="P28" s="1070" t="s">
        <v>2249</v>
      </c>
      <c r="Q28" s="1670"/>
      <c r="R28" s="1670"/>
      <c r="S28" s="1670"/>
      <c r="T28" s="1670"/>
      <c r="U28" s="1670"/>
      <c r="V28" s="1070" t="s">
        <v>2250</v>
      </c>
      <c r="W28" s="1670"/>
      <c r="X28" s="1670"/>
      <c r="Y28" s="1670"/>
      <c r="Z28" s="1670"/>
      <c r="AA28" s="1670"/>
      <c r="AB28" s="1675"/>
      <c r="AC28" s="1026"/>
      <c r="AD28" s="1026"/>
      <c r="AE28" s="1026"/>
      <c r="AF28" s="1026"/>
      <c r="AG28" s="1026"/>
      <c r="AH28" s="1026"/>
      <c r="AI28" s="1026"/>
      <c r="AJ28" s="1026"/>
      <c r="AK28" s="1016"/>
      <c r="AL28" s="1022"/>
      <c r="AM28" s="4"/>
    </row>
    <row r="29" spans="1:53" ht="3.6" customHeight="1">
      <c r="A29" s="1015"/>
      <c r="B29" s="1016"/>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022"/>
      <c r="AM29" s="4"/>
    </row>
    <row r="30" spans="1:53" ht="18" customHeight="1">
      <c r="A30" s="1015" t="s">
        <v>2485</v>
      </c>
      <c r="B30" s="1016"/>
      <c r="C30" s="1016"/>
      <c r="D30" s="1016"/>
      <c r="E30" s="1016"/>
      <c r="F30" s="1016"/>
      <c r="G30" s="1016"/>
      <c r="H30" s="1016"/>
      <c r="I30" s="1016"/>
      <c r="J30" s="1016"/>
      <c r="K30" s="1016"/>
      <c r="L30" s="1016"/>
      <c r="M30" s="1016"/>
      <c r="N30" s="1016"/>
      <c r="O30" s="1016"/>
      <c r="P30" s="1016"/>
      <c r="Q30" s="1016"/>
      <c r="R30" s="1016"/>
      <c r="S30" s="1016"/>
      <c r="T30" s="1016"/>
      <c r="U30" s="1016"/>
      <c r="V30" s="1016"/>
      <c r="W30" s="1016"/>
      <c r="X30" s="1016"/>
      <c r="Y30" s="1016"/>
      <c r="Z30" s="1016"/>
      <c r="AA30" s="1016"/>
      <c r="AB30" s="1016"/>
      <c r="AC30" s="1016"/>
      <c r="AD30" s="1016"/>
      <c r="AE30" s="1016"/>
      <c r="AF30" s="1016"/>
      <c r="AG30" s="1016"/>
      <c r="AH30" s="1016"/>
      <c r="AI30" s="1016"/>
      <c r="AJ30" s="1016"/>
      <c r="AK30" s="1016"/>
      <c r="AL30" s="1022"/>
      <c r="AM30" s="4"/>
    </row>
    <row r="31" spans="1:53" ht="20.100000000000001" customHeight="1">
      <c r="A31" s="1015"/>
      <c r="B31" s="1016"/>
      <c r="C31" s="1016"/>
      <c r="D31" s="1683" t="s">
        <v>8</v>
      </c>
      <c r="E31" s="1683"/>
      <c r="F31" s="1683"/>
      <c r="G31" s="1683"/>
      <c r="H31" s="1683"/>
      <c r="I31" s="1584" t="str">
        <f>IF('第二面-3'!K4="","",'第二面-3'!K4)</f>
        <v/>
      </c>
      <c r="J31" s="1585"/>
      <c r="K31" s="1585"/>
      <c r="L31" s="1585"/>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6"/>
      <c r="AK31" s="1016"/>
      <c r="AL31" s="1022"/>
      <c r="AM31" s="4"/>
    </row>
    <row r="32" spans="1:53" ht="20.100000000000001" customHeight="1">
      <c r="A32" s="1015"/>
      <c r="B32" s="1016"/>
      <c r="C32" s="1016"/>
      <c r="D32" s="1581" t="s">
        <v>2254</v>
      </c>
      <c r="E32" s="1571"/>
      <c r="F32" s="1571"/>
      <c r="G32" s="1571"/>
      <c r="H32" s="1571"/>
      <c r="I32" s="1571"/>
      <c r="J32" s="1571"/>
      <c r="K32" s="1571"/>
      <c r="L32" s="1571"/>
      <c r="M32" s="1571"/>
      <c r="N32" s="1571"/>
      <c r="O32" s="1582"/>
      <c r="P32" s="1584" t="str">
        <f>IF('第二面-3'!K6="","",'第二面-3'!K6)</f>
        <v/>
      </c>
      <c r="Q32" s="1585"/>
      <c r="R32" s="1585"/>
      <c r="S32" s="1585"/>
      <c r="T32" s="1585"/>
      <c r="U32" s="1585"/>
      <c r="V32" s="1585"/>
      <c r="W32" s="1585"/>
      <c r="X32" s="1585"/>
      <c r="Y32" s="1585"/>
      <c r="Z32" s="1585"/>
      <c r="AA32" s="1585"/>
      <c r="AB32" s="1585"/>
      <c r="AC32" s="1585"/>
      <c r="AD32" s="1585"/>
      <c r="AE32" s="1585"/>
      <c r="AF32" s="1585"/>
      <c r="AG32" s="1585"/>
      <c r="AH32" s="1585"/>
      <c r="AI32" s="1585"/>
      <c r="AJ32" s="1586"/>
      <c r="AK32" s="1016"/>
      <c r="AL32" s="1022"/>
      <c r="AM32" s="4"/>
    </row>
    <row r="33" spans="1:39" ht="20.100000000000001" customHeight="1">
      <c r="A33" s="1015"/>
      <c r="B33" s="1016"/>
      <c r="C33" s="1016"/>
      <c r="D33" s="1683" t="s">
        <v>9</v>
      </c>
      <c r="E33" s="1683"/>
      <c r="F33" s="1683"/>
      <c r="G33" s="1683"/>
      <c r="H33" s="1683"/>
      <c r="I33" s="1584" t="str">
        <f>LEFT(IF('第二面-3'!K7="","",'第二面-3'!K7),3)</f>
        <v/>
      </c>
      <c r="J33" s="1585"/>
      <c r="K33" s="1585"/>
      <c r="L33" s="1585"/>
      <c r="M33" s="1585"/>
      <c r="N33" s="1017" t="s">
        <v>2250</v>
      </c>
      <c r="O33" s="1585" t="str">
        <f>RIGHT(IF('第二面-3'!K7="","",'第二面-3'!K7),4)</f>
        <v/>
      </c>
      <c r="P33" s="1585"/>
      <c r="Q33" s="1585"/>
      <c r="R33" s="1585"/>
      <c r="S33" s="1585"/>
      <c r="T33" s="1586"/>
      <c r="U33" s="1018"/>
      <c r="V33" s="1018"/>
      <c r="W33" s="1018"/>
      <c r="X33" s="1018"/>
      <c r="Y33" s="1018"/>
      <c r="Z33" s="1018"/>
      <c r="AA33" s="1018"/>
      <c r="AB33" s="1018"/>
      <c r="AC33" s="1018"/>
      <c r="AD33" s="1018"/>
      <c r="AE33" s="1018"/>
      <c r="AF33" s="1018"/>
      <c r="AG33" s="1018"/>
      <c r="AH33" s="1016"/>
      <c r="AI33" s="1016"/>
      <c r="AJ33" s="1016"/>
      <c r="AK33" s="1016"/>
      <c r="AL33" s="1022"/>
      <c r="AM33" s="4"/>
    </row>
    <row r="34" spans="1:39" ht="20.100000000000001" customHeight="1">
      <c r="A34" s="1015"/>
      <c r="B34" s="1016"/>
      <c r="C34" s="1016"/>
      <c r="D34" s="1683" t="s">
        <v>2253</v>
      </c>
      <c r="E34" s="1683"/>
      <c r="F34" s="1683"/>
      <c r="G34" s="1683"/>
      <c r="H34" s="1683"/>
      <c r="I34" s="1584" t="str">
        <f>IF('第二面-3'!K8="","",'第二面-3'!K8)</f>
        <v/>
      </c>
      <c r="J34" s="1585"/>
      <c r="K34" s="1585"/>
      <c r="L34" s="1585"/>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6"/>
      <c r="AK34" s="1016"/>
      <c r="AL34" s="1022"/>
      <c r="AM34" s="4"/>
    </row>
    <row r="35" spans="1:39" ht="20.100000000000001" customHeight="1">
      <c r="A35" s="1015"/>
      <c r="B35" s="1016"/>
      <c r="C35" s="1016"/>
      <c r="D35" s="1683" t="s">
        <v>11</v>
      </c>
      <c r="E35" s="1683"/>
      <c r="F35" s="1683"/>
      <c r="G35" s="1683"/>
      <c r="H35" s="1683"/>
      <c r="I35" s="1669"/>
      <c r="J35" s="1670"/>
      <c r="K35" s="1670"/>
      <c r="L35" s="1670"/>
      <c r="M35" s="1670"/>
      <c r="N35" s="1070" t="s">
        <v>2249</v>
      </c>
      <c r="O35" s="1671"/>
      <c r="P35" s="1671"/>
      <c r="Q35" s="1671"/>
      <c r="R35" s="1671"/>
      <c r="S35" s="1671"/>
      <c r="T35" s="1070" t="s">
        <v>2250</v>
      </c>
      <c r="U35" s="1671"/>
      <c r="V35" s="1671"/>
      <c r="W35" s="1671"/>
      <c r="X35" s="1671"/>
      <c r="Y35" s="1671"/>
      <c r="Z35" s="1672"/>
      <c r="AA35" s="1018"/>
      <c r="AB35" s="1018"/>
      <c r="AC35" s="1018"/>
      <c r="AD35" s="1018"/>
      <c r="AE35" s="1018"/>
      <c r="AF35" s="1018"/>
      <c r="AG35" s="1018"/>
      <c r="AH35" s="1016"/>
      <c r="AI35" s="1016"/>
      <c r="AJ35" s="1016"/>
      <c r="AK35" s="1016"/>
      <c r="AL35" s="1022"/>
      <c r="AM35" s="4"/>
    </row>
    <row r="36" spans="1:39" ht="3.75" customHeight="1">
      <c r="A36" s="1015"/>
      <c r="B36" s="1016"/>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022"/>
      <c r="AM36" s="4"/>
    </row>
    <row r="37" spans="1:39" ht="18" customHeight="1">
      <c r="A37" s="1688" t="s">
        <v>12</v>
      </c>
      <c r="B37" s="1684"/>
      <c r="C37" s="1684"/>
      <c r="D37" s="1684"/>
      <c r="E37" s="1684"/>
      <c r="F37" s="1684"/>
      <c r="G37" s="1684"/>
      <c r="H37" s="1684"/>
      <c r="I37" s="1684"/>
      <c r="J37" s="1684"/>
      <c r="K37" s="1684"/>
      <c r="L37" s="1684"/>
      <c r="M37" s="1684"/>
      <c r="N37" s="1016"/>
      <c r="O37" s="1016"/>
      <c r="P37" s="1016"/>
      <c r="Q37" s="1016"/>
      <c r="R37" s="1016"/>
      <c r="S37" s="1016"/>
      <c r="T37" s="1016"/>
      <c r="U37" s="1016"/>
      <c r="V37" s="1016"/>
      <c r="W37" s="1016"/>
      <c r="X37" s="1016"/>
      <c r="Y37" s="1016"/>
      <c r="Z37" s="1016"/>
      <c r="AA37" s="1016"/>
      <c r="AB37" s="1016"/>
      <c r="AC37" s="1016"/>
      <c r="AD37" s="1016"/>
      <c r="AE37" s="1016"/>
      <c r="AF37" s="1016"/>
      <c r="AG37" s="1016"/>
      <c r="AH37" s="1016"/>
      <c r="AI37" s="1016"/>
      <c r="AJ37" s="1016"/>
      <c r="AK37" s="1016"/>
      <c r="AL37" s="1022"/>
      <c r="AM37" s="4"/>
    </row>
    <row r="38" spans="1:39" ht="24.6" customHeight="1">
      <c r="A38" s="1015"/>
      <c r="B38" s="1016"/>
      <c r="C38" s="1022"/>
      <c r="D38" s="1581" t="s">
        <v>13</v>
      </c>
      <c r="E38" s="1571"/>
      <c r="F38" s="1571"/>
      <c r="G38" s="1571"/>
      <c r="H38" s="1571"/>
      <c r="I38" s="1571"/>
      <c r="J38" s="1571"/>
      <c r="K38" s="1582"/>
      <c r="L38" s="1689"/>
      <c r="M38" s="1587"/>
      <c r="N38" s="1587"/>
      <c r="O38" s="1587" t="s">
        <v>16</v>
      </c>
      <c r="P38" s="1587"/>
      <c r="Q38" s="1589"/>
      <c r="R38" s="1589"/>
      <c r="S38" s="1589"/>
      <c r="T38" s="1589"/>
      <c r="U38" s="1589"/>
      <c r="V38" s="1589"/>
      <c r="W38" s="1589"/>
      <c r="X38" s="1589"/>
      <c r="Y38" s="1589"/>
      <c r="Z38" s="1589"/>
      <c r="AA38" s="1589"/>
      <c r="AB38" s="1589"/>
      <c r="AC38" s="1589"/>
      <c r="AD38" s="1587" t="s">
        <v>17</v>
      </c>
      <c r="AE38" s="1588"/>
      <c r="AF38" s="1016"/>
      <c r="AG38" s="1016"/>
      <c r="AH38" s="1016"/>
      <c r="AI38" s="1016"/>
      <c r="AJ38" s="1016"/>
      <c r="AK38" s="1016"/>
      <c r="AL38" s="1022"/>
      <c r="AM38" s="4"/>
    </row>
    <row r="39" spans="1:39" ht="20.100000000000001" customHeight="1">
      <c r="A39" s="1015"/>
      <c r="B39" s="1016"/>
      <c r="C39" s="1022"/>
      <c r="D39" s="1593" t="s">
        <v>14</v>
      </c>
      <c r="E39" s="1574"/>
      <c r="F39" s="1574"/>
      <c r="G39" s="1574"/>
      <c r="H39" s="1574"/>
      <c r="I39" s="1574"/>
      <c r="J39" s="1574"/>
      <c r="K39" s="1575"/>
      <c r="L39" s="1016"/>
      <c r="M39" s="1016"/>
      <c r="N39" s="1695"/>
      <c r="O39" s="1695"/>
      <c r="P39" s="1695"/>
      <c r="Q39" s="1695"/>
      <c r="R39" s="1016" t="s">
        <v>18</v>
      </c>
      <c r="S39" s="1590"/>
      <c r="T39" s="1590"/>
      <c r="U39" s="1590"/>
      <c r="V39" s="1590"/>
      <c r="W39" s="1016" t="s">
        <v>4</v>
      </c>
      <c r="X39" s="1590"/>
      <c r="Y39" s="1590"/>
      <c r="Z39" s="1590"/>
      <c r="AA39" s="1590"/>
      <c r="AB39" s="1016" t="s">
        <v>3</v>
      </c>
      <c r="AC39" s="1033"/>
      <c r="AD39" s="1033"/>
      <c r="AE39" s="1034"/>
      <c r="AF39" s="1016"/>
      <c r="AG39" s="1016"/>
      <c r="AH39" s="1016"/>
      <c r="AI39" s="1016"/>
      <c r="AJ39" s="1016"/>
      <c r="AK39" s="1016"/>
      <c r="AL39" s="1022"/>
      <c r="AM39" s="4"/>
    </row>
    <row r="40" spans="1:39" ht="20.100000000000001" customHeight="1">
      <c r="A40" s="1015"/>
      <c r="B40" s="1016"/>
      <c r="C40" s="1022"/>
      <c r="D40" s="1581" t="s">
        <v>15</v>
      </c>
      <c r="E40" s="1571"/>
      <c r="F40" s="1571"/>
      <c r="G40" s="1571"/>
      <c r="H40" s="1571"/>
      <c r="I40" s="1571"/>
      <c r="J40" s="1571"/>
      <c r="K40" s="1582"/>
      <c r="L40" s="1584" t="s">
        <v>4513</v>
      </c>
      <c r="M40" s="1585"/>
      <c r="N40" s="1585"/>
      <c r="O40" s="1585"/>
      <c r="P40" s="1585"/>
      <c r="Q40" s="1585"/>
      <c r="R40" s="1585"/>
      <c r="S40" s="1585"/>
      <c r="T40" s="1585"/>
      <c r="U40" s="1585"/>
      <c r="V40" s="1585"/>
      <c r="W40" s="1585"/>
      <c r="X40" s="1585"/>
      <c r="Y40" s="1585"/>
      <c r="Z40" s="1585"/>
      <c r="AA40" s="1585"/>
      <c r="AB40" s="1585"/>
      <c r="AC40" s="1585"/>
      <c r="AD40" s="1585"/>
      <c r="AE40" s="1586"/>
      <c r="AF40" s="1018"/>
      <c r="AG40" s="1018"/>
      <c r="AH40" s="1016"/>
      <c r="AI40" s="1016"/>
      <c r="AJ40" s="1016"/>
      <c r="AK40" s="1016"/>
      <c r="AL40" s="1022"/>
      <c r="AM40" s="4"/>
    </row>
    <row r="41" spans="1:39" ht="3.75" customHeight="1">
      <c r="A41" s="1015"/>
      <c r="B41" s="1016"/>
      <c r="C41" s="1016"/>
      <c r="D41" s="1016"/>
      <c r="E41" s="1016"/>
      <c r="F41" s="1016"/>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022"/>
      <c r="AM41" s="4"/>
    </row>
    <row r="42" spans="1:39" ht="18" customHeight="1">
      <c r="A42" s="1688" t="s">
        <v>21</v>
      </c>
      <c r="B42" s="1684"/>
      <c r="C42" s="1684"/>
      <c r="D42" s="1684"/>
      <c r="E42" s="1684"/>
      <c r="F42" s="1684"/>
      <c r="G42" s="1684"/>
      <c r="H42" s="1684"/>
      <c r="I42" s="1684"/>
      <c r="J42" s="1684"/>
      <c r="K42" s="1684"/>
      <c r="L42" s="1684"/>
      <c r="M42" s="1684"/>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22"/>
      <c r="AM42" s="4"/>
    </row>
    <row r="43" spans="1:39" ht="20.100000000000001" customHeight="1">
      <c r="A43" s="1015"/>
      <c r="B43" s="1016"/>
      <c r="C43" s="1016"/>
      <c r="D43" s="1653" t="s">
        <v>8</v>
      </c>
      <c r="E43" s="1653"/>
      <c r="F43" s="1653"/>
      <c r="G43" s="1653"/>
      <c r="H43" s="1653"/>
      <c r="I43" s="1686"/>
      <c r="J43" s="1590"/>
      <c r="K43" s="1590"/>
      <c r="L43" s="1590"/>
      <c r="M43" s="1590"/>
      <c r="N43" s="1590"/>
      <c r="O43" s="1590"/>
      <c r="P43" s="1590"/>
      <c r="Q43" s="1590"/>
      <c r="R43" s="1590"/>
      <c r="S43" s="1590"/>
      <c r="T43" s="1590"/>
      <c r="U43" s="1590"/>
      <c r="V43" s="1590"/>
      <c r="W43" s="1590"/>
      <c r="X43" s="1590"/>
      <c r="Y43" s="1590"/>
      <c r="Z43" s="1590"/>
      <c r="AA43" s="1590"/>
      <c r="AB43" s="1590"/>
      <c r="AC43" s="1590"/>
      <c r="AD43" s="1590"/>
      <c r="AE43" s="1590"/>
      <c r="AF43" s="1590"/>
      <c r="AG43" s="1590"/>
      <c r="AH43" s="1590"/>
      <c r="AI43" s="1590"/>
      <c r="AJ43" s="1687"/>
      <c r="AK43" s="1016"/>
      <c r="AL43" s="1022"/>
      <c r="AM43" s="4"/>
    </row>
    <row r="44" spans="1:39" ht="20.100000000000001" customHeight="1">
      <c r="A44" s="1015"/>
      <c r="B44" s="1016"/>
      <c r="C44" s="1016"/>
      <c r="D44" s="1653" t="s">
        <v>2255</v>
      </c>
      <c r="E44" s="1653"/>
      <c r="F44" s="1653"/>
      <c r="G44" s="1653"/>
      <c r="H44" s="1653"/>
      <c r="I44" s="1686"/>
      <c r="J44" s="1590"/>
      <c r="K44" s="1590"/>
      <c r="L44" s="1590"/>
      <c r="M44" s="1590"/>
      <c r="N44" s="1590"/>
      <c r="O44" s="1590"/>
      <c r="P44" s="1590"/>
      <c r="Q44" s="1590"/>
      <c r="R44" s="1590"/>
      <c r="S44" s="1590"/>
      <c r="T44" s="1590"/>
      <c r="U44" s="1590"/>
      <c r="V44" s="1590"/>
      <c r="W44" s="1590"/>
      <c r="X44" s="1590"/>
      <c r="Y44" s="1590"/>
      <c r="Z44" s="1590"/>
      <c r="AA44" s="1590"/>
      <c r="AB44" s="1590"/>
      <c r="AC44" s="1590"/>
      <c r="AD44" s="1590"/>
      <c r="AE44" s="1590"/>
      <c r="AF44" s="1590"/>
      <c r="AG44" s="1590"/>
      <c r="AH44" s="1590"/>
      <c r="AI44" s="1590"/>
      <c r="AJ44" s="1687"/>
      <c r="AK44" s="1016"/>
      <c r="AL44" s="1022"/>
      <c r="AM44" s="4"/>
    </row>
    <row r="45" spans="1:39" ht="20.100000000000001" customHeight="1">
      <c r="A45" s="1015"/>
      <c r="B45" s="1016"/>
      <c r="C45" s="1016"/>
      <c r="D45" s="1653" t="s">
        <v>9</v>
      </c>
      <c r="E45" s="1653"/>
      <c r="F45" s="1653"/>
      <c r="G45" s="1653"/>
      <c r="H45" s="1653"/>
      <c r="I45" s="1686"/>
      <c r="J45" s="1590"/>
      <c r="K45" s="1590"/>
      <c r="L45" s="1590"/>
      <c r="M45" s="1590"/>
      <c r="N45" s="1017" t="s">
        <v>2250</v>
      </c>
      <c r="O45" s="1590"/>
      <c r="P45" s="1590"/>
      <c r="Q45" s="1590"/>
      <c r="R45" s="1590"/>
      <c r="S45" s="1590"/>
      <c r="T45" s="1687"/>
      <c r="U45" s="1018"/>
      <c r="V45" s="1018"/>
      <c r="W45" s="1018"/>
      <c r="X45" s="1018"/>
      <c r="Y45" s="1018"/>
      <c r="Z45" s="1018"/>
      <c r="AA45" s="1018"/>
      <c r="AB45" s="1018"/>
      <c r="AC45" s="1018"/>
      <c r="AD45" s="1018"/>
      <c r="AE45" s="1018"/>
      <c r="AF45" s="1018"/>
      <c r="AG45" s="1018"/>
      <c r="AH45" s="1016"/>
      <c r="AI45" s="1016"/>
      <c r="AJ45" s="1016"/>
      <c r="AK45" s="1016"/>
      <c r="AL45" s="1022"/>
      <c r="AM45" s="4"/>
    </row>
    <row r="46" spans="1:39" ht="20.100000000000001" customHeight="1">
      <c r="A46" s="1015"/>
      <c r="B46" s="1016"/>
      <c r="C46" s="1016"/>
      <c r="D46" s="1653" t="s">
        <v>2253</v>
      </c>
      <c r="E46" s="1653"/>
      <c r="F46" s="1653"/>
      <c r="G46" s="1653"/>
      <c r="H46" s="1653"/>
      <c r="I46" s="1686"/>
      <c r="J46" s="1590"/>
      <c r="K46" s="1590"/>
      <c r="L46" s="1590"/>
      <c r="M46" s="1590"/>
      <c r="N46" s="1590"/>
      <c r="O46" s="1590"/>
      <c r="P46" s="1590"/>
      <c r="Q46" s="1590"/>
      <c r="R46" s="1590"/>
      <c r="S46" s="1590"/>
      <c r="T46" s="1590"/>
      <c r="U46" s="1590"/>
      <c r="V46" s="1590"/>
      <c r="W46" s="1590"/>
      <c r="X46" s="1590"/>
      <c r="Y46" s="1590"/>
      <c r="Z46" s="1590"/>
      <c r="AA46" s="1590"/>
      <c r="AB46" s="1590"/>
      <c r="AC46" s="1590"/>
      <c r="AD46" s="1590"/>
      <c r="AE46" s="1590"/>
      <c r="AF46" s="1590"/>
      <c r="AG46" s="1590"/>
      <c r="AH46" s="1590"/>
      <c r="AI46" s="1590"/>
      <c r="AJ46" s="1687"/>
      <c r="AK46" s="1016"/>
      <c r="AL46" s="1022"/>
      <c r="AM46" s="4"/>
    </row>
    <row r="47" spans="1:39" ht="20.100000000000001" customHeight="1">
      <c r="A47" s="1015"/>
      <c r="B47" s="1016"/>
      <c r="C47" s="1016"/>
      <c r="D47" s="1653" t="s">
        <v>11</v>
      </c>
      <c r="E47" s="1653"/>
      <c r="F47" s="1653"/>
      <c r="G47" s="1653"/>
      <c r="H47" s="1653"/>
      <c r="I47" s="1669"/>
      <c r="J47" s="1670"/>
      <c r="K47" s="1670"/>
      <c r="L47" s="1670"/>
      <c r="M47" s="1670"/>
      <c r="N47" s="1070" t="s">
        <v>2249</v>
      </c>
      <c r="O47" s="1671"/>
      <c r="P47" s="1671"/>
      <c r="Q47" s="1671"/>
      <c r="R47" s="1671"/>
      <c r="S47" s="1671"/>
      <c r="T47" s="1070" t="s">
        <v>2250</v>
      </c>
      <c r="U47" s="1671"/>
      <c r="V47" s="1671"/>
      <c r="W47" s="1671"/>
      <c r="X47" s="1671"/>
      <c r="Y47" s="1671"/>
      <c r="Z47" s="1672"/>
      <c r="AA47" s="1018"/>
      <c r="AB47" s="1018"/>
      <c r="AC47" s="1018"/>
      <c r="AD47" s="1018"/>
      <c r="AE47" s="1018"/>
      <c r="AF47" s="1018"/>
      <c r="AG47" s="1018"/>
      <c r="AH47" s="1016"/>
      <c r="AI47" s="1016"/>
      <c r="AJ47" s="1016"/>
      <c r="AK47" s="1016"/>
      <c r="AL47" s="1022"/>
      <c r="AM47" s="4"/>
    </row>
    <row r="48" spans="1:39" ht="20.100000000000001" customHeight="1">
      <c r="A48" s="1015"/>
      <c r="B48" s="1016"/>
      <c r="C48" s="1016"/>
      <c r="D48" s="1658" t="s">
        <v>2480</v>
      </c>
      <c r="E48" s="1659"/>
      <c r="F48" s="1659"/>
      <c r="G48" s="1659"/>
      <c r="H48" s="1659"/>
      <c r="I48" s="1659"/>
      <c r="J48" s="1659"/>
      <c r="K48" s="1579"/>
      <c r="L48" s="1570"/>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673"/>
      <c r="AK48" s="1016"/>
      <c r="AL48" s="1022"/>
      <c r="AM48" s="4"/>
    </row>
    <row r="49" spans="1:46" ht="20.100000000000001" customHeight="1">
      <c r="A49" s="1015"/>
      <c r="B49" s="1016"/>
      <c r="C49" s="1016"/>
      <c r="D49" s="1658" t="s">
        <v>2481</v>
      </c>
      <c r="E49" s="1659"/>
      <c r="F49" s="1659"/>
      <c r="G49" s="1659"/>
      <c r="H49" s="1659"/>
      <c r="I49" s="1659"/>
      <c r="J49" s="1660"/>
      <c r="K49" s="1669"/>
      <c r="L49" s="1670"/>
      <c r="M49" s="1670"/>
      <c r="N49" s="1670"/>
      <c r="O49" s="1670"/>
      <c r="P49" s="1070" t="s">
        <v>2249</v>
      </c>
      <c r="Q49" s="1670"/>
      <c r="R49" s="1670"/>
      <c r="S49" s="1670"/>
      <c r="T49" s="1670"/>
      <c r="U49" s="1670"/>
      <c r="V49" s="1070" t="s">
        <v>2250</v>
      </c>
      <c r="W49" s="1670"/>
      <c r="X49" s="1670"/>
      <c r="Y49" s="1670"/>
      <c r="Z49" s="1670"/>
      <c r="AA49" s="1670"/>
      <c r="AB49" s="1675"/>
      <c r="AC49" s="1026"/>
      <c r="AD49" s="1026"/>
      <c r="AE49" s="1026"/>
      <c r="AF49" s="1026"/>
      <c r="AG49" s="1026"/>
      <c r="AH49" s="1026"/>
      <c r="AI49" s="1026"/>
      <c r="AJ49" s="1026"/>
      <c r="AK49" s="1016"/>
      <c r="AL49" s="1022"/>
      <c r="AM49" s="4"/>
    </row>
    <row r="50" spans="1:46" ht="5.25" customHeight="1">
      <c r="A50" s="1023"/>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1024"/>
      <c r="AA50" s="1024"/>
      <c r="AB50" s="1024"/>
      <c r="AC50" s="1024"/>
      <c r="AD50" s="1024"/>
      <c r="AE50" s="1024"/>
      <c r="AF50" s="1024"/>
      <c r="AG50" s="1024"/>
      <c r="AH50" s="1024"/>
      <c r="AI50" s="1024"/>
      <c r="AJ50" s="1024"/>
      <c r="AK50" s="1024"/>
      <c r="AL50" s="1025"/>
      <c r="AM50" s="4"/>
    </row>
    <row r="51" spans="1:46" ht="5.25" customHeight="1">
      <c r="A51" s="1016"/>
      <c r="B51" s="1016"/>
      <c r="C51" s="1016"/>
      <c r="D51" s="1016"/>
      <c r="E51" s="1016"/>
      <c r="F51" s="1016"/>
      <c r="G51" s="1016"/>
      <c r="H51" s="1016"/>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4"/>
    </row>
    <row r="52" spans="1:46" ht="15" customHeight="1">
      <c r="A52" s="1684" t="s">
        <v>22</v>
      </c>
      <c r="B52" s="1684"/>
      <c r="C52" s="1684"/>
      <c r="D52" s="1684"/>
      <c r="E52" s="1684"/>
      <c r="F52" s="1684"/>
      <c r="G52" s="1684"/>
      <c r="H52" s="1684"/>
      <c r="I52" s="1684"/>
      <c r="J52" s="1684"/>
      <c r="K52" s="1684"/>
      <c r="L52" s="1684"/>
      <c r="M52" s="1684"/>
      <c r="N52" s="1016"/>
      <c r="O52" s="1016"/>
      <c r="P52" s="1016"/>
      <c r="Q52" s="1016"/>
      <c r="R52" s="1016"/>
      <c r="S52" s="1016"/>
      <c r="T52" s="1016"/>
      <c r="U52" s="1016"/>
      <c r="V52" s="1016"/>
      <c r="W52" s="1016"/>
      <c r="X52" s="1016"/>
      <c r="Y52" s="1016"/>
      <c r="Z52" s="1016"/>
      <c r="AA52" s="1016"/>
      <c r="AB52" s="1016"/>
      <c r="AC52" s="1016"/>
      <c r="AD52" s="1016"/>
      <c r="AE52" s="1016"/>
      <c r="AF52" s="1016"/>
      <c r="AG52" s="1016"/>
      <c r="AH52" s="1016"/>
      <c r="AI52" s="1016"/>
      <c r="AJ52" s="1016"/>
      <c r="AK52" s="1016"/>
      <c r="AL52" s="1016"/>
      <c r="AM52" s="4"/>
    </row>
    <row r="53" spans="1:46" ht="15" customHeight="1">
      <c r="A53" s="1697"/>
      <c r="B53" s="1697"/>
      <c r="C53" s="1697"/>
      <c r="D53" s="1697"/>
      <c r="E53" s="1697"/>
      <c r="F53" s="1697"/>
      <c r="G53" s="1697"/>
      <c r="H53" s="1697"/>
      <c r="I53" s="1697"/>
      <c r="J53" s="1697"/>
      <c r="K53" s="1697"/>
      <c r="L53" s="1697"/>
      <c r="M53" s="1697"/>
      <c r="N53" s="1697"/>
      <c r="O53" s="1697"/>
      <c r="P53" s="1697"/>
      <c r="Q53" s="1697"/>
      <c r="R53" s="1697"/>
      <c r="S53" s="1697"/>
      <c r="T53" s="1697"/>
      <c r="U53" s="1697"/>
      <c r="V53" s="1697"/>
      <c r="W53" s="1697"/>
      <c r="X53" s="1697"/>
      <c r="Y53" s="1697"/>
      <c r="Z53" s="1697"/>
      <c r="AA53" s="1697"/>
      <c r="AB53" s="1697"/>
      <c r="AC53" s="1697"/>
      <c r="AD53" s="1697"/>
      <c r="AE53" s="1697"/>
      <c r="AF53" s="1697"/>
      <c r="AG53" s="1697"/>
      <c r="AH53" s="1697"/>
      <c r="AI53" s="1697"/>
      <c r="AJ53" s="1697"/>
      <c r="AK53" s="1026"/>
      <c r="AL53" s="1026"/>
      <c r="AM53" s="5"/>
    </row>
    <row r="54" spans="1:46" ht="15" customHeight="1">
      <c r="A54" s="1697"/>
      <c r="B54" s="1697"/>
      <c r="C54" s="1697"/>
      <c r="D54" s="1697"/>
      <c r="E54" s="1697"/>
      <c r="F54" s="1697"/>
      <c r="G54" s="1697"/>
      <c r="H54" s="1697"/>
      <c r="I54" s="1697"/>
      <c r="J54" s="1697"/>
      <c r="K54" s="1697"/>
      <c r="L54" s="1697"/>
      <c r="M54" s="1697"/>
      <c r="N54" s="1697"/>
      <c r="O54" s="1697"/>
      <c r="P54" s="1697"/>
      <c r="Q54" s="1697"/>
      <c r="R54" s="1697"/>
      <c r="S54" s="1697"/>
      <c r="T54" s="1697"/>
      <c r="U54" s="1697"/>
      <c r="V54" s="1697"/>
      <c r="W54" s="1697"/>
      <c r="X54" s="1697"/>
      <c r="Y54" s="1697"/>
      <c r="Z54" s="1697"/>
      <c r="AA54" s="1697"/>
      <c r="AB54" s="1697"/>
      <c r="AC54" s="1697"/>
      <c r="AD54" s="1697"/>
      <c r="AE54" s="1697"/>
      <c r="AF54" s="1697"/>
      <c r="AG54" s="1697"/>
      <c r="AH54" s="1697"/>
      <c r="AI54" s="1697"/>
      <c r="AJ54" s="1697"/>
      <c r="AK54" s="1026"/>
      <c r="AL54" s="1026"/>
      <c r="AM54" s="5"/>
    </row>
    <row r="55" spans="1:46" ht="15" customHeight="1">
      <c r="A55" s="1697"/>
      <c r="B55" s="1697"/>
      <c r="C55" s="1697"/>
      <c r="D55" s="1697"/>
      <c r="E55" s="1697"/>
      <c r="F55" s="1697"/>
      <c r="G55" s="1697"/>
      <c r="H55" s="1697"/>
      <c r="I55" s="1697"/>
      <c r="J55" s="1697"/>
      <c r="K55" s="1697"/>
      <c r="L55" s="1697"/>
      <c r="M55" s="1697"/>
      <c r="N55" s="1697"/>
      <c r="O55" s="1697"/>
      <c r="P55" s="1697"/>
      <c r="Q55" s="1697"/>
      <c r="R55" s="1697"/>
      <c r="S55" s="1697"/>
      <c r="T55" s="1697"/>
      <c r="U55" s="1697"/>
      <c r="V55" s="1697"/>
      <c r="W55" s="1697"/>
      <c r="X55" s="1697"/>
      <c r="Y55" s="1697"/>
      <c r="Z55" s="1697"/>
      <c r="AA55" s="1697"/>
      <c r="AB55" s="1697"/>
      <c r="AC55" s="1697"/>
      <c r="AD55" s="1697"/>
      <c r="AE55" s="1697"/>
      <c r="AF55" s="1697"/>
      <c r="AG55" s="1697"/>
      <c r="AH55" s="1697"/>
      <c r="AI55" s="1697"/>
      <c r="AJ55" s="1697"/>
      <c r="AK55" s="1026"/>
      <c r="AL55" s="1026"/>
      <c r="AM55" s="5"/>
    </row>
    <row r="56" spans="1:46" ht="15" customHeight="1">
      <c r="A56" s="1576" t="s">
        <v>2247</v>
      </c>
      <c r="B56" s="1576"/>
      <c r="C56" s="1576"/>
      <c r="D56" s="1576"/>
      <c r="E56" s="1576"/>
      <c r="F56" s="1576"/>
      <c r="G56" s="1576"/>
      <c r="H56" s="1576"/>
      <c r="I56" s="1576"/>
      <c r="J56" s="1576"/>
      <c r="K56" s="1576"/>
      <c r="L56" s="157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027"/>
      <c r="AL56" s="1027"/>
      <c r="AM56" s="4"/>
    </row>
    <row r="57" spans="1:46" ht="3.95" customHeight="1">
      <c r="A57" s="1028"/>
      <c r="B57" s="1028"/>
      <c r="C57" s="1028"/>
      <c r="D57" s="1028"/>
      <c r="E57" s="1028"/>
      <c r="F57" s="1028"/>
      <c r="G57" s="1028"/>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c r="AD57" s="1028"/>
      <c r="AE57" s="1028"/>
      <c r="AF57" s="1028"/>
      <c r="AG57" s="1028"/>
      <c r="AH57" s="1028"/>
      <c r="AI57" s="1028"/>
      <c r="AJ57" s="1028"/>
      <c r="AK57" s="1027"/>
      <c r="AL57" s="1027"/>
      <c r="AM57" s="4"/>
    </row>
    <row r="58" spans="1:46" ht="3.95" customHeight="1">
      <c r="A58" s="1029"/>
      <c r="B58" s="1030"/>
      <c r="C58" s="1030"/>
      <c r="D58" s="1030"/>
      <c r="E58" s="1030"/>
      <c r="F58" s="1030"/>
      <c r="G58" s="1030"/>
      <c r="H58" s="1030"/>
      <c r="I58" s="1030"/>
      <c r="J58" s="1030"/>
      <c r="K58" s="1030"/>
      <c r="L58" s="1030"/>
      <c r="M58" s="1030"/>
      <c r="N58" s="1030"/>
      <c r="O58" s="1030"/>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1"/>
      <c r="AM58" s="4"/>
    </row>
    <row r="59" spans="1:46" ht="18" customHeight="1">
      <c r="A59" s="1688" t="s">
        <v>23</v>
      </c>
      <c r="B59" s="1684"/>
      <c r="C59" s="1684"/>
      <c r="D59" s="1684"/>
      <c r="E59" s="1684"/>
      <c r="F59" s="1684"/>
      <c r="G59" s="1684"/>
      <c r="H59" s="1684"/>
      <c r="I59" s="1684"/>
      <c r="J59" s="1684"/>
      <c r="K59" s="1684"/>
      <c r="L59" s="1684"/>
      <c r="M59" s="1684"/>
      <c r="N59" s="1684"/>
      <c r="O59" s="1684"/>
      <c r="P59" s="1016"/>
      <c r="Q59" s="1016"/>
      <c r="R59" s="1016"/>
      <c r="S59" s="1016"/>
      <c r="T59" s="1016"/>
      <c r="U59" s="1016"/>
      <c r="V59" s="1016"/>
      <c r="W59" s="1016"/>
      <c r="X59" s="1016"/>
      <c r="Y59" s="1016"/>
      <c r="Z59" s="1016"/>
      <c r="AA59" s="1016"/>
      <c r="AB59" s="1016"/>
      <c r="AC59" s="1016"/>
      <c r="AD59" s="1016"/>
      <c r="AE59" s="1016"/>
      <c r="AF59" s="1016"/>
      <c r="AG59" s="1016"/>
      <c r="AH59" s="1016"/>
      <c r="AI59" s="1016"/>
      <c r="AJ59" s="1016"/>
      <c r="AK59" s="1016"/>
      <c r="AL59" s="1022"/>
      <c r="AM59" s="4"/>
      <c r="AS59" s="6" t="s">
        <v>2359</v>
      </c>
    </row>
    <row r="60" spans="1:46" ht="23.1" customHeight="1">
      <c r="A60" s="1015"/>
      <c r="B60" s="1658" t="s">
        <v>2257</v>
      </c>
      <c r="C60" s="1659"/>
      <c r="D60" s="1659"/>
      <c r="E60" s="1659"/>
      <c r="F60" s="1659"/>
      <c r="G60" s="1659"/>
      <c r="H60" s="1659"/>
      <c r="I60" s="1659"/>
      <c r="J60" s="1032"/>
      <c r="K60" s="1033"/>
      <c r="L60" s="1696" t="str">
        <f>TEXT('第三面-2'!AF20,"yyyy")</f>
        <v>1900</v>
      </c>
      <c r="M60" s="1585"/>
      <c r="N60" s="1585"/>
      <c r="O60" s="1585"/>
      <c r="P60" s="1033" t="s">
        <v>18</v>
      </c>
      <c r="Q60" s="1585" t="str">
        <f>'第三面-2'!M20</f>
        <v/>
      </c>
      <c r="R60" s="1585"/>
      <c r="S60" s="1585"/>
      <c r="T60" s="1033" t="s">
        <v>19</v>
      </c>
      <c r="U60" s="1585" t="str">
        <f>'第三面-2'!O20</f>
        <v/>
      </c>
      <c r="V60" s="1585"/>
      <c r="W60" s="1585"/>
      <c r="X60" s="1033" t="s">
        <v>20</v>
      </c>
      <c r="Y60" s="1034"/>
      <c r="Z60" s="1016"/>
      <c r="AA60" s="1016"/>
      <c r="AB60" s="1016"/>
      <c r="AC60" s="1016"/>
      <c r="AD60" s="1016"/>
      <c r="AE60" s="1016"/>
      <c r="AF60" s="1016"/>
      <c r="AG60" s="1016"/>
      <c r="AH60" s="1016"/>
      <c r="AI60" s="1016"/>
      <c r="AJ60" s="1016"/>
      <c r="AK60" s="1016"/>
      <c r="AL60" s="1022"/>
      <c r="AM60" s="4" t="str">
        <f>IF(OR(L60="",Q60="",U60=""),"未入力","")</f>
        <v>未入力</v>
      </c>
      <c r="AS60" s="225"/>
      <c r="AT60" s="6" t="str">
        <f>IF(OR(L60="",Q60="",U60=""),"未入力です。","")</f>
        <v>未入力です。</v>
      </c>
    </row>
    <row r="61" spans="1:46" ht="23.1" customHeight="1">
      <c r="A61" s="1015"/>
      <c r="B61" s="1630" t="s">
        <v>2258</v>
      </c>
      <c r="C61" s="1631"/>
      <c r="D61" s="1631"/>
      <c r="E61" s="1631"/>
      <c r="F61" s="1631"/>
      <c r="G61" s="1631"/>
      <c r="H61" s="1631"/>
      <c r="I61" s="1631"/>
      <c r="J61" s="1035"/>
      <c r="K61" s="1033"/>
      <c r="L61" s="1585" t="str">
        <f>TEXT('第三面-2'!AF22,"yyyy")</f>
        <v>1900</v>
      </c>
      <c r="M61" s="1585"/>
      <c r="N61" s="1585"/>
      <c r="O61" s="1585"/>
      <c r="P61" s="1033" t="s">
        <v>18</v>
      </c>
      <c r="Q61" s="1585" t="str">
        <f>'第三面-2'!M22</f>
        <v/>
      </c>
      <c r="R61" s="1585"/>
      <c r="S61" s="1585"/>
      <c r="T61" s="1033" t="s">
        <v>19</v>
      </c>
      <c r="U61" s="1585" t="str">
        <f>'第三面-2'!O22</f>
        <v/>
      </c>
      <c r="V61" s="1585"/>
      <c r="W61" s="1585"/>
      <c r="X61" s="1033" t="s">
        <v>20</v>
      </c>
      <c r="Y61" s="1034"/>
      <c r="Z61" s="1016"/>
      <c r="AA61" s="1016"/>
      <c r="AB61" s="1016"/>
      <c r="AC61" s="1016"/>
      <c r="AD61" s="1016"/>
      <c r="AE61" s="1016"/>
      <c r="AF61" s="1016"/>
      <c r="AG61" s="1016"/>
      <c r="AH61" s="1016"/>
      <c r="AI61" s="1016"/>
      <c r="AJ61" s="1016"/>
      <c r="AK61" s="1016"/>
      <c r="AL61" s="1022"/>
      <c r="AM61" s="4" t="str">
        <f>IF(OR(L61="",Q61="",U61=""),"未入力","")</f>
        <v>未入力</v>
      </c>
      <c r="AS61" s="242"/>
      <c r="AT61" s="6" t="str">
        <f>IF(OR(L61="",Q61="",U61=""),"未入力です。","")</f>
        <v>未入力です。</v>
      </c>
    </row>
    <row r="62" spans="1:46" ht="3.95" customHeight="1">
      <c r="A62" s="1015"/>
      <c r="B62" s="1016"/>
      <c r="C62" s="1016"/>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22"/>
      <c r="AM62" s="4"/>
      <c r="AS62" s="225"/>
    </row>
    <row r="63" spans="1:46" ht="3.95" customHeight="1">
      <c r="A63" s="1015"/>
      <c r="B63" s="1016"/>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6"/>
      <c r="AI63" s="1016"/>
      <c r="AJ63" s="1016"/>
      <c r="AK63" s="1016"/>
      <c r="AL63" s="1022"/>
      <c r="AM63" s="4"/>
      <c r="AS63" s="225"/>
    </row>
    <row r="64" spans="1:46" ht="18" customHeight="1">
      <c r="A64" s="1688" t="s">
        <v>24</v>
      </c>
      <c r="B64" s="1684"/>
      <c r="C64" s="1684"/>
      <c r="D64" s="1684"/>
      <c r="E64" s="1684"/>
      <c r="F64" s="1684"/>
      <c r="G64" s="1016"/>
      <c r="H64" s="1016"/>
      <c r="I64" s="1016"/>
      <c r="J64" s="1016"/>
      <c r="K64" s="1016"/>
      <c r="L64" s="1016"/>
      <c r="M64" s="1016"/>
      <c r="N64" s="1016"/>
      <c r="O64" s="1016"/>
      <c r="P64" s="1016"/>
      <c r="Q64" s="1016"/>
      <c r="R64" s="1016"/>
      <c r="S64" s="1016"/>
      <c r="T64" s="1016"/>
      <c r="U64" s="1016"/>
      <c r="V64" s="1016"/>
      <c r="W64" s="1016"/>
      <c r="X64" s="1016"/>
      <c r="Y64" s="1016"/>
      <c r="Z64" s="1016"/>
      <c r="AA64" s="1016"/>
      <c r="AB64" s="1016"/>
      <c r="AC64" s="1016"/>
      <c r="AD64" s="1016"/>
      <c r="AE64" s="1016"/>
      <c r="AF64" s="1016"/>
      <c r="AG64" s="1016"/>
      <c r="AH64" s="1016"/>
      <c r="AI64" s="1016"/>
      <c r="AJ64" s="1016"/>
      <c r="AK64" s="1016"/>
      <c r="AL64" s="1022"/>
      <c r="AS64" s="225"/>
    </row>
    <row r="65" spans="1:68" ht="17.45" customHeight="1">
      <c r="A65" s="1015"/>
      <c r="B65" s="1655" t="s">
        <v>2259</v>
      </c>
      <c r="C65" s="1632"/>
      <c r="D65" s="1632"/>
      <c r="E65" s="1632"/>
      <c r="F65" s="1632"/>
      <c r="G65" s="1632"/>
      <c r="H65" s="1632"/>
      <c r="I65" s="1698"/>
      <c r="J65" s="181"/>
      <c r="K65" s="1014" t="s">
        <v>25</v>
      </c>
      <c r="L65" s="1053"/>
      <c r="M65" s="1014"/>
      <c r="N65" s="1014"/>
      <c r="O65" s="1014"/>
      <c r="P65" s="1014"/>
      <c r="Q65" s="1014"/>
      <c r="R65" s="243"/>
      <c r="S65" s="1014" t="s">
        <v>26</v>
      </c>
      <c r="T65" s="1053"/>
      <c r="U65" s="1014"/>
      <c r="V65" s="1014"/>
      <c r="W65" s="1014"/>
      <c r="X65" s="1014"/>
      <c r="Y65" s="1014"/>
      <c r="Z65" s="1053"/>
      <c r="AA65" s="1014"/>
      <c r="AB65" s="3"/>
      <c r="AC65" s="1014" t="s">
        <v>27</v>
      </c>
      <c r="AD65" s="1053"/>
      <c r="AE65" s="1014"/>
      <c r="AF65" s="1014"/>
      <c r="AG65" s="1014"/>
      <c r="AH65" s="1014"/>
      <c r="AI65" s="1014"/>
      <c r="AJ65" s="1043"/>
      <c r="AK65" s="1016"/>
      <c r="AL65" s="1022"/>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1015"/>
      <c r="B66" s="1633"/>
      <c r="C66" s="1634"/>
      <c r="D66" s="1634"/>
      <c r="E66" s="1634"/>
      <c r="F66" s="1634"/>
      <c r="G66" s="1634"/>
      <c r="H66" s="1634"/>
      <c r="I66" s="1699"/>
      <c r="J66" s="179"/>
      <c r="K66" s="1024" t="s">
        <v>28</v>
      </c>
      <c r="L66" s="1048"/>
      <c r="M66" s="1024"/>
      <c r="N66" s="1024"/>
      <c r="O66" s="1024"/>
      <c r="P66" s="1024"/>
      <c r="Q66" s="1024"/>
      <c r="R66" s="244"/>
      <c r="S66" s="1024" t="s">
        <v>29</v>
      </c>
      <c r="T66" s="1048"/>
      <c r="U66" s="1067"/>
      <c r="V66" s="1067"/>
      <c r="W66" s="1067"/>
      <c r="X66" s="1067"/>
      <c r="Y66" s="1024"/>
      <c r="Z66" s="1048"/>
      <c r="AA66" s="1024"/>
      <c r="AB66" s="7"/>
      <c r="AC66" s="1024" t="s">
        <v>88</v>
      </c>
      <c r="AD66" s="1048"/>
      <c r="AE66" s="1024"/>
      <c r="AF66" s="1024"/>
      <c r="AG66" s="1024"/>
      <c r="AH66" s="1024"/>
      <c r="AI66" s="1024"/>
      <c r="AJ66" s="1025"/>
      <c r="AK66" s="1016"/>
      <c r="AL66" s="1022"/>
      <c r="AM66" s="4"/>
      <c r="AN66" s="8" t="b">
        <v>0</v>
      </c>
      <c r="AO66" s="8" t="b">
        <v>0</v>
      </c>
      <c r="AP66" s="8" t="b">
        <v>0</v>
      </c>
      <c r="AS66" s="225"/>
    </row>
    <row r="67" spans="1:68" ht="17.45" customHeight="1">
      <c r="A67" s="1015"/>
      <c r="B67" s="1624" t="s">
        <v>2300</v>
      </c>
      <c r="C67" s="1625"/>
      <c r="D67" s="1625"/>
      <c r="E67" s="1625"/>
      <c r="F67" s="1625"/>
      <c r="G67" s="1625"/>
      <c r="H67" s="1625"/>
      <c r="I67" s="1700"/>
      <c r="J67" s="181"/>
      <c r="K67" s="1014" t="s">
        <v>30</v>
      </c>
      <c r="L67" s="1053"/>
      <c r="M67" s="1045"/>
      <c r="N67" s="1014"/>
      <c r="O67" s="1014"/>
      <c r="P67" s="1014"/>
      <c r="Q67" s="1014"/>
      <c r="R67" s="1014"/>
      <c r="S67" s="1011"/>
      <c r="T67" s="1014"/>
      <c r="U67" s="3"/>
      <c r="V67" s="1014" t="s">
        <v>31</v>
      </c>
      <c r="W67" s="1011"/>
      <c r="X67" s="1053"/>
      <c r="Y67" s="1014"/>
      <c r="Z67" s="1014"/>
      <c r="AA67" s="1014"/>
      <c r="AB67" s="1014"/>
      <c r="AC67" s="1014"/>
      <c r="AD67" s="1014"/>
      <c r="AE67" s="1014"/>
      <c r="AF67" s="1014"/>
      <c r="AG67" s="1014"/>
      <c r="AH67" s="1014"/>
      <c r="AI67" s="1014"/>
      <c r="AJ67" s="1043"/>
      <c r="AK67" s="1016"/>
      <c r="AL67" s="1022"/>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1015"/>
      <c r="B68" s="1626"/>
      <c r="C68" s="1627"/>
      <c r="D68" s="1627"/>
      <c r="E68" s="1627"/>
      <c r="F68" s="1627"/>
      <c r="G68" s="1627"/>
      <c r="H68" s="1627"/>
      <c r="I68" s="1701"/>
      <c r="J68" s="179"/>
      <c r="K68" s="1024" t="s">
        <v>32</v>
      </c>
      <c r="L68" s="1048"/>
      <c r="M68" s="1023"/>
      <c r="N68" s="1024"/>
      <c r="O68" s="1048"/>
      <c r="P68" s="1024"/>
      <c r="Q68" s="1024"/>
      <c r="R68" s="1024"/>
      <c r="S68" s="1024"/>
      <c r="T68" s="1024"/>
      <c r="U68" s="7"/>
      <c r="V68" s="1024" t="s">
        <v>33</v>
      </c>
      <c r="W68" s="1024"/>
      <c r="X68" s="1024"/>
      <c r="Y68" s="1024"/>
      <c r="Z68" s="1024"/>
      <c r="AA68" s="1024"/>
      <c r="AB68" s="1024"/>
      <c r="AC68" s="1024"/>
      <c r="AD68" s="1024"/>
      <c r="AE68" s="7"/>
      <c r="AF68" s="1024" t="s">
        <v>34</v>
      </c>
      <c r="AG68" s="1048"/>
      <c r="AH68" s="1024"/>
      <c r="AI68" s="1024"/>
      <c r="AJ68" s="1025"/>
      <c r="AK68" s="1016"/>
      <c r="AL68" s="1022"/>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1015"/>
      <c r="B69" s="1016"/>
      <c r="C69" s="1016"/>
      <c r="D69" s="1016"/>
      <c r="E69" s="1016"/>
      <c r="F69" s="1016"/>
      <c r="G69" s="1016"/>
      <c r="H69" s="1016"/>
      <c r="I69" s="1016"/>
      <c r="J69" s="1016"/>
      <c r="K69" s="1016"/>
      <c r="L69" s="1016"/>
      <c r="M69" s="1016"/>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22"/>
      <c r="AN69" s="8"/>
      <c r="AO69" s="8"/>
      <c r="AS69" s="225"/>
    </row>
    <row r="70" spans="1:68" ht="1.5" customHeight="1">
      <c r="A70" s="1015"/>
      <c r="B70" s="1016"/>
      <c r="C70" s="1016"/>
      <c r="D70" s="1016"/>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22"/>
      <c r="AM70" s="4"/>
      <c r="AN70" s="8"/>
      <c r="AS70" s="225"/>
    </row>
    <row r="71" spans="1:68" ht="18" customHeight="1">
      <c r="A71" s="1015" t="s">
        <v>35</v>
      </c>
      <c r="B71" s="1016"/>
      <c r="C71" s="1016"/>
      <c r="D71" s="1016"/>
      <c r="E71" s="1016"/>
      <c r="F71" s="1016"/>
      <c r="G71" s="1016"/>
      <c r="H71" s="1016"/>
      <c r="I71" s="1576"/>
      <c r="J71" s="1576"/>
      <c r="K71" s="1576"/>
      <c r="L71" s="1576"/>
      <c r="M71" s="1576"/>
      <c r="N71" s="1576"/>
      <c r="O71" s="1016"/>
      <c r="P71" s="1016"/>
      <c r="Q71" s="1016"/>
      <c r="R71" s="1576"/>
      <c r="S71" s="1576"/>
      <c r="T71" s="1576"/>
      <c r="U71" s="1576"/>
      <c r="V71" s="1576"/>
      <c r="W71" s="1576"/>
      <c r="X71" s="1016"/>
      <c r="Y71" s="1016"/>
      <c r="Z71" s="1016"/>
      <c r="AA71" s="1016"/>
      <c r="AB71" s="1016"/>
      <c r="AC71" s="1016"/>
      <c r="AD71" s="1016"/>
      <c r="AE71" s="1016"/>
      <c r="AF71" s="1016"/>
      <c r="AG71" s="1016"/>
      <c r="AH71" s="1016"/>
      <c r="AI71" s="1016"/>
      <c r="AJ71" s="1016"/>
      <c r="AK71" s="1016"/>
      <c r="AL71" s="1022"/>
      <c r="AM71" s="4"/>
      <c r="AN71" s="8"/>
      <c r="AO71" s="8"/>
      <c r="AS71" s="225"/>
    </row>
    <row r="72" spans="1:68" ht="39" customHeight="1">
      <c r="A72" s="1015"/>
      <c r="B72" s="1658" t="s">
        <v>2260</v>
      </c>
      <c r="C72" s="1659"/>
      <c r="D72" s="1659"/>
      <c r="E72" s="1659"/>
      <c r="F72" s="1659"/>
      <c r="G72" s="1659"/>
      <c r="H72" s="1659"/>
      <c r="I72" s="1660"/>
      <c r="J72" s="1661"/>
      <c r="K72" s="1662"/>
      <c r="L72" s="1662"/>
      <c r="M72" s="1662"/>
      <c r="N72" s="1662"/>
      <c r="O72" s="1662"/>
      <c r="P72" s="1662"/>
      <c r="Q72" s="1662"/>
      <c r="R72" s="1662"/>
      <c r="S72" s="1662"/>
      <c r="T72" s="1662"/>
      <c r="U72" s="1667"/>
      <c r="V72" s="1667"/>
      <c r="W72" s="1667"/>
      <c r="X72" s="1667"/>
      <c r="Y72" s="1667"/>
      <c r="Z72" s="1667"/>
      <c r="AA72" s="1667"/>
      <c r="AB72" s="1667"/>
      <c r="AC72" s="1667"/>
      <c r="AD72" s="1667"/>
      <c r="AE72" s="1667"/>
      <c r="AF72" s="1667"/>
      <c r="AG72" s="1667"/>
      <c r="AH72" s="1667"/>
      <c r="AI72" s="1667"/>
      <c r="AJ72" s="1668"/>
      <c r="AK72" s="1016"/>
      <c r="AL72" s="1022"/>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1015"/>
      <c r="B73" s="1655" t="s">
        <v>2261</v>
      </c>
      <c r="C73" s="1632"/>
      <c r="D73" s="1632"/>
      <c r="E73" s="1632"/>
      <c r="F73" s="1632"/>
      <c r="G73" s="1632"/>
      <c r="H73" s="1632"/>
      <c r="I73" s="1632"/>
      <c r="J73" s="245"/>
      <c r="K73" s="1013" t="s">
        <v>36</v>
      </c>
      <c r="L73" s="1013"/>
      <c r="M73" s="1013"/>
      <c r="N73" s="1013"/>
      <c r="O73" s="1013"/>
      <c r="P73" s="1013"/>
      <c r="Q73" s="1014"/>
      <c r="R73" s="1014"/>
      <c r="S73" s="1011"/>
      <c r="T73" s="1013"/>
      <c r="U73" s="1013"/>
      <c r="V73" s="1013"/>
      <c r="W73" s="1013"/>
      <c r="X73" s="1013"/>
      <c r="Y73" s="1013"/>
      <c r="Z73" s="232"/>
      <c r="AA73" s="1013" t="s">
        <v>37</v>
      </c>
      <c r="AB73" s="1014"/>
      <c r="AC73" s="1014"/>
      <c r="AD73" s="1014"/>
      <c r="AE73" s="1014"/>
      <c r="AF73" s="1014"/>
      <c r="AG73" s="1053"/>
      <c r="AH73" s="1014"/>
      <c r="AI73" s="1014"/>
      <c r="AJ73" s="1043"/>
      <c r="AK73" s="1016"/>
      <c r="AL73" s="1022"/>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1015"/>
      <c r="B74" s="1656"/>
      <c r="C74" s="1657"/>
      <c r="D74" s="1657"/>
      <c r="E74" s="1657"/>
      <c r="F74" s="1657"/>
      <c r="G74" s="1657"/>
      <c r="H74" s="1657"/>
      <c r="I74" s="1657"/>
      <c r="J74" s="246"/>
      <c r="K74" s="1016" t="s">
        <v>38</v>
      </c>
      <c r="L74" s="1016"/>
      <c r="M74" s="1016"/>
      <c r="N74" s="1011"/>
      <c r="O74" s="1016"/>
      <c r="P74" s="1016"/>
      <c r="Q74" s="1016"/>
      <c r="R74" s="1016"/>
      <c r="S74" s="1016"/>
      <c r="T74" s="1016"/>
      <c r="U74" s="1016"/>
      <c r="V74" s="1016"/>
      <c r="W74" s="1016"/>
      <c r="X74" s="1016"/>
      <c r="Y74" s="1011"/>
      <c r="AA74" s="1012" t="s">
        <v>39</v>
      </c>
      <c r="AB74" s="1012"/>
      <c r="AC74" s="1012"/>
      <c r="AD74" s="1012"/>
      <c r="AE74" s="1012"/>
      <c r="AF74" s="1012"/>
      <c r="AG74" s="1011"/>
      <c r="AH74" s="1016"/>
      <c r="AI74" s="1016"/>
      <c r="AJ74" s="1022"/>
      <c r="AK74" s="1016"/>
      <c r="AL74" s="1022"/>
      <c r="AM74" s="4"/>
      <c r="AN74" s="8" t="b">
        <v>0</v>
      </c>
      <c r="AO74" s="8" t="b">
        <v>0</v>
      </c>
      <c r="AS74" s="225"/>
    </row>
    <row r="75" spans="1:68" ht="17.45" customHeight="1">
      <c r="A75" s="1015"/>
      <c r="B75" s="1633"/>
      <c r="C75" s="1634"/>
      <c r="D75" s="1634"/>
      <c r="E75" s="1634"/>
      <c r="F75" s="1634"/>
      <c r="G75" s="1634"/>
      <c r="H75" s="1634"/>
      <c r="I75" s="1634"/>
      <c r="J75" s="247"/>
      <c r="K75" s="1020" t="s">
        <v>40</v>
      </c>
      <c r="L75" s="1020"/>
      <c r="M75" s="1020"/>
      <c r="N75" s="1020"/>
      <c r="O75" s="1020"/>
      <c r="P75" s="1020"/>
      <c r="Q75" s="1020"/>
      <c r="R75" s="1020"/>
      <c r="S75" s="1020"/>
      <c r="T75" s="1020"/>
      <c r="U75" s="1020"/>
      <c r="V75" s="1020"/>
      <c r="W75" s="1020"/>
      <c r="X75" s="1020"/>
      <c r="Y75" s="1020"/>
      <c r="Z75" s="1020"/>
      <c r="AA75" s="1020"/>
      <c r="AB75" s="1020"/>
      <c r="AC75" s="1020"/>
      <c r="AD75" s="1024"/>
      <c r="AE75" s="1024"/>
      <c r="AF75" s="1024"/>
      <c r="AG75" s="1048"/>
      <c r="AH75" s="1024"/>
      <c r="AI75" s="1024"/>
      <c r="AJ75" s="1025"/>
      <c r="AK75" s="1016"/>
      <c r="AL75" s="1022"/>
      <c r="AM75" s="4"/>
      <c r="AN75" s="8" t="b">
        <v>0</v>
      </c>
      <c r="AO75" s="8"/>
      <c r="AS75" s="225"/>
    </row>
    <row r="76" spans="1:68" ht="3.95" customHeight="1">
      <c r="A76" s="1015"/>
      <c r="B76" s="1016"/>
      <c r="C76" s="1016"/>
      <c r="D76" s="1016"/>
      <c r="E76" s="1016"/>
      <c r="F76" s="1016"/>
      <c r="G76" s="1016"/>
      <c r="H76" s="1016"/>
      <c r="I76" s="1016"/>
      <c r="J76" s="1016"/>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22"/>
      <c r="AS76" s="225"/>
    </row>
    <row r="77" spans="1:68" ht="3.95" customHeight="1">
      <c r="A77" s="1015"/>
      <c r="B77" s="1016"/>
      <c r="C77" s="1016"/>
      <c r="D77" s="1016"/>
      <c r="E77" s="1016"/>
      <c r="F77" s="1016"/>
      <c r="G77" s="1016"/>
      <c r="H77" s="1016"/>
      <c r="I77" s="1016"/>
      <c r="J77" s="1016"/>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22"/>
      <c r="AS77" s="225"/>
    </row>
    <row r="78" spans="1:68" ht="17.45" customHeight="1">
      <c r="A78" s="177" t="s">
        <v>41</v>
      </c>
      <c r="B78" s="4"/>
      <c r="C78" s="4"/>
      <c r="D78" s="4"/>
      <c r="E78" s="4"/>
      <c r="F78" s="4"/>
      <c r="G78" s="4"/>
      <c r="H78" s="1016"/>
      <c r="I78" s="1036"/>
      <c r="J78" s="182"/>
      <c r="K78" s="1019" t="s">
        <v>42</v>
      </c>
      <c r="L78" s="1019"/>
      <c r="M78" s="1019"/>
      <c r="N78" s="1019"/>
      <c r="O78" s="183"/>
      <c r="P78" s="1019" t="s">
        <v>43</v>
      </c>
      <c r="Q78" s="1019"/>
      <c r="R78" s="1019"/>
      <c r="S78" s="1019"/>
      <c r="T78" s="183"/>
      <c r="U78" s="1019" t="s">
        <v>44</v>
      </c>
      <c r="V78" s="1019"/>
      <c r="W78" s="1019"/>
      <c r="X78" s="1019"/>
      <c r="Y78" s="183"/>
      <c r="Z78" s="1019" t="s">
        <v>45</v>
      </c>
      <c r="AA78" s="1019"/>
      <c r="AB78" s="1019"/>
      <c r="AC78" s="1019"/>
      <c r="AD78" s="1034"/>
      <c r="AE78" s="1016"/>
      <c r="AF78" s="1016"/>
      <c r="AG78" s="1011"/>
      <c r="AH78" s="1011"/>
      <c r="AI78" s="1011"/>
      <c r="AJ78" s="1011"/>
      <c r="AK78" s="1011"/>
      <c r="AL78" s="1036"/>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1015"/>
      <c r="B79" s="1016"/>
      <c r="C79" s="1016"/>
      <c r="D79" s="1016"/>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22"/>
      <c r="AM79" s="4"/>
      <c r="AS79" s="225"/>
    </row>
    <row r="80" spans="1:68" ht="3.6" customHeight="1">
      <c r="A80" s="1015"/>
      <c r="B80" s="1016"/>
      <c r="C80" s="1016"/>
      <c r="D80" s="1016"/>
      <c r="E80" s="1016"/>
      <c r="F80" s="1016"/>
      <c r="G80" s="1016"/>
      <c r="H80" s="1016"/>
      <c r="I80" s="1016"/>
      <c r="J80" s="1016"/>
      <c r="K80" s="1016"/>
      <c r="L80" s="1016"/>
      <c r="M80" s="1016"/>
      <c r="N80" s="1016"/>
      <c r="O80" s="1016"/>
      <c r="P80" s="1016"/>
      <c r="Q80" s="1016"/>
      <c r="R80" s="1016"/>
      <c r="S80" s="1016"/>
      <c r="T80" s="1016"/>
      <c r="U80" s="1016"/>
      <c r="V80" s="1016"/>
      <c r="W80" s="1016"/>
      <c r="X80" s="1016"/>
      <c r="Y80" s="1016"/>
      <c r="Z80" s="1016"/>
      <c r="AA80" s="1016"/>
      <c r="AB80" s="1016"/>
      <c r="AC80" s="1016"/>
      <c r="AD80" s="1016"/>
      <c r="AE80" s="1016"/>
      <c r="AF80" s="1016"/>
      <c r="AG80" s="1016"/>
      <c r="AH80" s="1016"/>
      <c r="AI80" s="1016"/>
      <c r="AJ80" s="1016"/>
      <c r="AK80" s="1016"/>
      <c r="AL80" s="1022"/>
      <c r="AM80" s="4"/>
      <c r="AS80" s="225"/>
    </row>
    <row r="81" spans="1:46" ht="23.1" customHeight="1">
      <c r="A81" s="1656" t="s">
        <v>2264</v>
      </c>
      <c r="B81" s="1657"/>
      <c r="C81" s="1657"/>
      <c r="D81" s="1657"/>
      <c r="E81" s="1657"/>
      <c r="F81" s="1657"/>
      <c r="G81" s="1657"/>
      <c r="H81" s="1657"/>
      <c r="I81" s="1663"/>
      <c r="J81" s="1664"/>
      <c r="K81" s="1665"/>
      <c r="L81" s="1665"/>
      <c r="M81" s="1665"/>
      <c r="N81" s="1665"/>
      <c r="O81" s="1665"/>
      <c r="P81" s="1665"/>
      <c r="Q81" s="1665"/>
      <c r="R81" s="1666"/>
      <c r="S81" s="1016" t="s">
        <v>2324</v>
      </c>
      <c r="T81" s="1016"/>
      <c r="U81" s="1016"/>
      <c r="V81" s="1016"/>
      <c r="W81" s="1016"/>
      <c r="X81" s="1016"/>
      <c r="Y81" s="1016"/>
      <c r="Z81" s="1016"/>
      <c r="AA81" s="1016"/>
      <c r="AB81" s="1016"/>
      <c r="AC81" s="1016"/>
      <c r="AD81" s="1016"/>
      <c r="AE81" s="1016"/>
      <c r="AF81" s="1016"/>
      <c r="AG81" s="1016"/>
      <c r="AH81" s="1016"/>
      <c r="AI81" s="1016"/>
      <c r="AJ81" s="1016"/>
      <c r="AK81" s="1016"/>
      <c r="AL81" s="1022"/>
      <c r="AM81" s="6" t="str">
        <f>IF(COUNTA(J81)=0,"未入力","")</f>
        <v>未入力</v>
      </c>
      <c r="AN81" s="8"/>
      <c r="AO81" s="8"/>
      <c r="AP81" s="8"/>
      <c r="AQ81" s="8"/>
      <c r="AR81" s="8"/>
      <c r="AS81" s="225"/>
      <c r="AT81" s="6" t="str">
        <f>IF(COUNTA(J81)=0,"未入力です。","")</f>
        <v>未入力です。</v>
      </c>
    </row>
    <row r="82" spans="1:46" ht="5.0999999999999996" customHeight="1">
      <c r="A82" s="1015"/>
      <c r="B82" s="1016"/>
      <c r="C82" s="1016"/>
      <c r="D82" s="1016"/>
      <c r="E82" s="1016"/>
      <c r="F82" s="1016"/>
      <c r="G82" s="1016"/>
      <c r="H82" s="1016"/>
      <c r="I82" s="1016"/>
      <c r="J82" s="1016"/>
      <c r="K82" s="1016"/>
      <c r="L82" s="1016"/>
      <c r="M82" s="1016"/>
      <c r="N82" s="1016"/>
      <c r="O82" s="1016"/>
      <c r="P82" s="1016"/>
      <c r="Q82" s="1016"/>
      <c r="R82" s="1016"/>
      <c r="S82" s="1016"/>
      <c r="T82" s="1016"/>
      <c r="U82" s="1016"/>
      <c r="V82" s="1016"/>
      <c r="W82" s="1016"/>
      <c r="X82" s="1016"/>
      <c r="Y82" s="1016"/>
      <c r="Z82" s="1016"/>
      <c r="AA82" s="1016"/>
      <c r="AB82" s="1016"/>
      <c r="AC82" s="1016"/>
      <c r="AD82" s="1016"/>
      <c r="AE82" s="1016"/>
      <c r="AF82" s="1016"/>
      <c r="AG82" s="1016"/>
      <c r="AH82" s="1016"/>
      <c r="AI82" s="1016"/>
      <c r="AJ82" s="1016"/>
      <c r="AK82" s="1016"/>
      <c r="AL82" s="1022"/>
      <c r="AM82" s="4"/>
      <c r="AS82" s="225"/>
    </row>
    <row r="83" spans="1:46" ht="18" customHeight="1">
      <c r="A83" s="1688" t="s">
        <v>2294</v>
      </c>
      <c r="B83" s="1684"/>
      <c r="C83" s="1684"/>
      <c r="D83" s="1684"/>
      <c r="E83" s="1684"/>
      <c r="F83" s="1684"/>
      <c r="G83" s="1684"/>
      <c r="H83" s="1684"/>
      <c r="I83" s="1684"/>
      <c r="J83" s="1684"/>
      <c r="K83" s="1684"/>
      <c r="L83" s="1016"/>
      <c r="M83" s="1016"/>
      <c r="N83" s="1016"/>
      <c r="O83" s="1016"/>
      <c r="P83" s="1016"/>
      <c r="Q83" s="1016"/>
      <c r="R83" s="1016"/>
      <c r="S83" s="1016"/>
      <c r="T83" s="1016"/>
      <c r="U83" s="1016"/>
      <c r="V83" s="1016"/>
      <c r="W83" s="1016"/>
      <c r="X83" s="1016"/>
      <c r="Y83" s="1016"/>
      <c r="Z83" s="1016"/>
      <c r="AA83" s="1016"/>
      <c r="AB83" s="1016"/>
      <c r="AC83" s="1016"/>
      <c r="AD83" s="1016"/>
      <c r="AE83" s="1016"/>
      <c r="AF83" s="1016"/>
      <c r="AG83" s="1016"/>
      <c r="AH83" s="1016"/>
      <c r="AI83" s="1016"/>
      <c r="AJ83" s="1016"/>
      <c r="AK83" s="1016"/>
      <c r="AL83" s="1022"/>
      <c r="AM83" s="4"/>
      <c r="AS83" s="225"/>
    </row>
    <row r="84" spans="1:46" ht="23.1" customHeight="1">
      <c r="A84" s="1015"/>
      <c r="B84" s="1597" t="s">
        <v>2262</v>
      </c>
      <c r="C84" s="1598"/>
      <c r="D84" s="1598"/>
      <c r="E84" s="1598"/>
      <c r="F84" s="1598"/>
      <c r="G84" s="1598"/>
      <c r="H84" s="1598"/>
      <c r="I84" s="1598"/>
      <c r="J84" s="1616">
        <v>1</v>
      </c>
      <c r="K84" s="1617"/>
      <c r="L84" s="1617"/>
      <c r="M84" s="1617"/>
      <c r="N84" s="1617"/>
      <c r="O84" s="1617"/>
      <c r="P84" s="1617"/>
      <c r="Q84" s="1617"/>
      <c r="R84" s="1618"/>
      <c r="S84" s="1652"/>
      <c r="T84" s="1650"/>
      <c r="U84" s="1650"/>
      <c r="V84" s="1650"/>
      <c r="W84" s="1650"/>
      <c r="X84" s="1650"/>
      <c r="Y84" s="1650"/>
      <c r="Z84" s="1650"/>
      <c r="AA84" s="1651"/>
      <c r="AB84" s="1652"/>
      <c r="AC84" s="1650"/>
      <c r="AD84" s="1650"/>
      <c r="AE84" s="1650"/>
      <c r="AF84" s="1650"/>
      <c r="AG84" s="1650"/>
      <c r="AH84" s="1650"/>
      <c r="AI84" s="1650"/>
      <c r="AJ84" s="1654"/>
      <c r="AK84" s="1037"/>
      <c r="AL84" s="1038"/>
      <c r="AM84" s="4" t="str">
        <f>IF(COUNTA(J84,S84,AB84)=0,"未入力","")</f>
        <v/>
      </c>
      <c r="AN84" s="6" t="str">
        <f>IF(T84&lt;&gt;"","1"&amp;TEXT(T84,"00"),
IF(T85&lt;&gt;"","2"&amp;TEXT(T85,"00"),
IF(T86&lt;&gt;"","3"&amp;TEXT(T86,"00"),"")))</f>
        <v/>
      </c>
      <c r="AS84" s="225"/>
      <c r="AT84" s="6" t="str">
        <f>IF(COUNTA(J84,S84,AB84)=0,"未入力です。","")</f>
        <v/>
      </c>
    </row>
    <row r="85" spans="1:46" ht="39" customHeight="1">
      <c r="A85" s="1015"/>
      <c r="B85" s="1581" t="s">
        <v>2263</v>
      </c>
      <c r="C85" s="1571"/>
      <c r="D85" s="1571"/>
      <c r="E85" s="1571"/>
      <c r="F85" s="1571"/>
      <c r="G85" s="1571"/>
      <c r="H85" s="1571"/>
      <c r="I85" s="1571"/>
      <c r="J85" s="1616">
        <f>'第二面-3'!A52</f>
        <v>0</v>
      </c>
      <c r="K85" s="1617"/>
      <c r="L85" s="1617"/>
      <c r="M85" s="1617"/>
      <c r="N85" s="1617"/>
      <c r="O85" s="1617"/>
      <c r="P85" s="1617"/>
      <c r="Q85" s="1617"/>
      <c r="R85" s="1618"/>
      <c r="S85" s="1652"/>
      <c r="T85" s="1650"/>
      <c r="U85" s="1650"/>
      <c r="V85" s="1650"/>
      <c r="W85" s="1650"/>
      <c r="X85" s="1650"/>
      <c r="Y85" s="1650"/>
      <c r="Z85" s="1650"/>
      <c r="AA85" s="1651"/>
      <c r="AB85" s="1652"/>
      <c r="AC85" s="1650"/>
      <c r="AD85" s="1650"/>
      <c r="AE85" s="1650"/>
      <c r="AF85" s="1650"/>
      <c r="AG85" s="1650"/>
      <c r="AH85" s="1650"/>
      <c r="AI85" s="1650"/>
      <c r="AJ85" s="1654"/>
      <c r="AK85" s="1037"/>
      <c r="AL85" s="1038"/>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1015"/>
      <c r="B86" s="1624" t="s">
        <v>2445</v>
      </c>
      <c r="C86" s="1632"/>
      <c r="D86" s="1632"/>
      <c r="E86" s="1632"/>
      <c r="F86" s="1632"/>
      <c r="G86" s="1632"/>
      <c r="H86" s="1632"/>
      <c r="I86" s="1632"/>
      <c r="J86" s="1619"/>
      <c r="K86" s="1620"/>
      <c r="L86" s="1620"/>
      <c r="M86" s="1620"/>
      <c r="N86" s="1620"/>
      <c r="O86" s="1620"/>
      <c r="P86" s="1620"/>
      <c r="Q86" s="1620"/>
      <c r="R86" s="1621"/>
      <c r="S86" s="1622"/>
      <c r="T86" s="1620"/>
      <c r="U86" s="1620"/>
      <c r="V86" s="1620"/>
      <c r="W86" s="1620"/>
      <c r="X86" s="1620"/>
      <c r="Y86" s="1620"/>
      <c r="Z86" s="1620"/>
      <c r="AA86" s="1621"/>
      <c r="AB86" s="1622"/>
      <c r="AC86" s="1620"/>
      <c r="AD86" s="1620"/>
      <c r="AE86" s="1620"/>
      <c r="AF86" s="1620"/>
      <c r="AG86" s="1620"/>
      <c r="AH86" s="1620"/>
      <c r="AI86" s="1620"/>
      <c r="AJ86" s="1623"/>
      <c r="AK86" s="1037"/>
      <c r="AL86" s="1038"/>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1015"/>
      <c r="B87" s="1633"/>
      <c r="C87" s="1634"/>
      <c r="D87" s="1634"/>
      <c r="E87" s="1634"/>
      <c r="F87" s="1634"/>
      <c r="G87" s="1634"/>
      <c r="H87" s="1634"/>
      <c r="I87" s="1634"/>
      <c r="J87" s="1649" t="s">
        <v>2444</v>
      </c>
      <c r="K87" s="1650"/>
      <c r="L87" s="1650"/>
      <c r="M87" s="1650"/>
      <c r="N87" s="1650"/>
      <c r="O87" s="1650"/>
      <c r="P87" s="1650"/>
      <c r="Q87" s="1650"/>
      <c r="R87" s="1651"/>
      <c r="S87" s="1652" t="s">
        <v>2444</v>
      </c>
      <c r="T87" s="1650"/>
      <c r="U87" s="1650"/>
      <c r="V87" s="1650"/>
      <c r="W87" s="1650"/>
      <c r="X87" s="1650"/>
      <c r="Y87" s="1650"/>
      <c r="Z87" s="1650"/>
      <c r="AA87" s="1651"/>
      <c r="AB87" s="1652" t="s">
        <v>2444</v>
      </c>
      <c r="AC87" s="1650"/>
      <c r="AD87" s="1650"/>
      <c r="AE87" s="1650"/>
      <c r="AF87" s="1650"/>
      <c r="AG87" s="1650"/>
      <c r="AH87" s="1650"/>
      <c r="AI87" s="1650"/>
      <c r="AJ87" s="1654"/>
      <c r="AK87" s="1039"/>
      <c r="AL87" s="1038"/>
      <c r="AM87" s="4"/>
      <c r="AN87" s="6" t="b">
        <v>0</v>
      </c>
      <c r="AO87" s="6" t="b">
        <v>0</v>
      </c>
      <c r="AP87" s="6" t="b">
        <v>0</v>
      </c>
      <c r="AS87" s="225"/>
    </row>
    <row r="88" spans="1:46" ht="20.100000000000001" customHeight="1">
      <c r="A88" s="1015"/>
      <c r="B88" s="1645" t="s">
        <v>2446</v>
      </c>
      <c r="C88" s="1646"/>
      <c r="D88" s="1646"/>
      <c r="E88" s="1646"/>
      <c r="F88" s="1646"/>
      <c r="G88" s="1646"/>
      <c r="H88" s="1646"/>
      <c r="I88" s="1646"/>
      <c r="J88" s="1635"/>
      <c r="K88" s="1636"/>
      <c r="L88" s="1636"/>
      <c r="M88" s="1636"/>
      <c r="N88" s="1636"/>
      <c r="O88" s="1636"/>
      <c r="P88" s="1636"/>
      <c r="Q88" s="1636"/>
      <c r="R88" s="1637"/>
      <c r="S88" s="1641"/>
      <c r="T88" s="1636"/>
      <c r="U88" s="1636"/>
      <c r="V88" s="1636"/>
      <c r="W88" s="1636"/>
      <c r="X88" s="1636"/>
      <c r="Y88" s="1636"/>
      <c r="Z88" s="1636"/>
      <c r="AA88" s="1637"/>
      <c r="AB88" s="1641"/>
      <c r="AC88" s="1636"/>
      <c r="AD88" s="1636"/>
      <c r="AE88" s="1636"/>
      <c r="AF88" s="1636"/>
      <c r="AG88" s="1636"/>
      <c r="AH88" s="1636"/>
      <c r="AI88" s="1636"/>
      <c r="AJ88" s="1643"/>
      <c r="AK88" s="1012"/>
      <c r="AL88" s="1040"/>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1015"/>
      <c r="B89" s="1647"/>
      <c r="C89" s="1648"/>
      <c r="D89" s="1648"/>
      <c r="E89" s="1648"/>
      <c r="F89" s="1648"/>
      <c r="G89" s="1648"/>
      <c r="H89" s="1648"/>
      <c r="I89" s="1648"/>
      <c r="J89" s="1638"/>
      <c r="K89" s="1639"/>
      <c r="L89" s="1639"/>
      <c r="M89" s="1639"/>
      <c r="N89" s="1639"/>
      <c r="O89" s="1639"/>
      <c r="P89" s="1639"/>
      <c r="Q89" s="1639"/>
      <c r="R89" s="1640"/>
      <c r="S89" s="1642"/>
      <c r="T89" s="1639"/>
      <c r="U89" s="1639"/>
      <c r="V89" s="1639"/>
      <c r="W89" s="1639"/>
      <c r="X89" s="1639"/>
      <c r="Y89" s="1639"/>
      <c r="Z89" s="1639"/>
      <c r="AA89" s="1640"/>
      <c r="AB89" s="1642"/>
      <c r="AC89" s="1639"/>
      <c r="AD89" s="1639"/>
      <c r="AE89" s="1639"/>
      <c r="AF89" s="1639"/>
      <c r="AG89" s="1639"/>
      <c r="AH89" s="1639"/>
      <c r="AI89" s="1639"/>
      <c r="AJ89" s="1644"/>
      <c r="AK89" s="1041"/>
      <c r="AL89" s="1042"/>
      <c r="AM89" s="4"/>
      <c r="AS89" s="225"/>
    </row>
    <row r="90" spans="1:46" ht="23.1" customHeight="1">
      <c r="A90" s="1015"/>
      <c r="B90" s="1630" t="s">
        <v>2447</v>
      </c>
      <c r="C90" s="1631"/>
      <c r="D90" s="1631"/>
      <c r="E90" s="1631"/>
      <c r="F90" s="1631"/>
      <c r="G90" s="1631"/>
      <c r="H90" s="1631"/>
      <c r="I90" s="1631"/>
      <c r="J90" s="1032"/>
      <c r="K90" s="1592"/>
      <c r="L90" s="1592"/>
      <c r="M90" s="1592"/>
      <c r="N90" s="1592"/>
      <c r="O90" s="1592"/>
      <c r="P90" s="1587" t="s">
        <v>46</v>
      </c>
      <c r="Q90" s="1587"/>
      <c r="R90" s="1060"/>
      <c r="S90" s="1061"/>
      <c r="T90" s="1592"/>
      <c r="U90" s="1592"/>
      <c r="V90" s="1592"/>
      <c r="W90" s="1592"/>
      <c r="X90" s="1592"/>
      <c r="Y90" s="1587" t="s">
        <v>46</v>
      </c>
      <c r="Z90" s="1587"/>
      <c r="AA90" s="1060"/>
      <c r="AB90" s="1061"/>
      <c r="AC90" s="1592"/>
      <c r="AD90" s="1592"/>
      <c r="AE90" s="1592"/>
      <c r="AF90" s="1592"/>
      <c r="AG90" s="1592"/>
      <c r="AH90" s="1587" t="s">
        <v>46</v>
      </c>
      <c r="AI90" s="1587"/>
      <c r="AJ90" s="1034"/>
      <c r="AK90" s="1016"/>
      <c r="AL90" s="1022"/>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1015"/>
      <c r="B91" s="1624" t="s">
        <v>2448</v>
      </c>
      <c r="C91" s="1625"/>
      <c r="D91" s="1625"/>
      <c r="E91" s="1625"/>
      <c r="F91" s="1625"/>
      <c r="G91" s="1625"/>
      <c r="H91" s="1625"/>
      <c r="I91" s="1625"/>
      <c r="J91" s="1045"/>
      <c r="K91" s="1014"/>
      <c r="L91" s="1014"/>
      <c r="M91" s="1014"/>
      <c r="N91" s="1014"/>
      <c r="O91" s="1014"/>
      <c r="P91" s="1014"/>
      <c r="Q91" s="1014"/>
      <c r="R91" s="1056"/>
      <c r="S91" s="1057"/>
      <c r="T91" s="1628"/>
      <c r="U91" s="1628"/>
      <c r="V91" s="1628"/>
      <c r="W91" s="1628"/>
      <c r="X91" s="1628"/>
      <c r="Y91" s="1014"/>
      <c r="Z91" s="1014"/>
      <c r="AA91" s="1056"/>
      <c r="AB91" s="1057"/>
      <c r="AC91" s="1014"/>
      <c r="AD91" s="1014"/>
      <c r="AE91" s="1014"/>
      <c r="AF91" s="1014"/>
      <c r="AG91" s="1014"/>
      <c r="AH91" s="1014"/>
      <c r="AI91" s="1014"/>
      <c r="AJ91" s="1043"/>
      <c r="AK91" s="1016"/>
      <c r="AL91" s="1022"/>
      <c r="AM91" s="4"/>
      <c r="AN91" s="8"/>
      <c r="AO91" s="8"/>
      <c r="AP91" s="8"/>
      <c r="AS91" s="225">
        <f>COUNTIF(AN91:AN97, TRUE)</f>
        <v>0</v>
      </c>
    </row>
    <row r="92" spans="1:46" ht="18.95" customHeight="1">
      <c r="A92" s="1015"/>
      <c r="B92" s="1626"/>
      <c r="C92" s="1627"/>
      <c r="D92" s="1627"/>
      <c r="E92" s="1627"/>
      <c r="F92" s="1627"/>
      <c r="G92" s="1627"/>
      <c r="H92" s="1627"/>
      <c r="I92" s="1627"/>
      <c r="J92" s="1023"/>
      <c r="K92" s="1629"/>
      <c r="L92" s="1629"/>
      <c r="M92" s="1629"/>
      <c r="N92" s="1629"/>
      <c r="O92" s="1629"/>
      <c r="P92" s="1602" t="s">
        <v>47</v>
      </c>
      <c r="Q92" s="1602"/>
      <c r="R92" s="1058"/>
      <c r="S92" s="1059"/>
      <c r="T92" s="1703"/>
      <c r="U92" s="1703"/>
      <c r="V92" s="1703"/>
      <c r="W92" s="1703"/>
      <c r="X92" s="1703"/>
      <c r="Y92" s="1602" t="s">
        <v>2301</v>
      </c>
      <c r="Z92" s="1602"/>
      <c r="AA92" s="1058"/>
      <c r="AB92" s="1059"/>
      <c r="AC92" s="1629"/>
      <c r="AD92" s="1629"/>
      <c r="AE92" s="1629"/>
      <c r="AF92" s="1629"/>
      <c r="AG92" s="1629"/>
      <c r="AH92" s="1602" t="s">
        <v>2301</v>
      </c>
      <c r="AI92" s="1602"/>
      <c r="AJ92" s="1025"/>
      <c r="AK92" s="1016"/>
      <c r="AL92" s="1022"/>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1015"/>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1016"/>
      <c r="AL93" s="1022"/>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1015"/>
      <c r="B94" s="1608" t="s">
        <v>2449</v>
      </c>
      <c r="C94" s="1609"/>
      <c r="D94" s="1609"/>
      <c r="E94" s="1609"/>
      <c r="F94" s="1609"/>
      <c r="G94" s="1609"/>
      <c r="H94" s="1609"/>
      <c r="I94" s="1694"/>
      <c r="J94" s="1062" t="s">
        <v>2308</v>
      </c>
      <c r="K94" s="1559" t="s">
        <v>2311</v>
      </c>
      <c r="L94" s="1560"/>
      <c r="M94" s="1561"/>
      <c r="N94" s="1604"/>
      <c r="O94" s="1604"/>
      <c r="P94" s="1604"/>
      <c r="Q94" s="1604"/>
      <c r="R94" s="1605"/>
      <c r="S94" s="1043" t="s">
        <v>2308</v>
      </c>
      <c r="T94" s="1559" t="s">
        <v>2311</v>
      </c>
      <c r="U94" s="1560"/>
      <c r="V94" s="1561"/>
      <c r="W94" s="1603"/>
      <c r="X94" s="1604"/>
      <c r="Y94" s="1604"/>
      <c r="Z94" s="1604"/>
      <c r="AA94" s="1605"/>
      <c r="AB94" s="1043" t="s">
        <v>2308</v>
      </c>
      <c r="AC94" s="1559" t="s">
        <v>2311</v>
      </c>
      <c r="AD94" s="1560"/>
      <c r="AE94" s="1561"/>
      <c r="AF94" s="1603"/>
      <c r="AG94" s="1604"/>
      <c r="AH94" s="1604"/>
      <c r="AI94" s="1604"/>
      <c r="AJ94" s="1704"/>
      <c r="AK94" s="1016"/>
      <c r="AL94" s="1022"/>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1015"/>
      <c r="B95" s="1705"/>
      <c r="C95" s="1706"/>
      <c r="D95" s="1706"/>
      <c r="E95" s="1706"/>
      <c r="F95" s="1706"/>
      <c r="G95" s="1706"/>
      <c r="H95" s="1706"/>
      <c r="I95" s="1707"/>
      <c r="J95" s="1063"/>
      <c r="K95" s="1559" t="s">
        <v>2312</v>
      </c>
      <c r="L95" s="1560"/>
      <c r="M95" s="1561"/>
      <c r="N95" s="1578"/>
      <c r="O95" s="1578"/>
      <c r="P95" s="1578"/>
      <c r="Q95" s="1578"/>
      <c r="R95" s="1060" t="s">
        <v>47</v>
      </c>
      <c r="S95" s="1025"/>
      <c r="T95" s="1559" t="s">
        <v>2312</v>
      </c>
      <c r="U95" s="1560"/>
      <c r="V95" s="1560"/>
      <c r="W95" s="1579"/>
      <c r="X95" s="1570"/>
      <c r="Y95" s="1570"/>
      <c r="Z95" s="1570"/>
      <c r="AA95" s="1060" t="s">
        <v>47</v>
      </c>
      <c r="AB95" s="1025"/>
      <c r="AC95" s="1559" t="s">
        <v>2312</v>
      </c>
      <c r="AD95" s="1560"/>
      <c r="AE95" s="1560"/>
      <c r="AF95" s="1579"/>
      <c r="AG95" s="1570"/>
      <c r="AH95" s="1570"/>
      <c r="AI95" s="1570"/>
      <c r="AJ95" s="1034" t="s">
        <v>47</v>
      </c>
      <c r="AK95" s="1016"/>
      <c r="AL95" s="1022"/>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1015"/>
      <c r="B96" s="1705"/>
      <c r="C96" s="1706"/>
      <c r="D96" s="1706"/>
      <c r="E96" s="1706"/>
      <c r="F96" s="1706"/>
      <c r="G96" s="1706"/>
      <c r="H96" s="1706"/>
      <c r="I96" s="1707"/>
      <c r="J96" s="1062" t="s">
        <v>2309</v>
      </c>
      <c r="K96" s="1559" t="s">
        <v>2311</v>
      </c>
      <c r="L96" s="1560"/>
      <c r="M96" s="1561"/>
      <c r="N96" s="1604"/>
      <c r="O96" s="1604"/>
      <c r="P96" s="1604"/>
      <c r="Q96" s="1604"/>
      <c r="R96" s="1605"/>
      <c r="S96" s="1043" t="s">
        <v>2309</v>
      </c>
      <c r="T96" s="1559" t="s">
        <v>2311</v>
      </c>
      <c r="U96" s="1560"/>
      <c r="V96" s="1561"/>
      <c r="W96" s="1603"/>
      <c r="X96" s="1604"/>
      <c r="Y96" s="1604"/>
      <c r="Z96" s="1604"/>
      <c r="AA96" s="1605"/>
      <c r="AB96" s="1043" t="s">
        <v>2309</v>
      </c>
      <c r="AC96" s="1559" t="s">
        <v>2311</v>
      </c>
      <c r="AD96" s="1560"/>
      <c r="AE96" s="1561"/>
      <c r="AF96" s="1603"/>
      <c r="AG96" s="1604"/>
      <c r="AH96" s="1604"/>
      <c r="AI96" s="1604"/>
      <c r="AJ96" s="1704"/>
      <c r="AK96" s="1016"/>
      <c r="AL96" s="1022"/>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1015"/>
      <c r="B97" s="1705"/>
      <c r="C97" s="1706"/>
      <c r="D97" s="1706"/>
      <c r="E97" s="1706"/>
      <c r="F97" s="1706"/>
      <c r="G97" s="1706"/>
      <c r="H97" s="1706"/>
      <c r="I97" s="1707"/>
      <c r="J97" s="1063"/>
      <c r="K97" s="1559" t="s">
        <v>2312</v>
      </c>
      <c r="L97" s="1560"/>
      <c r="M97" s="1561"/>
      <c r="N97" s="1578"/>
      <c r="O97" s="1578"/>
      <c r="P97" s="1578"/>
      <c r="Q97" s="1578"/>
      <c r="R97" s="1060" t="s">
        <v>47</v>
      </c>
      <c r="S97" s="1025"/>
      <c r="T97" s="1559" t="s">
        <v>2312</v>
      </c>
      <c r="U97" s="1560"/>
      <c r="V97" s="1560"/>
      <c r="W97" s="1579"/>
      <c r="X97" s="1570"/>
      <c r="Y97" s="1570"/>
      <c r="Z97" s="1570"/>
      <c r="AA97" s="1060" t="s">
        <v>47</v>
      </c>
      <c r="AB97" s="1025"/>
      <c r="AC97" s="1559" t="s">
        <v>2312</v>
      </c>
      <c r="AD97" s="1560"/>
      <c r="AE97" s="1560"/>
      <c r="AF97" s="1579"/>
      <c r="AG97" s="1570"/>
      <c r="AH97" s="1570"/>
      <c r="AI97" s="1570"/>
      <c r="AJ97" s="1034" t="s">
        <v>47</v>
      </c>
      <c r="AK97" s="1016"/>
      <c r="AL97" s="1022"/>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1015"/>
      <c r="B98" s="1705"/>
      <c r="C98" s="1706"/>
      <c r="D98" s="1706"/>
      <c r="E98" s="1706"/>
      <c r="F98" s="1706"/>
      <c r="G98" s="1706"/>
      <c r="H98" s="1706"/>
      <c r="I98" s="1707"/>
      <c r="J98" s="1045" t="s">
        <v>2310</v>
      </c>
      <c r="K98" s="1559" t="s">
        <v>2311</v>
      </c>
      <c r="L98" s="1560"/>
      <c r="M98" s="1561"/>
      <c r="N98" s="1604"/>
      <c r="O98" s="1604"/>
      <c r="P98" s="1604"/>
      <c r="Q98" s="1604"/>
      <c r="R98" s="1605"/>
      <c r="S98" s="1014" t="s">
        <v>2310</v>
      </c>
      <c r="T98" s="1559" t="s">
        <v>2311</v>
      </c>
      <c r="U98" s="1560"/>
      <c r="V98" s="1561"/>
      <c r="W98" s="1603"/>
      <c r="X98" s="1604"/>
      <c r="Y98" s="1604"/>
      <c r="Z98" s="1604"/>
      <c r="AA98" s="1605"/>
      <c r="AB98" s="1014" t="s">
        <v>2310</v>
      </c>
      <c r="AC98" s="1559" t="s">
        <v>2311</v>
      </c>
      <c r="AD98" s="1560"/>
      <c r="AE98" s="1561"/>
      <c r="AF98" s="1603"/>
      <c r="AG98" s="1604"/>
      <c r="AH98" s="1604"/>
      <c r="AI98" s="1604"/>
      <c r="AJ98" s="1704"/>
      <c r="AK98" s="1016"/>
      <c r="AL98" s="1022"/>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1015"/>
      <c r="B99" s="1594"/>
      <c r="C99" s="1595"/>
      <c r="D99" s="1595"/>
      <c r="E99" s="1595"/>
      <c r="F99" s="1595"/>
      <c r="G99" s="1595"/>
      <c r="H99" s="1595"/>
      <c r="I99" s="1596"/>
      <c r="J99" s="1023"/>
      <c r="K99" s="1559" t="s">
        <v>2312</v>
      </c>
      <c r="L99" s="1560"/>
      <c r="M99" s="1561"/>
      <c r="N99" s="1570"/>
      <c r="O99" s="1570"/>
      <c r="P99" s="1570"/>
      <c r="Q99" s="1570"/>
      <c r="R99" s="1060" t="s">
        <v>47</v>
      </c>
      <c r="S99" s="1024"/>
      <c r="T99" s="1559" t="s">
        <v>2312</v>
      </c>
      <c r="U99" s="1560"/>
      <c r="V99" s="1560"/>
      <c r="W99" s="1579"/>
      <c r="X99" s="1570"/>
      <c r="Y99" s="1570"/>
      <c r="Z99" s="1570"/>
      <c r="AA99" s="1060" t="s">
        <v>47</v>
      </c>
      <c r="AB99" s="1024"/>
      <c r="AC99" s="1559" t="s">
        <v>2312</v>
      </c>
      <c r="AD99" s="1560"/>
      <c r="AE99" s="1560"/>
      <c r="AF99" s="1579"/>
      <c r="AG99" s="1570"/>
      <c r="AH99" s="1570"/>
      <c r="AI99" s="1570"/>
      <c r="AJ99" s="1034" t="s">
        <v>47</v>
      </c>
      <c r="AK99" s="1016"/>
      <c r="AL99" s="1022"/>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1015"/>
      <c r="B100" s="1691" t="s">
        <v>2450</v>
      </c>
      <c r="C100" s="1646"/>
      <c r="D100" s="1646"/>
      <c r="E100" s="1646"/>
      <c r="F100" s="1646"/>
      <c r="G100" s="1646"/>
      <c r="H100" s="1646"/>
      <c r="I100" s="1646"/>
      <c r="J100" s="1032"/>
      <c r="K100" s="1592"/>
      <c r="L100" s="1592"/>
      <c r="M100" s="1592"/>
      <c r="N100" s="1592"/>
      <c r="O100" s="1592"/>
      <c r="P100" s="1587" t="s">
        <v>48</v>
      </c>
      <c r="Q100" s="1587"/>
      <c r="R100" s="1060"/>
      <c r="S100" s="1061"/>
      <c r="T100" s="1592"/>
      <c r="U100" s="1592"/>
      <c r="V100" s="1592"/>
      <c r="W100" s="1592"/>
      <c r="X100" s="1592"/>
      <c r="Y100" s="1587" t="s">
        <v>48</v>
      </c>
      <c r="Z100" s="1587"/>
      <c r="AA100" s="1060"/>
      <c r="AB100" s="1061"/>
      <c r="AC100" s="1592"/>
      <c r="AD100" s="1592"/>
      <c r="AE100" s="1592"/>
      <c r="AF100" s="1592"/>
      <c r="AG100" s="1592"/>
      <c r="AH100" s="1587" t="s">
        <v>48</v>
      </c>
      <c r="AI100" s="1587"/>
      <c r="AJ100" s="1034"/>
      <c r="AK100" s="1016"/>
      <c r="AL100" s="1022"/>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1015"/>
      <c r="B101" s="1647"/>
      <c r="C101" s="1648"/>
      <c r="D101" s="1648"/>
      <c r="E101" s="1648"/>
      <c r="F101" s="1648"/>
      <c r="G101" s="1648"/>
      <c r="H101" s="1648"/>
      <c r="I101" s="1648"/>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1016"/>
      <c r="AL101" s="1022"/>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1015"/>
      <c r="B102" s="1692"/>
      <c r="C102" s="1693"/>
      <c r="D102" s="1693"/>
      <c r="E102" s="1693"/>
      <c r="F102" s="1693"/>
      <c r="G102" s="1693"/>
      <c r="H102" s="1693"/>
      <c r="I102" s="1693"/>
      <c r="J102" s="179"/>
      <c r="K102" s="1065"/>
      <c r="L102" s="1011"/>
      <c r="M102" s="1065"/>
      <c r="N102" s="1066" t="s">
        <v>2265</v>
      </c>
      <c r="O102" s="1028"/>
      <c r="P102" s="1028"/>
      <c r="Q102" s="1024"/>
      <c r="R102" s="1058"/>
      <c r="S102" s="193"/>
      <c r="T102" s="1065"/>
      <c r="U102" s="1011"/>
      <c r="V102" s="1065"/>
      <c r="W102" s="1066" t="s">
        <v>2265</v>
      </c>
      <c r="X102" s="1028"/>
      <c r="Y102" s="1028"/>
      <c r="Z102" s="1024"/>
      <c r="AA102" s="1058"/>
      <c r="AB102" s="193"/>
      <c r="AC102" s="1065"/>
      <c r="AD102" s="1011"/>
      <c r="AE102" s="1065"/>
      <c r="AF102" s="1066" t="s">
        <v>2265</v>
      </c>
      <c r="AG102" s="1028"/>
      <c r="AH102" s="1028"/>
      <c r="AI102" s="1024"/>
      <c r="AJ102" s="1025"/>
      <c r="AK102" s="1016"/>
      <c r="AL102" s="1022"/>
      <c r="AM102" s="230"/>
      <c r="AN102" s="8" t="b">
        <v>0</v>
      </c>
      <c r="AO102" s="8" t="b">
        <v>0</v>
      </c>
      <c r="AP102" s="8" t="b">
        <v>0</v>
      </c>
      <c r="AS102" s="225"/>
    </row>
    <row r="103" spans="1:46" ht="11.45" customHeight="1">
      <c r="A103" s="1015"/>
      <c r="B103" s="1608" t="s">
        <v>2451</v>
      </c>
      <c r="C103" s="1609"/>
      <c r="D103" s="1609"/>
      <c r="E103" s="1609"/>
      <c r="F103" s="1609"/>
      <c r="G103" s="1609"/>
      <c r="H103" s="1609"/>
      <c r="I103" s="1609"/>
      <c r="J103" s="1045"/>
      <c r="K103" s="1064"/>
      <c r="L103" s="1064"/>
      <c r="M103" s="1064"/>
      <c r="N103" s="1064"/>
      <c r="O103" s="1064"/>
      <c r="P103" s="1064"/>
      <c r="Q103" s="1014"/>
      <c r="R103" s="1056"/>
      <c r="S103" s="1057"/>
      <c r="T103" s="1064"/>
      <c r="U103" s="1064"/>
      <c r="V103" s="1064"/>
      <c r="W103" s="1064"/>
      <c r="X103" s="1064"/>
      <c r="Y103" s="1064"/>
      <c r="Z103" s="1014"/>
      <c r="AA103" s="1056"/>
      <c r="AB103" s="1057"/>
      <c r="AC103" s="1064"/>
      <c r="AD103" s="1064"/>
      <c r="AE103" s="1064"/>
      <c r="AF103" s="1064"/>
      <c r="AG103" s="1064"/>
      <c r="AH103" s="1064"/>
      <c r="AI103" s="1014"/>
      <c r="AJ103" s="1043"/>
      <c r="AK103" s="1016"/>
      <c r="AL103" s="1022"/>
      <c r="AM103" s="230"/>
      <c r="AN103" s="8"/>
      <c r="AO103" s="8"/>
      <c r="AP103" s="8"/>
      <c r="AS103" s="225"/>
    </row>
    <row r="104" spans="1:46" ht="18.95" customHeight="1">
      <c r="A104" s="1015"/>
      <c r="B104" s="1594"/>
      <c r="C104" s="1595"/>
      <c r="D104" s="1595"/>
      <c r="E104" s="1595"/>
      <c r="F104" s="1595"/>
      <c r="G104" s="1595"/>
      <c r="H104" s="1595"/>
      <c r="I104" s="1595"/>
      <c r="J104" s="1023"/>
      <c r="K104" s="1629"/>
      <c r="L104" s="1629"/>
      <c r="M104" s="1629"/>
      <c r="N104" s="1629"/>
      <c r="O104" s="1629"/>
      <c r="P104" s="1607" t="s">
        <v>2109</v>
      </c>
      <c r="Q104" s="1607"/>
      <c r="R104" s="1058"/>
      <c r="S104" s="1059"/>
      <c r="T104" s="1629"/>
      <c r="U104" s="1629"/>
      <c r="V104" s="1629"/>
      <c r="W104" s="1629"/>
      <c r="X104" s="1629"/>
      <c r="Y104" s="1607" t="s">
        <v>2109</v>
      </c>
      <c r="Z104" s="1607"/>
      <c r="AA104" s="1058"/>
      <c r="AB104" s="1059"/>
      <c r="AC104" s="1629"/>
      <c r="AD104" s="1629"/>
      <c r="AE104" s="1629"/>
      <c r="AF104" s="1629"/>
      <c r="AG104" s="1629"/>
      <c r="AH104" s="1607" t="s">
        <v>2109</v>
      </c>
      <c r="AI104" s="1607"/>
      <c r="AJ104" s="1025"/>
      <c r="AK104" s="1016"/>
      <c r="AL104" s="1022"/>
      <c r="AM104" s="230"/>
      <c r="AN104" s="8"/>
      <c r="AO104" s="8"/>
      <c r="AP104" s="8"/>
      <c r="AS104" s="225"/>
      <c r="AT104" s="6" t="str">
        <f>IF(OR(AND(J$84="",COUNTA(K104)=1),AND(S$84="",COUNTA(T104)=1),
AND(AB$84="",COUNTA(AC104)=1)),"棟番号を入力してください。","")</f>
        <v/>
      </c>
    </row>
    <row r="105" spans="1:46" ht="12" customHeight="1">
      <c r="A105" s="1015"/>
      <c r="B105" s="1608" t="s">
        <v>2452</v>
      </c>
      <c r="C105" s="1609"/>
      <c r="D105" s="1609"/>
      <c r="E105" s="1609"/>
      <c r="F105" s="1609"/>
      <c r="G105" s="1609"/>
      <c r="H105" s="1609"/>
      <c r="I105" s="1609"/>
      <c r="J105" s="1045"/>
      <c r="K105" s="1690"/>
      <c r="L105" s="1690"/>
      <c r="M105" s="1690"/>
      <c r="N105" s="1690"/>
      <c r="O105" s="1690"/>
      <c r="P105" s="1690"/>
      <c r="Q105" s="1014"/>
      <c r="R105" s="1056"/>
      <c r="S105" s="1057"/>
      <c r="T105" s="1690"/>
      <c r="U105" s="1690"/>
      <c r="V105" s="1690"/>
      <c r="W105" s="1690"/>
      <c r="X105" s="1690"/>
      <c r="Y105" s="1690"/>
      <c r="Z105" s="1014"/>
      <c r="AA105" s="1056"/>
      <c r="AB105" s="1057"/>
      <c r="AC105" s="1690"/>
      <c r="AD105" s="1690"/>
      <c r="AE105" s="1690"/>
      <c r="AF105" s="1690"/>
      <c r="AG105" s="1690"/>
      <c r="AH105" s="1690"/>
      <c r="AI105" s="1014"/>
      <c r="AJ105" s="1043"/>
      <c r="AK105" s="1016"/>
      <c r="AL105" s="1022"/>
      <c r="AM105" s="4">
        <f>AT105</f>
        <v>0</v>
      </c>
      <c r="AS105" s="225"/>
    </row>
    <row r="106" spans="1:46" ht="18.95" customHeight="1">
      <c r="A106" s="1015"/>
      <c r="B106" s="1594"/>
      <c r="C106" s="1595"/>
      <c r="D106" s="1595"/>
      <c r="E106" s="1595"/>
      <c r="F106" s="1595"/>
      <c r="G106" s="1595"/>
      <c r="H106" s="1595"/>
      <c r="I106" s="1595"/>
      <c r="J106" s="1023"/>
      <c r="K106" s="1024" t="s">
        <v>2110</v>
      </c>
      <c r="L106" s="1024"/>
      <c r="M106" s="1629"/>
      <c r="N106" s="1629"/>
      <c r="O106" s="1629"/>
      <c r="P106" s="1607" t="s">
        <v>2109</v>
      </c>
      <c r="Q106" s="1607"/>
      <c r="R106" s="1058"/>
      <c r="S106" s="1059"/>
      <c r="T106" s="1024" t="s">
        <v>2110</v>
      </c>
      <c r="U106" s="1024"/>
      <c r="V106" s="1629"/>
      <c r="W106" s="1629"/>
      <c r="X106" s="1629"/>
      <c r="Y106" s="1607" t="s">
        <v>2109</v>
      </c>
      <c r="Z106" s="1607"/>
      <c r="AA106" s="1058"/>
      <c r="AB106" s="1059"/>
      <c r="AC106" s="1024" t="s">
        <v>2110</v>
      </c>
      <c r="AD106" s="1024"/>
      <c r="AE106" s="1629"/>
      <c r="AF106" s="1629"/>
      <c r="AG106" s="1629"/>
      <c r="AH106" s="1607" t="s">
        <v>2109</v>
      </c>
      <c r="AI106" s="1607"/>
      <c r="AJ106" s="1025"/>
      <c r="AK106" s="1016"/>
      <c r="AL106" s="1022"/>
      <c r="AM106" s="4"/>
      <c r="AS106" s="225"/>
      <c r="AT106" s="6" t="str">
        <f>IF(OR(AND(J$84="",COUNTA(M106)=1),AND(S$84="",COUNTA(V106)=1),
AND(AB$84="",COUNTA(AE106)=1)),"棟番号を入力してください。","")</f>
        <v/>
      </c>
    </row>
    <row r="107" spans="1:46" ht="3.95" customHeight="1">
      <c r="A107" s="1015"/>
      <c r="B107" s="1016"/>
      <c r="C107" s="1016"/>
      <c r="D107" s="1016"/>
      <c r="E107" s="1016"/>
      <c r="F107" s="1016"/>
      <c r="G107" s="1016"/>
      <c r="H107" s="1016"/>
      <c r="I107" s="1016"/>
      <c r="J107" s="1016"/>
      <c r="K107" s="1016"/>
      <c r="L107" s="1016"/>
      <c r="M107" s="1016"/>
      <c r="N107" s="1016"/>
      <c r="O107" s="1016"/>
      <c r="P107" s="1016"/>
      <c r="Q107" s="1016"/>
      <c r="R107" s="1016"/>
      <c r="S107" s="1016"/>
      <c r="T107" s="1016"/>
      <c r="U107" s="1016"/>
      <c r="V107" s="1016"/>
      <c r="W107" s="1016"/>
      <c r="X107" s="1016"/>
      <c r="Y107" s="1016"/>
      <c r="Z107" s="1016"/>
      <c r="AA107" s="1016"/>
      <c r="AB107" s="1016"/>
      <c r="AC107" s="1016"/>
      <c r="AD107" s="1016"/>
      <c r="AE107" s="1016"/>
      <c r="AF107" s="1016"/>
      <c r="AG107" s="1016"/>
      <c r="AH107" s="1016"/>
      <c r="AI107" s="1016"/>
      <c r="AJ107" s="1016"/>
      <c r="AK107" s="1016"/>
      <c r="AL107" s="1022"/>
      <c r="AM107" s="4"/>
      <c r="AS107" s="225"/>
    </row>
    <row r="108" spans="1:46" ht="3.95" customHeight="1">
      <c r="A108" s="1015"/>
      <c r="B108" s="1016"/>
      <c r="C108" s="1016"/>
      <c r="D108" s="1016"/>
      <c r="E108" s="1016"/>
      <c r="F108" s="1016"/>
      <c r="G108" s="1016"/>
      <c r="H108" s="1016"/>
      <c r="I108" s="1016"/>
      <c r="J108" s="1016"/>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6"/>
      <c r="AL108" s="1022"/>
      <c r="AM108" s="4"/>
      <c r="AS108" s="225"/>
    </row>
    <row r="109" spans="1:46" ht="23.1" customHeight="1">
      <c r="A109" s="1606" t="s">
        <v>2453</v>
      </c>
      <c r="B109" s="1576"/>
      <c r="C109" s="1576"/>
      <c r="D109" s="1576"/>
      <c r="E109" s="1576"/>
      <c r="F109" s="1576"/>
      <c r="G109" s="1576"/>
      <c r="H109" s="1576"/>
      <c r="I109" s="1576"/>
      <c r="J109" s="1576"/>
      <c r="K109" s="1576"/>
      <c r="L109" s="1576"/>
      <c r="M109" s="1576"/>
      <c r="N109" s="1576"/>
      <c r="O109" s="1576"/>
      <c r="P109" s="1011"/>
      <c r="Q109" s="1011"/>
      <c r="R109" s="1577"/>
      <c r="S109" s="1578"/>
      <c r="T109" s="1578"/>
      <c r="U109" s="1578"/>
      <c r="V109" s="1578"/>
      <c r="W109" s="1578"/>
      <c r="X109" s="1578"/>
      <c r="Y109" s="1578"/>
      <c r="Z109" s="1578"/>
      <c r="AA109" s="235" t="s">
        <v>47</v>
      </c>
      <c r="AB109" s="197"/>
      <c r="AC109" s="1044"/>
      <c r="AD109" s="1044"/>
      <c r="AE109" s="1011"/>
      <c r="AF109" s="1011"/>
      <c r="AG109" s="1016"/>
      <c r="AH109" s="1016"/>
      <c r="AI109" s="1016"/>
      <c r="AJ109" s="1016"/>
      <c r="AK109" s="1016"/>
      <c r="AL109" s="1022"/>
      <c r="AM109" s="4"/>
      <c r="AS109" s="225"/>
      <c r="AT109" s="6" t="str">
        <f>IF(AND($AN$78=TRUE,R109=""),"未入力です。",IF(AND($AN$78=FALSE,R109&lt;&gt;""),"【４．工事種別】が新築以外の場合は回答は不要です。",""))</f>
        <v/>
      </c>
    </row>
    <row r="110" spans="1:46" ht="2.4500000000000002" customHeight="1">
      <c r="A110" s="1023"/>
      <c r="B110" s="1024"/>
      <c r="C110" s="1024"/>
      <c r="D110" s="1024"/>
      <c r="E110" s="1024"/>
      <c r="F110" s="1024"/>
      <c r="G110" s="1024"/>
      <c r="H110" s="1024"/>
      <c r="I110" s="1024"/>
      <c r="J110" s="1024"/>
      <c r="K110" s="1024"/>
      <c r="L110" s="1024"/>
      <c r="M110" s="1024"/>
      <c r="N110" s="1024"/>
      <c r="O110" s="1024"/>
      <c r="P110" s="1024"/>
      <c r="Q110" s="1024"/>
      <c r="R110" s="1024"/>
      <c r="S110" s="1024"/>
      <c r="T110" s="1024"/>
      <c r="U110" s="1024"/>
      <c r="V110" s="1024"/>
      <c r="W110" s="1024"/>
      <c r="X110" s="1024"/>
      <c r="Y110" s="1024"/>
      <c r="Z110" s="1024"/>
      <c r="AA110" s="1024"/>
      <c r="AB110" s="1024"/>
      <c r="AC110" s="1024"/>
      <c r="AD110" s="1024"/>
      <c r="AE110" s="1024"/>
      <c r="AF110" s="1024"/>
      <c r="AG110" s="1024"/>
      <c r="AH110" s="1024"/>
      <c r="AI110" s="1024"/>
      <c r="AJ110" s="1024"/>
      <c r="AK110" s="1024"/>
      <c r="AL110" s="1025"/>
      <c r="AM110" s="4"/>
      <c r="AS110" s="225"/>
    </row>
    <row r="111" spans="1:46" ht="3.95" customHeight="1">
      <c r="A111" s="1016"/>
      <c r="B111" s="1016"/>
      <c r="C111" s="1016"/>
      <c r="D111" s="1016"/>
      <c r="E111" s="1016"/>
      <c r="F111" s="1016"/>
      <c r="G111" s="1016"/>
      <c r="H111" s="1016"/>
      <c r="I111" s="1016"/>
      <c r="J111" s="1016"/>
      <c r="K111" s="1016"/>
      <c r="L111" s="1016"/>
      <c r="M111" s="1016"/>
      <c r="N111" s="1016"/>
      <c r="O111" s="1016"/>
      <c r="P111" s="1016"/>
      <c r="Q111" s="1016"/>
      <c r="R111" s="1016"/>
      <c r="S111" s="1016"/>
      <c r="T111" s="1016"/>
      <c r="U111" s="1016"/>
      <c r="V111" s="1016"/>
      <c r="W111" s="1016"/>
      <c r="X111" s="1016"/>
      <c r="Y111" s="1016"/>
      <c r="Z111" s="1016"/>
      <c r="AA111" s="1016"/>
      <c r="AB111" s="1016"/>
      <c r="AC111" s="1016"/>
      <c r="AD111" s="1016"/>
      <c r="AE111" s="1016"/>
      <c r="AF111" s="1016"/>
      <c r="AG111" s="1016"/>
      <c r="AH111" s="1016"/>
      <c r="AI111" s="1016"/>
      <c r="AJ111" s="1016"/>
      <c r="AK111" s="1016"/>
      <c r="AL111" s="1016"/>
      <c r="AM111" s="4"/>
      <c r="AS111" s="225"/>
    </row>
    <row r="112" spans="1:46" ht="15" customHeight="1">
      <c r="A112" s="1576" t="s">
        <v>50</v>
      </c>
      <c r="B112" s="1576"/>
      <c r="C112" s="1576"/>
      <c r="D112" s="1576"/>
      <c r="E112" s="1576"/>
      <c r="F112" s="1576"/>
      <c r="G112" s="1576"/>
      <c r="H112" s="1576"/>
      <c r="I112" s="1576"/>
      <c r="J112" s="1576"/>
      <c r="K112" s="1576"/>
      <c r="L112" s="1576"/>
      <c r="M112" s="1576"/>
      <c r="N112" s="1576"/>
      <c r="O112" s="1576"/>
      <c r="P112" s="1576"/>
      <c r="Q112" s="1576"/>
      <c r="R112" s="1576"/>
      <c r="S112" s="1576"/>
      <c r="T112" s="1576"/>
      <c r="U112" s="1576"/>
      <c r="V112" s="1576"/>
      <c r="W112" s="1576"/>
      <c r="X112" s="1576"/>
      <c r="Y112" s="1576"/>
      <c r="Z112" s="1576"/>
      <c r="AA112" s="1576"/>
      <c r="AB112" s="1576"/>
      <c r="AC112" s="1576"/>
      <c r="AD112" s="1576"/>
      <c r="AE112" s="1576"/>
      <c r="AF112" s="1576"/>
      <c r="AG112" s="1576"/>
      <c r="AH112" s="1576"/>
      <c r="AI112" s="1576"/>
      <c r="AJ112" s="1576"/>
      <c r="AK112" s="1027"/>
      <c r="AL112" s="1027"/>
      <c r="AM112" s="4"/>
      <c r="AS112" s="225"/>
    </row>
    <row r="113" spans="1:46" ht="2.25" customHeight="1">
      <c r="A113" s="1016"/>
      <c r="B113" s="1016"/>
      <c r="C113" s="1016"/>
      <c r="D113" s="1016"/>
      <c r="E113" s="1016"/>
      <c r="F113" s="1016"/>
      <c r="G113" s="1016"/>
      <c r="H113" s="1016"/>
      <c r="I113" s="1016"/>
      <c r="J113" s="1016"/>
      <c r="K113" s="1016"/>
      <c r="L113" s="1016"/>
      <c r="M113" s="1016"/>
      <c r="N113" s="1016"/>
      <c r="O113" s="1016"/>
      <c r="P113" s="1016"/>
      <c r="Q113" s="1016"/>
      <c r="R113" s="1016"/>
      <c r="S113" s="1016"/>
      <c r="T113" s="1016"/>
      <c r="U113" s="1016"/>
      <c r="V113" s="1016"/>
      <c r="W113" s="1016"/>
      <c r="X113" s="1016"/>
      <c r="Y113" s="1016"/>
      <c r="Z113" s="1016"/>
      <c r="AA113" s="1016"/>
      <c r="AB113" s="1016"/>
      <c r="AC113" s="1016"/>
      <c r="AD113" s="1016"/>
      <c r="AE113" s="1016"/>
      <c r="AF113" s="1016"/>
      <c r="AG113" s="1016"/>
      <c r="AH113" s="1016"/>
      <c r="AI113" s="1016"/>
      <c r="AJ113" s="1016"/>
      <c r="AK113" s="1016"/>
      <c r="AL113" s="1016"/>
      <c r="AM113" s="4" t="str">
        <f>IF(AND($AL$87=TRUE,R113=""),"未入力",IF(AND($AL$87=FALSE,R113&lt;&gt;""),"入力不要",""))</f>
        <v/>
      </c>
      <c r="AS113" s="225"/>
    </row>
    <row r="114" spans="1:46" ht="2.25" customHeight="1">
      <c r="A114" s="1045"/>
      <c r="B114" s="1014"/>
      <c r="C114" s="1014"/>
      <c r="D114" s="1014"/>
      <c r="E114" s="1014"/>
      <c r="F114" s="1014"/>
      <c r="G114" s="1014"/>
      <c r="H114" s="1014"/>
      <c r="I114" s="1014"/>
      <c r="J114" s="1014"/>
      <c r="K114" s="1014"/>
      <c r="L114" s="1014"/>
      <c r="M114" s="1014"/>
      <c r="N114" s="1014"/>
      <c r="O114" s="1014"/>
      <c r="P114" s="1014"/>
      <c r="Q114" s="1014"/>
      <c r="R114" s="1014"/>
      <c r="S114" s="1014"/>
      <c r="T114" s="1014"/>
      <c r="U114" s="1014"/>
      <c r="V114" s="1014"/>
      <c r="W114" s="1014"/>
      <c r="X114" s="1014"/>
      <c r="Y114" s="1014"/>
      <c r="Z114" s="1014"/>
      <c r="AA114" s="1014"/>
      <c r="AB114" s="1014"/>
      <c r="AC114" s="1014"/>
      <c r="AD114" s="1014"/>
      <c r="AE114" s="1014"/>
      <c r="AF114" s="1014"/>
      <c r="AG114" s="1014"/>
      <c r="AH114" s="1014"/>
      <c r="AI114" s="1014"/>
      <c r="AJ114" s="1014"/>
      <c r="AK114" s="1014"/>
      <c r="AL114" s="1043"/>
      <c r="AM114" s="4"/>
      <c r="AS114" s="225"/>
    </row>
    <row r="115" spans="1:46" ht="14.45" customHeight="1">
      <c r="A115" s="1015" t="s">
        <v>51</v>
      </c>
      <c r="B115" s="1016"/>
      <c r="C115" s="1016"/>
      <c r="D115" s="1016"/>
      <c r="E115" s="1016"/>
      <c r="F115" s="1016"/>
      <c r="G115" s="1016"/>
      <c r="H115" s="1016"/>
      <c r="I115" s="1016"/>
      <c r="J115" s="1016"/>
      <c r="K115" s="1016"/>
      <c r="L115" s="1016"/>
      <c r="M115" s="1016"/>
      <c r="N115" s="1016"/>
      <c r="O115" s="1016"/>
      <c r="P115" s="1016"/>
      <c r="Q115" s="1016"/>
      <c r="R115" s="1016"/>
      <c r="S115" s="1016"/>
      <c r="T115" s="1016"/>
      <c r="U115" s="1016"/>
      <c r="V115" s="1016"/>
      <c r="W115" s="1016"/>
      <c r="X115" s="1016"/>
      <c r="Y115" s="1016"/>
      <c r="Z115" s="1016"/>
      <c r="AA115" s="1016"/>
      <c r="AB115" s="1016"/>
      <c r="AC115" s="1016"/>
      <c r="AD115" s="1016"/>
      <c r="AE115" s="1016"/>
      <c r="AF115" s="1016"/>
      <c r="AG115" s="1016"/>
      <c r="AH115" s="1016"/>
      <c r="AI115" s="1016"/>
      <c r="AJ115" s="1016"/>
      <c r="AK115" s="1016"/>
      <c r="AL115" s="1022"/>
      <c r="AM115" s="4"/>
      <c r="AS115" s="225"/>
    </row>
    <row r="116" spans="1:46" ht="18" customHeight="1">
      <c r="A116" s="1015"/>
      <c r="B116" s="1581" t="s">
        <v>2262</v>
      </c>
      <c r="C116" s="1571"/>
      <c r="D116" s="1571"/>
      <c r="E116" s="1571"/>
      <c r="F116" s="1571"/>
      <c r="G116" s="1571"/>
      <c r="H116" s="1571"/>
      <c r="I116" s="1571"/>
      <c r="J116" s="1566"/>
      <c r="K116" s="1567"/>
      <c r="L116" s="1567"/>
      <c r="M116" s="1567"/>
      <c r="N116" s="1567"/>
      <c r="O116" s="1567"/>
      <c r="P116" s="1572"/>
      <c r="Q116" s="1046"/>
      <c r="R116" s="1046"/>
      <c r="S116" s="1046"/>
      <c r="T116" s="1046"/>
      <c r="U116" s="1046"/>
      <c r="V116" s="1046"/>
      <c r="W116" s="1046"/>
      <c r="X116" s="1046"/>
      <c r="Y116" s="1046"/>
      <c r="Z116" s="1046"/>
      <c r="AA116" s="1046"/>
      <c r="AB116" s="1046"/>
      <c r="AC116" s="1046"/>
      <c r="AD116" s="1046"/>
      <c r="AE116" s="1046"/>
      <c r="AF116" s="1046"/>
      <c r="AG116" s="1046"/>
      <c r="AH116" s="1046"/>
      <c r="AI116" s="1046"/>
      <c r="AJ116" s="1016"/>
      <c r="AK116" s="1016"/>
      <c r="AL116" s="1022"/>
      <c r="AM116" s="11"/>
      <c r="AN116" s="252"/>
      <c r="AO116" s="252"/>
      <c r="AP116" s="252"/>
      <c r="AQ116" s="252"/>
      <c r="AR116" s="252"/>
      <c r="AS116" s="225"/>
    </row>
    <row r="117" spans="1:46" ht="30.95" customHeight="1">
      <c r="A117" s="1015"/>
      <c r="B117" s="1608" t="s">
        <v>2267</v>
      </c>
      <c r="C117" s="1609"/>
      <c r="D117" s="1609"/>
      <c r="E117" s="1609"/>
      <c r="F117" s="1609"/>
      <c r="G117" s="1609"/>
      <c r="H117" s="1609"/>
      <c r="I117" s="1694"/>
      <c r="J117" s="181"/>
      <c r="K117" s="1013" t="s">
        <v>52</v>
      </c>
      <c r="L117" s="1013"/>
      <c r="M117" s="1013"/>
      <c r="N117" s="1013"/>
      <c r="O117" s="1014"/>
      <c r="P117" s="230"/>
      <c r="Q117" s="1068" t="s">
        <v>53</v>
      </c>
      <c r="R117" s="1030"/>
      <c r="S117" s="1030"/>
      <c r="T117" s="1014"/>
      <c r="U117" s="1030"/>
      <c r="V117" s="1030"/>
      <c r="W117" s="1014"/>
      <c r="X117" s="1030"/>
      <c r="Y117" s="1030"/>
      <c r="Z117" s="1043"/>
      <c r="AA117" s="1011"/>
      <c r="AB117" s="1016"/>
      <c r="AC117" s="1016"/>
      <c r="AD117" s="1016"/>
      <c r="AE117" s="1016"/>
      <c r="AF117" s="1016"/>
      <c r="AG117" s="1016"/>
      <c r="AH117" s="1016"/>
      <c r="AI117" s="1016"/>
      <c r="AJ117" s="1016"/>
      <c r="AK117" s="1016"/>
      <c r="AL117" s="1022"/>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1015"/>
      <c r="B118" s="1610" t="s">
        <v>2268</v>
      </c>
      <c r="C118" s="1611"/>
      <c r="D118" s="1611"/>
      <c r="E118" s="1611"/>
      <c r="F118" s="1611"/>
      <c r="G118" s="1611"/>
      <c r="H118" s="1611"/>
      <c r="I118" s="1612"/>
      <c r="J118" s="181"/>
      <c r="K118" s="1014" t="s">
        <v>54</v>
      </c>
      <c r="L118" s="1014"/>
      <c r="M118" s="1014"/>
      <c r="N118" s="1014"/>
      <c r="O118" s="1014"/>
      <c r="P118" s="1014"/>
      <c r="Q118" s="1014"/>
      <c r="R118" s="3"/>
      <c r="S118" s="1562" t="s">
        <v>55</v>
      </c>
      <c r="T118" s="1562"/>
      <c r="U118" s="1562"/>
      <c r="V118" s="1562"/>
      <c r="W118" s="1562"/>
      <c r="X118" s="1014"/>
      <c r="Y118" s="3"/>
      <c r="Z118" s="1562" t="s">
        <v>56</v>
      </c>
      <c r="AA118" s="1562"/>
      <c r="AB118" s="1562"/>
      <c r="AC118" s="1562"/>
      <c r="AD118" s="1562"/>
      <c r="AE118" s="1562"/>
      <c r="AF118" s="1562"/>
      <c r="AG118" s="1562"/>
      <c r="AH118" s="1562"/>
      <c r="AI118" s="1563"/>
      <c r="AJ118" s="1016"/>
      <c r="AK118" s="1016"/>
      <c r="AL118" s="1022"/>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1015"/>
      <c r="B119" s="1613"/>
      <c r="C119" s="1614"/>
      <c r="D119" s="1614"/>
      <c r="E119" s="1614"/>
      <c r="F119" s="1614"/>
      <c r="G119" s="1614"/>
      <c r="H119" s="1614"/>
      <c r="I119" s="1615"/>
      <c r="J119" s="179"/>
      <c r="K119" s="1580" t="s">
        <v>57</v>
      </c>
      <c r="L119" s="1580"/>
      <c r="M119" s="1580"/>
      <c r="N119" s="1580"/>
      <c r="O119" s="1580"/>
      <c r="P119" s="1580"/>
      <c r="Q119" s="1580"/>
      <c r="R119" s="1580"/>
      <c r="S119" s="1024"/>
      <c r="T119" s="7"/>
      <c r="U119" s="1580" t="s">
        <v>58</v>
      </c>
      <c r="V119" s="1580"/>
      <c r="W119" s="1580"/>
      <c r="X119" s="1580"/>
      <c r="Y119" s="1024"/>
      <c r="Z119" s="1024"/>
      <c r="AA119" s="1024"/>
      <c r="AB119" s="1024"/>
      <c r="AC119" s="1024"/>
      <c r="AD119" s="1024"/>
      <c r="AE119" s="1024"/>
      <c r="AF119" s="1024"/>
      <c r="AG119" s="1024"/>
      <c r="AH119" s="1024"/>
      <c r="AI119" s="1025"/>
      <c r="AJ119" s="1016"/>
      <c r="AK119" s="1016"/>
      <c r="AL119" s="1022"/>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1015"/>
      <c r="B120" s="1593" t="s">
        <v>2269</v>
      </c>
      <c r="C120" s="1574"/>
      <c r="D120" s="1574"/>
      <c r="E120" s="1574"/>
      <c r="F120" s="1574"/>
      <c r="G120" s="1574"/>
      <c r="H120" s="1574"/>
      <c r="I120" s="1575"/>
      <c r="J120" s="182"/>
      <c r="K120" s="1571" t="s">
        <v>59</v>
      </c>
      <c r="L120" s="1571"/>
      <c r="M120" s="1571"/>
      <c r="N120" s="1571"/>
      <c r="O120" s="1571"/>
      <c r="P120" s="1050"/>
      <c r="Q120" s="183"/>
      <c r="R120" s="1574" t="s">
        <v>60</v>
      </c>
      <c r="S120" s="1574"/>
      <c r="T120" s="1574"/>
      <c r="U120" s="1574"/>
      <c r="V120" s="1574"/>
      <c r="W120" s="1574"/>
      <c r="X120" s="183"/>
      <c r="Y120" s="1571" t="s">
        <v>61</v>
      </c>
      <c r="Z120" s="1571"/>
      <c r="AA120" s="1571"/>
      <c r="AB120" s="1571"/>
      <c r="AC120" s="1571"/>
      <c r="AD120" s="1582"/>
      <c r="AE120" s="1016"/>
      <c r="AF120" s="1016"/>
      <c r="AG120" s="1016"/>
      <c r="AH120" s="1016"/>
      <c r="AI120" s="1011"/>
      <c r="AJ120" s="1016"/>
      <c r="AK120" s="1016"/>
      <c r="AL120" s="1022"/>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1015"/>
      <c r="B121" s="1581" t="s">
        <v>2270</v>
      </c>
      <c r="C121" s="1571"/>
      <c r="D121" s="1571"/>
      <c r="E121" s="1571"/>
      <c r="F121" s="1571"/>
      <c r="G121" s="1571"/>
      <c r="H121" s="1571"/>
      <c r="I121" s="1582"/>
      <c r="J121" s="182"/>
      <c r="K121" s="1571" t="s">
        <v>62</v>
      </c>
      <c r="L121" s="1571"/>
      <c r="M121" s="1571"/>
      <c r="N121" s="1571"/>
      <c r="O121" s="1571"/>
      <c r="P121" s="1050"/>
      <c r="Q121" s="183"/>
      <c r="R121" s="1571" t="s">
        <v>63</v>
      </c>
      <c r="S121" s="1571"/>
      <c r="T121" s="1571"/>
      <c r="U121" s="1571"/>
      <c r="V121" s="1571"/>
      <c r="W121" s="1571"/>
      <c r="X121" s="183"/>
      <c r="Y121" s="1574" t="s">
        <v>64</v>
      </c>
      <c r="Z121" s="1574"/>
      <c r="AA121" s="1574"/>
      <c r="AB121" s="1574"/>
      <c r="AC121" s="1574"/>
      <c r="AD121" s="1575"/>
      <c r="AE121" s="1016"/>
      <c r="AF121" s="1016"/>
      <c r="AG121" s="1016"/>
      <c r="AH121" s="1016"/>
      <c r="AI121" s="1011"/>
      <c r="AJ121" s="1016"/>
      <c r="AK121" s="1016"/>
      <c r="AL121" s="1022"/>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1015"/>
      <c r="B122" s="1581" t="s">
        <v>2271</v>
      </c>
      <c r="C122" s="1571"/>
      <c r="D122" s="1571"/>
      <c r="E122" s="1571"/>
      <c r="F122" s="1571"/>
      <c r="G122" s="1571"/>
      <c r="H122" s="1571"/>
      <c r="I122" s="1582"/>
      <c r="J122" s="181"/>
      <c r="K122" s="1574" t="s">
        <v>65</v>
      </c>
      <c r="L122" s="1574"/>
      <c r="M122" s="1574"/>
      <c r="N122" s="1574"/>
      <c r="O122" s="1574"/>
      <c r="P122" s="1574"/>
      <c r="Q122" s="3"/>
      <c r="R122" s="1562" t="s">
        <v>66</v>
      </c>
      <c r="S122" s="1562"/>
      <c r="T122" s="1562"/>
      <c r="U122" s="1562"/>
      <c r="V122" s="1562"/>
      <c r="W122" s="1562"/>
      <c r="X122" s="3"/>
      <c r="Y122" s="1562" t="s">
        <v>67</v>
      </c>
      <c r="Z122" s="1562"/>
      <c r="AA122" s="1562"/>
      <c r="AB122" s="1562"/>
      <c r="AC122" s="1562"/>
      <c r="AD122" s="1043"/>
      <c r="AE122" s="1576"/>
      <c r="AF122" s="1576"/>
      <c r="AG122" s="1576"/>
      <c r="AH122" s="1576"/>
      <c r="AI122" s="1576"/>
      <c r="AJ122" s="1016"/>
      <c r="AK122" s="1016"/>
      <c r="AL122" s="1022"/>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1015"/>
      <c r="B123" s="1581" t="s">
        <v>2272</v>
      </c>
      <c r="C123" s="1571"/>
      <c r="D123" s="1571"/>
      <c r="E123" s="1571"/>
      <c r="F123" s="1571"/>
      <c r="G123" s="1571"/>
      <c r="H123" s="1571"/>
      <c r="I123" s="1582"/>
      <c r="J123" s="182"/>
      <c r="K123" s="1571" t="s">
        <v>68</v>
      </c>
      <c r="L123" s="1571"/>
      <c r="M123" s="1571"/>
      <c r="N123" s="1571"/>
      <c r="O123" s="1571"/>
      <c r="P123" s="1674"/>
      <c r="Q123" s="189"/>
      <c r="R123" s="1571" t="s">
        <v>69</v>
      </c>
      <c r="S123" s="1571"/>
      <c r="T123" s="1571"/>
      <c r="U123" s="1571"/>
      <c r="V123" s="1571"/>
      <c r="W123" s="1033"/>
      <c r="X123" s="189"/>
      <c r="Y123" s="1571" t="s">
        <v>70</v>
      </c>
      <c r="Z123" s="1571"/>
      <c r="AA123" s="1571"/>
      <c r="AB123" s="1571"/>
      <c r="AC123" s="1571"/>
      <c r="AD123" s="1033"/>
      <c r="AE123" s="191"/>
      <c r="AF123" s="1562" t="s">
        <v>71</v>
      </c>
      <c r="AG123" s="1562"/>
      <c r="AH123" s="1562"/>
      <c r="AI123" s="1562"/>
      <c r="AJ123" s="1562"/>
      <c r="AK123" s="1013"/>
      <c r="AL123" s="1069"/>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1015"/>
      <c r="B124" s="1581" t="s">
        <v>2273</v>
      </c>
      <c r="C124" s="1571"/>
      <c r="D124" s="1571"/>
      <c r="E124" s="1571"/>
      <c r="F124" s="1571"/>
      <c r="G124" s="1571"/>
      <c r="H124" s="1571"/>
      <c r="I124" s="1582"/>
      <c r="J124" s="1579"/>
      <c r="K124" s="1570"/>
      <c r="L124" s="1570"/>
      <c r="M124" s="1570"/>
      <c r="N124" s="1570"/>
      <c r="O124" s="1033" t="s">
        <v>72</v>
      </c>
      <c r="P124" s="1033"/>
      <c r="Q124" s="1569"/>
      <c r="R124" s="1570"/>
      <c r="S124" s="1570"/>
      <c r="T124" s="1570"/>
      <c r="U124" s="1570"/>
      <c r="V124" s="1033" t="s">
        <v>72</v>
      </c>
      <c r="W124" s="1033"/>
      <c r="X124" s="1569"/>
      <c r="Y124" s="1570"/>
      <c r="Z124" s="1570"/>
      <c r="AA124" s="1570"/>
      <c r="AB124" s="1570"/>
      <c r="AC124" s="1033" t="s">
        <v>72</v>
      </c>
      <c r="AD124" s="1033"/>
      <c r="AE124" s="1569"/>
      <c r="AF124" s="1570"/>
      <c r="AG124" s="1570"/>
      <c r="AH124" s="1570"/>
      <c r="AI124" s="1570"/>
      <c r="AJ124" s="1014" t="s">
        <v>72</v>
      </c>
      <c r="AK124" s="1014"/>
      <c r="AL124" s="1069"/>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1015"/>
      <c r="B125" s="1708" t="s">
        <v>2274</v>
      </c>
      <c r="C125" s="1708"/>
      <c r="D125" s="1708"/>
      <c r="E125" s="1708"/>
      <c r="F125" s="1708"/>
      <c r="G125" s="1708"/>
      <c r="H125" s="1708"/>
      <c r="I125" s="1708"/>
      <c r="J125" s="1573"/>
      <c r="K125" s="1565"/>
      <c r="L125" s="1565"/>
      <c r="M125" s="1565"/>
      <c r="N125" s="1565"/>
      <c r="O125" s="1033" t="s">
        <v>47</v>
      </c>
      <c r="P125" s="1033"/>
      <c r="Q125" s="1564"/>
      <c r="R125" s="1565"/>
      <c r="S125" s="1565"/>
      <c r="T125" s="1565"/>
      <c r="U125" s="1565"/>
      <c r="V125" s="1033" t="s">
        <v>47</v>
      </c>
      <c r="W125" s="1033"/>
      <c r="X125" s="1564"/>
      <c r="Y125" s="1565"/>
      <c r="Z125" s="1565"/>
      <c r="AA125" s="1565"/>
      <c r="AB125" s="1565"/>
      <c r="AC125" s="1033" t="s">
        <v>47</v>
      </c>
      <c r="AD125" s="1033"/>
      <c r="AE125" s="1564"/>
      <c r="AF125" s="1565"/>
      <c r="AG125" s="1565"/>
      <c r="AH125" s="1565"/>
      <c r="AI125" s="1565"/>
      <c r="AJ125" s="1033" t="s">
        <v>47</v>
      </c>
      <c r="AK125" s="1033"/>
      <c r="AL125" s="1069"/>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1015"/>
      <c r="B126" s="1012"/>
      <c r="C126" s="1012"/>
      <c r="D126" s="1012"/>
      <c r="E126" s="1012"/>
      <c r="F126" s="1012"/>
      <c r="G126" s="1012"/>
      <c r="H126" s="1012"/>
      <c r="I126" s="1012"/>
      <c r="J126" s="1011"/>
      <c r="K126" s="1011"/>
      <c r="L126" s="1011"/>
      <c r="M126" s="1011"/>
      <c r="N126" s="1011"/>
      <c r="O126" s="1011"/>
      <c r="P126" s="1011"/>
      <c r="Q126" s="1011"/>
      <c r="R126" s="1011"/>
      <c r="S126" s="1011"/>
      <c r="T126" s="1011"/>
      <c r="U126" s="1011"/>
      <c r="V126" s="1011"/>
      <c r="W126" s="1011"/>
      <c r="X126" s="1011"/>
      <c r="Y126" s="1011"/>
      <c r="Z126" s="1011"/>
      <c r="AA126" s="1011"/>
      <c r="AB126" s="1011"/>
      <c r="AC126" s="1011"/>
      <c r="AD126" s="1011"/>
      <c r="AE126" s="1011"/>
      <c r="AF126" s="1011"/>
      <c r="AG126" s="1011"/>
      <c r="AH126" s="1011"/>
      <c r="AI126" s="1011"/>
      <c r="AJ126" s="1016"/>
      <c r="AK126" s="1016"/>
      <c r="AL126" s="1022"/>
      <c r="AM126" s="4" t="str">
        <f>IF(AND($I120="",COUNTA(M129,S129,Z129,AG129)&gt;0),"回答不要",
  IF(AND($I120&lt;&gt;"",OR($R$90&lt;&gt;"",$R$91&lt;&gt;""),COUNTIF(AN118:AP118,TRUE)&gt;0),
  IF(AND($I120&lt;&gt;"",COUNTA(M129,S129,Z129,AG129)=0),"未入力",""),""))</f>
        <v/>
      </c>
      <c r="AS126" s="225"/>
    </row>
    <row r="127" spans="1:46" ht="3.95" customHeight="1">
      <c r="A127" s="1015"/>
      <c r="B127" s="1012"/>
      <c r="C127" s="1012"/>
      <c r="D127" s="1012"/>
      <c r="E127" s="1012"/>
      <c r="F127" s="1012"/>
      <c r="G127" s="1012"/>
      <c r="H127" s="1012"/>
      <c r="I127" s="1012"/>
      <c r="J127" s="1011"/>
      <c r="K127" s="1011"/>
      <c r="L127" s="1011"/>
      <c r="M127" s="1011"/>
      <c r="N127" s="1011"/>
      <c r="O127" s="1011"/>
      <c r="P127" s="1011"/>
      <c r="Q127" s="1011"/>
      <c r="R127" s="1011"/>
      <c r="S127" s="1011"/>
      <c r="T127" s="1011"/>
      <c r="U127" s="1011"/>
      <c r="V127" s="1011"/>
      <c r="W127" s="1011"/>
      <c r="X127" s="1011"/>
      <c r="Y127" s="1011"/>
      <c r="Z127" s="1011"/>
      <c r="AA127" s="1011"/>
      <c r="AB127" s="1011"/>
      <c r="AC127" s="1011"/>
      <c r="AD127" s="1011"/>
      <c r="AE127" s="1011"/>
      <c r="AF127" s="1011"/>
      <c r="AG127" s="1011"/>
      <c r="AH127" s="1011"/>
      <c r="AI127" s="1011"/>
      <c r="AJ127" s="1016"/>
      <c r="AK127" s="1016"/>
      <c r="AL127" s="1022"/>
      <c r="AM127" s="4" t="str">
        <f>IF(AND($I120&lt;&gt;"",COUNTA(M130,S130,Z130,AG130)=0),"未入力","")</f>
        <v/>
      </c>
      <c r="AS127" s="225"/>
    </row>
    <row r="128" spans="1:46" ht="18" customHeight="1">
      <c r="A128" s="1015"/>
      <c r="B128" s="1581" t="s">
        <v>2262</v>
      </c>
      <c r="C128" s="1571"/>
      <c r="D128" s="1571"/>
      <c r="E128" s="1571"/>
      <c r="F128" s="1571"/>
      <c r="G128" s="1571"/>
      <c r="H128" s="1571"/>
      <c r="I128" s="1571"/>
      <c r="J128" s="1566"/>
      <c r="K128" s="1567"/>
      <c r="L128" s="1567"/>
      <c r="M128" s="1567"/>
      <c r="N128" s="1567"/>
      <c r="O128" s="1567"/>
      <c r="P128" s="1572"/>
      <c r="Q128" s="1046"/>
      <c r="R128" s="1046"/>
      <c r="S128" s="1046"/>
      <c r="T128" s="1046"/>
      <c r="U128" s="1046"/>
      <c r="V128" s="1046"/>
      <c r="W128" s="1046"/>
      <c r="X128" s="1046"/>
      <c r="Y128" s="1046"/>
      <c r="Z128" s="1046"/>
      <c r="AA128" s="1046"/>
      <c r="AB128" s="1046"/>
      <c r="AC128" s="1046"/>
      <c r="AD128" s="1046"/>
      <c r="AE128" s="1046"/>
      <c r="AF128" s="1046"/>
      <c r="AG128" s="1046"/>
      <c r="AH128" s="1046"/>
      <c r="AI128" s="1046"/>
      <c r="AJ128" s="1016"/>
      <c r="AK128" s="1016"/>
      <c r="AL128" s="1022"/>
      <c r="AM128" s="4"/>
      <c r="AS128" s="225"/>
    </row>
    <row r="129" spans="1:46" ht="30.95" customHeight="1">
      <c r="A129" s="1015"/>
      <c r="B129" s="1608" t="s">
        <v>2267</v>
      </c>
      <c r="C129" s="1609"/>
      <c r="D129" s="1609"/>
      <c r="E129" s="1609"/>
      <c r="F129" s="1609"/>
      <c r="G129" s="1609"/>
      <c r="H129" s="1609"/>
      <c r="I129" s="1694"/>
      <c r="J129" s="181"/>
      <c r="K129" s="1013" t="s">
        <v>52</v>
      </c>
      <c r="L129" s="1013"/>
      <c r="M129" s="1013"/>
      <c r="N129" s="1013"/>
      <c r="O129" s="1014"/>
      <c r="P129" s="230"/>
      <c r="Q129" s="1068" t="s">
        <v>53</v>
      </c>
      <c r="R129" s="1030"/>
      <c r="S129" s="1030"/>
      <c r="T129" s="1014"/>
      <c r="U129" s="1030"/>
      <c r="V129" s="1030"/>
      <c r="W129" s="1014"/>
      <c r="X129" s="1030"/>
      <c r="Y129" s="1030"/>
      <c r="Z129" s="1043"/>
      <c r="AA129" s="1015"/>
      <c r="AB129" s="1016"/>
      <c r="AC129" s="1016"/>
      <c r="AD129" s="1016"/>
      <c r="AE129" s="1016"/>
      <c r="AF129" s="1016"/>
      <c r="AG129" s="1016"/>
      <c r="AH129" s="1016"/>
      <c r="AI129" s="1016"/>
      <c r="AJ129" s="1016"/>
      <c r="AK129" s="1016"/>
      <c r="AL129" s="1022"/>
      <c r="AM129" s="4"/>
      <c r="AN129" s="6" t="b">
        <v>0</v>
      </c>
      <c r="AO129" s="6" t="b">
        <v>0</v>
      </c>
      <c r="AS129" s="225"/>
    </row>
    <row r="130" spans="1:46" ht="17.100000000000001" customHeight="1">
      <c r="A130" s="1015"/>
      <c r="B130" s="1610" t="s">
        <v>2268</v>
      </c>
      <c r="C130" s="1611"/>
      <c r="D130" s="1611"/>
      <c r="E130" s="1611"/>
      <c r="F130" s="1611"/>
      <c r="G130" s="1611"/>
      <c r="H130" s="1611"/>
      <c r="I130" s="1612"/>
      <c r="J130" s="181"/>
      <c r="K130" s="1014" t="s">
        <v>54</v>
      </c>
      <c r="L130" s="1014"/>
      <c r="M130" s="1014"/>
      <c r="N130" s="1014"/>
      <c r="O130" s="1014"/>
      <c r="P130" s="1014"/>
      <c r="Q130" s="1014"/>
      <c r="R130" s="3"/>
      <c r="S130" s="1702" t="s">
        <v>2435</v>
      </c>
      <c r="T130" s="1702"/>
      <c r="U130" s="1702"/>
      <c r="V130" s="1702"/>
      <c r="W130" s="1702"/>
      <c r="X130" s="1014"/>
      <c r="Y130" s="3"/>
      <c r="Z130" s="1562" t="s">
        <v>56</v>
      </c>
      <c r="AA130" s="1562"/>
      <c r="AB130" s="1562"/>
      <c r="AC130" s="1562"/>
      <c r="AD130" s="1562"/>
      <c r="AE130" s="1562"/>
      <c r="AF130" s="1562"/>
      <c r="AG130" s="1562"/>
      <c r="AH130" s="1562"/>
      <c r="AI130" s="1563"/>
      <c r="AJ130" s="1016"/>
      <c r="AK130" s="1016"/>
      <c r="AL130" s="1022"/>
      <c r="AN130" s="6" t="b">
        <v>0</v>
      </c>
      <c r="AO130" s="6" t="b">
        <v>0</v>
      </c>
      <c r="AP130" s="6" t="b">
        <v>0</v>
      </c>
      <c r="AS130" s="225"/>
    </row>
    <row r="131" spans="1:46" ht="17.100000000000001" customHeight="1">
      <c r="A131" s="1015"/>
      <c r="B131" s="1613"/>
      <c r="C131" s="1614"/>
      <c r="D131" s="1614"/>
      <c r="E131" s="1614"/>
      <c r="F131" s="1614"/>
      <c r="G131" s="1614"/>
      <c r="H131" s="1614"/>
      <c r="I131" s="1615"/>
      <c r="J131" s="179"/>
      <c r="K131" s="1580" t="s">
        <v>57</v>
      </c>
      <c r="L131" s="1580"/>
      <c r="M131" s="1580"/>
      <c r="N131" s="1580"/>
      <c r="O131" s="1580"/>
      <c r="P131" s="1580"/>
      <c r="Q131" s="1580"/>
      <c r="R131" s="1580"/>
      <c r="S131" s="1024"/>
      <c r="T131" s="7"/>
      <c r="U131" s="1580" t="s">
        <v>58</v>
      </c>
      <c r="V131" s="1580"/>
      <c r="W131" s="1580"/>
      <c r="X131" s="1580"/>
      <c r="Y131" s="1024"/>
      <c r="Z131" s="1024"/>
      <c r="AA131" s="1024"/>
      <c r="AB131" s="1024"/>
      <c r="AC131" s="1024"/>
      <c r="AD131" s="1024"/>
      <c r="AE131" s="1024"/>
      <c r="AF131" s="1024"/>
      <c r="AG131" s="1024"/>
      <c r="AH131" s="1024"/>
      <c r="AI131" s="1025"/>
      <c r="AJ131" s="1016"/>
      <c r="AK131" s="1016"/>
      <c r="AL131" s="1022"/>
      <c r="AN131" s="6" t="b">
        <v>0</v>
      </c>
      <c r="AO131" s="6" t="b">
        <v>0</v>
      </c>
      <c r="AS131" s="225"/>
    </row>
    <row r="132" spans="1:46" ht="17.100000000000001" customHeight="1">
      <c r="A132" s="1015"/>
      <c r="B132" s="1593" t="s">
        <v>2269</v>
      </c>
      <c r="C132" s="1574"/>
      <c r="D132" s="1574"/>
      <c r="E132" s="1574"/>
      <c r="F132" s="1574"/>
      <c r="G132" s="1574"/>
      <c r="H132" s="1574"/>
      <c r="I132" s="1575"/>
      <c r="J132" s="182"/>
      <c r="K132" s="1571" t="s">
        <v>59</v>
      </c>
      <c r="L132" s="1571"/>
      <c r="M132" s="1571"/>
      <c r="N132" s="1571"/>
      <c r="O132" s="1571"/>
      <c r="P132" s="1050"/>
      <c r="Q132" s="183"/>
      <c r="R132" s="1574" t="s">
        <v>60</v>
      </c>
      <c r="S132" s="1574"/>
      <c r="T132" s="1574"/>
      <c r="U132" s="1574"/>
      <c r="V132" s="1574"/>
      <c r="W132" s="1574"/>
      <c r="X132" s="183"/>
      <c r="Y132" s="1571" t="s">
        <v>61</v>
      </c>
      <c r="Z132" s="1571"/>
      <c r="AA132" s="1571"/>
      <c r="AB132" s="1571"/>
      <c r="AC132" s="1571"/>
      <c r="AD132" s="1582"/>
      <c r="AE132" s="1016"/>
      <c r="AF132" s="1016"/>
      <c r="AG132" s="1016"/>
      <c r="AH132" s="1016"/>
      <c r="AI132" s="1011"/>
      <c r="AJ132" s="1016"/>
      <c r="AK132" s="1016"/>
      <c r="AL132" s="1022"/>
      <c r="AN132" s="6" t="b">
        <v>0</v>
      </c>
      <c r="AO132" s="6" t="b">
        <v>0</v>
      </c>
      <c r="AP132" s="6" t="b">
        <v>0</v>
      </c>
      <c r="AS132" s="225"/>
    </row>
    <row r="133" spans="1:46" ht="17.100000000000001" customHeight="1">
      <c r="A133" s="1015"/>
      <c r="B133" s="1581" t="s">
        <v>2270</v>
      </c>
      <c r="C133" s="1571"/>
      <c r="D133" s="1571"/>
      <c r="E133" s="1571"/>
      <c r="F133" s="1571"/>
      <c r="G133" s="1571"/>
      <c r="H133" s="1571"/>
      <c r="I133" s="1582"/>
      <c r="J133" s="182"/>
      <c r="K133" s="1571" t="s">
        <v>62</v>
      </c>
      <c r="L133" s="1571"/>
      <c r="M133" s="1571"/>
      <c r="N133" s="1571"/>
      <c r="O133" s="1571"/>
      <c r="P133" s="1050"/>
      <c r="Q133" s="183"/>
      <c r="R133" s="1571" t="s">
        <v>63</v>
      </c>
      <c r="S133" s="1571"/>
      <c r="T133" s="1571"/>
      <c r="U133" s="1571"/>
      <c r="V133" s="1571"/>
      <c r="W133" s="1571"/>
      <c r="X133" s="183"/>
      <c r="Y133" s="1574" t="s">
        <v>64</v>
      </c>
      <c r="Z133" s="1574"/>
      <c r="AA133" s="1574"/>
      <c r="AB133" s="1574"/>
      <c r="AC133" s="1574"/>
      <c r="AD133" s="1575"/>
      <c r="AE133" s="1016"/>
      <c r="AF133" s="1016"/>
      <c r="AG133" s="1016"/>
      <c r="AH133" s="1016"/>
      <c r="AI133" s="1011"/>
      <c r="AJ133" s="1016"/>
      <c r="AK133" s="1016"/>
      <c r="AL133" s="1022"/>
      <c r="AM133" s="4"/>
      <c r="AN133" s="6" t="b">
        <v>0</v>
      </c>
      <c r="AO133" s="6" t="b">
        <v>0</v>
      </c>
      <c r="AP133" s="6" t="b">
        <v>0</v>
      </c>
      <c r="AS133" s="225"/>
    </row>
    <row r="134" spans="1:46" ht="17.100000000000001" customHeight="1">
      <c r="A134" s="1015"/>
      <c r="B134" s="1581" t="s">
        <v>2271</v>
      </c>
      <c r="C134" s="1571"/>
      <c r="D134" s="1571"/>
      <c r="E134" s="1571"/>
      <c r="F134" s="1571"/>
      <c r="G134" s="1571"/>
      <c r="H134" s="1571"/>
      <c r="I134" s="1582"/>
      <c r="J134" s="181"/>
      <c r="K134" s="1574" t="s">
        <v>65</v>
      </c>
      <c r="L134" s="1574"/>
      <c r="M134" s="1574"/>
      <c r="N134" s="1574"/>
      <c r="O134" s="1574"/>
      <c r="P134" s="1574"/>
      <c r="Q134" s="3"/>
      <c r="R134" s="1562" t="s">
        <v>66</v>
      </c>
      <c r="S134" s="1562"/>
      <c r="T134" s="1562"/>
      <c r="U134" s="1562"/>
      <c r="V134" s="1562"/>
      <c r="W134" s="1562"/>
      <c r="X134" s="3"/>
      <c r="Y134" s="1562" t="s">
        <v>67</v>
      </c>
      <c r="Z134" s="1562"/>
      <c r="AA134" s="1562"/>
      <c r="AB134" s="1562"/>
      <c r="AC134" s="1562"/>
      <c r="AD134" s="1043"/>
      <c r="AE134" s="1576"/>
      <c r="AF134" s="1576"/>
      <c r="AG134" s="1576"/>
      <c r="AH134" s="1576"/>
      <c r="AI134" s="1576"/>
      <c r="AJ134" s="1016"/>
      <c r="AK134" s="1016"/>
      <c r="AL134" s="1022"/>
      <c r="AM134" s="4"/>
      <c r="AN134" s="6" t="b">
        <v>0</v>
      </c>
      <c r="AO134" s="6" t="b">
        <v>0</v>
      </c>
      <c r="AP134" s="6" t="b">
        <v>0</v>
      </c>
      <c r="AS134" s="225"/>
      <c r="AT134" s="227"/>
    </row>
    <row r="135" spans="1:46" ht="17.100000000000001" customHeight="1">
      <c r="A135" s="1015"/>
      <c r="B135" s="1581" t="s">
        <v>2272</v>
      </c>
      <c r="C135" s="1571"/>
      <c r="D135" s="1571"/>
      <c r="E135" s="1571"/>
      <c r="F135" s="1571"/>
      <c r="G135" s="1571"/>
      <c r="H135" s="1571"/>
      <c r="I135" s="1582"/>
      <c r="J135" s="182"/>
      <c r="K135" s="1571" t="s">
        <v>68</v>
      </c>
      <c r="L135" s="1571"/>
      <c r="M135" s="1571"/>
      <c r="N135" s="1571"/>
      <c r="O135" s="1571"/>
      <c r="P135" s="1674"/>
      <c r="Q135" s="189"/>
      <c r="R135" s="1571" t="s">
        <v>69</v>
      </c>
      <c r="S135" s="1571"/>
      <c r="T135" s="1571"/>
      <c r="U135" s="1571"/>
      <c r="V135" s="1571"/>
      <c r="W135" s="1033"/>
      <c r="X135" s="189"/>
      <c r="Y135" s="1571" t="s">
        <v>70</v>
      </c>
      <c r="Z135" s="1571"/>
      <c r="AA135" s="1571"/>
      <c r="AB135" s="1571"/>
      <c r="AC135" s="1571"/>
      <c r="AD135" s="1033"/>
      <c r="AE135" s="191"/>
      <c r="AF135" s="1562" t="s">
        <v>71</v>
      </c>
      <c r="AG135" s="1562"/>
      <c r="AH135" s="1562"/>
      <c r="AI135" s="1562"/>
      <c r="AJ135" s="1562"/>
      <c r="AK135" s="1013"/>
      <c r="AL135" s="1069"/>
      <c r="AM135" s="231"/>
      <c r="AN135" s="6" t="b">
        <v>0</v>
      </c>
      <c r="AO135" s="6" t="b">
        <v>0</v>
      </c>
      <c r="AP135" s="6" t="b">
        <v>0</v>
      </c>
      <c r="AQ135" s="6" t="b">
        <v>0</v>
      </c>
      <c r="AS135" s="225"/>
    </row>
    <row r="136" spans="1:46" ht="20.100000000000001" customHeight="1">
      <c r="A136" s="1015"/>
      <c r="B136" s="1581" t="s">
        <v>2273</v>
      </c>
      <c r="C136" s="1571"/>
      <c r="D136" s="1571"/>
      <c r="E136" s="1571"/>
      <c r="F136" s="1571"/>
      <c r="G136" s="1571"/>
      <c r="H136" s="1571"/>
      <c r="I136" s="1582"/>
      <c r="J136" s="1566"/>
      <c r="K136" s="1567"/>
      <c r="L136" s="1567"/>
      <c r="M136" s="1567"/>
      <c r="N136" s="1567"/>
      <c r="O136" s="1033" t="s">
        <v>72</v>
      </c>
      <c r="P136" s="1033"/>
      <c r="Q136" s="1568"/>
      <c r="R136" s="1567"/>
      <c r="S136" s="1567"/>
      <c r="T136" s="1567"/>
      <c r="U136" s="1567"/>
      <c r="V136" s="1033" t="s">
        <v>72</v>
      </c>
      <c r="W136" s="1033"/>
      <c r="X136" s="1568"/>
      <c r="Y136" s="1567"/>
      <c r="Z136" s="1567"/>
      <c r="AA136" s="1567"/>
      <c r="AB136" s="1567"/>
      <c r="AC136" s="1033" t="s">
        <v>72</v>
      </c>
      <c r="AD136" s="1033"/>
      <c r="AE136" s="1569"/>
      <c r="AF136" s="1570"/>
      <c r="AG136" s="1570"/>
      <c r="AH136" s="1570"/>
      <c r="AI136" s="1570"/>
      <c r="AJ136" s="1014" t="s">
        <v>72</v>
      </c>
      <c r="AK136" s="1014"/>
      <c r="AL136" s="1069"/>
      <c r="AM136" s="4"/>
      <c r="AS136" s="225"/>
    </row>
    <row r="137" spans="1:46" ht="27" customHeight="1">
      <c r="A137" s="1015"/>
      <c r="B137" s="1594" t="s">
        <v>2274</v>
      </c>
      <c r="C137" s="1595"/>
      <c r="D137" s="1595"/>
      <c r="E137" s="1595"/>
      <c r="F137" s="1595"/>
      <c r="G137" s="1595"/>
      <c r="H137" s="1595"/>
      <c r="I137" s="1596"/>
      <c r="J137" s="1573"/>
      <c r="K137" s="1565"/>
      <c r="L137" s="1565"/>
      <c r="M137" s="1565"/>
      <c r="N137" s="1565"/>
      <c r="O137" s="1033" t="s">
        <v>47</v>
      </c>
      <c r="P137" s="1033"/>
      <c r="Q137" s="1564"/>
      <c r="R137" s="1565"/>
      <c r="S137" s="1565"/>
      <c r="T137" s="1565"/>
      <c r="U137" s="1565"/>
      <c r="V137" s="1033" t="s">
        <v>47</v>
      </c>
      <c r="W137" s="1033"/>
      <c r="X137" s="1564"/>
      <c r="Y137" s="1565"/>
      <c r="Z137" s="1565"/>
      <c r="AA137" s="1565"/>
      <c r="AB137" s="1565"/>
      <c r="AC137" s="1033" t="s">
        <v>47</v>
      </c>
      <c r="AD137" s="1033"/>
      <c r="AE137" s="1564"/>
      <c r="AF137" s="1565"/>
      <c r="AG137" s="1565"/>
      <c r="AH137" s="1565"/>
      <c r="AI137" s="1565"/>
      <c r="AJ137" s="1033" t="s">
        <v>47</v>
      </c>
      <c r="AK137" s="1033"/>
      <c r="AL137" s="1069"/>
      <c r="AM137" s="4"/>
      <c r="AS137" s="225"/>
    </row>
    <row r="138" spans="1:46" ht="3.95" customHeight="1">
      <c r="A138" s="1015"/>
      <c r="B138" s="1037"/>
      <c r="C138" s="1037"/>
      <c r="D138" s="1037"/>
      <c r="E138" s="1037"/>
      <c r="F138" s="1037"/>
      <c r="G138" s="1037"/>
      <c r="H138" s="1037"/>
      <c r="I138" s="1037"/>
      <c r="J138" s="1011"/>
      <c r="K138" s="1011"/>
      <c r="L138" s="1011"/>
      <c r="M138" s="1011"/>
      <c r="N138" s="1011"/>
      <c r="O138" s="1011"/>
      <c r="P138" s="1011"/>
      <c r="Q138" s="1011"/>
      <c r="R138" s="1011"/>
      <c r="S138" s="1011"/>
      <c r="T138" s="1011"/>
      <c r="U138" s="1011"/>
      <c r="V138" s="1011"/>
      <c r="W138" s="1011"/>
      <c r="X138" s="1011"/>
      <c r="Y138" s="1011"/>
      <c r="Z138" s="1011"/>
      <c r="AA138" s="1011"/>
      <c r="AB138" s="1011"/>
      <c r="AC138" s="1011"/>
      <c r="AD138" s="1011"/>
      <c r="AE138" s="1011"/>
      <c r="AF138" s="1011"/>
      <c r="AG138" s="1011"/>
      <c r="AH138" s="1011"/>
      <c r="AI138" s="1011"/>
      <c r="AJ138" s="1016"/>
      <c r="AK138" s="1016"/>
      <c r="AL138" s="1022"/>
      <c r="AM138" s="4" t="str">
        <f>IF(AND($AN$87=TRUE,COUNTA(T138:V140)=0),"未入力",
IF(COUNTA(T138:V140)&gt;1,"複数選択",""))</f>
        <v/>
      </c>
      <c r="AS138" s="225"/>
    </row>
    <row r="139" spans="1:46" ht="3.95" customHeight="1">
      <c r="A139" s="1015"/>
      <c r="B139" s="1037"/>
      <c r="C139" s="1037"/>
      <c r="D139" s="1037"/>
      <c r="E139" s="1037"/>
      <c r="F139" s="1037"/>
      <c r="G139" s="1037"/>
      <c r="H139" s="1037"/>
      <c r="I139" s="1037"/>
      <c r="J139" s="1011"/>
      <c r="K139" s="1011"/>
      <c r="L139" s="1011"/>
      <c r="M139" s="1011"/>
      <c r="N139" s="1011"/>
      <c r="O139" s="1011"/>
      <c r="P139" s="1011"/>
      <c r="Q139" s="1011"/>
      <c r="R139" s="1011"/>
      <c r="S139" s="1011"/>
      <c r="T139" s="1011"/>
      <c r="U139" s="1011"/>
      <c r="V139" s="1011"/>
      <c r="W139" s="1011"/>
      <c r="X139" s="1011"/>
      <c r="Y139" s="1011"/>
      <c r="Z139" s="1011"/>
      <c r="AA139" s="1011"/>
      <c r="AB139" s="1011"/>
      <c r="AC139" s="1011"/>
      <c r="AD139" s="1011"/>
      <c r="AE139" s="1011"/>
      <c r="AF139" s="1011"/>
      <c r="AG139" s="1011"/>
      <c r="AH139" s="1011"/>
      <c r="AI139" s="1011"/>
      <c r="AJ139" s="1016"/>
      <c r="AK139" s="1016"/>
      <c r="AL139" s="1022"/>
      <c r="AM139" s="4"/>
      <c r="AS139" s="225"/>
    </row>
    <row r="140" spans="1:46" ht="18" customHeight="1">
      <c r="A140" s="1015"/>
      <c r="B140" s="1581" t="s">
        <v>2262</v>
      </c>
      <c r="C140" s="1571"/>
      <c r="D140" s="1571"/>
      <c r="E140" s="1571"/>
      <c r="F140" s="1571"/>
      <c r="G140" s="1571"/>
      <c r="H140" s="1571"/>
      <c r="I140" s="1571"/>
      <c r="J140" s="1566"/>
      <c r="K140" s="1567"/>
      <c r="L140" s="1567"/>
      <c r="M140" s="1567"/>
      <c r="N140" s="1567"/>
      <c r="O140" s="1567"/>
      <c r="P140" s="1572"/>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16"/>
      <c r="AK140" s="1016"/>
      <c r="AL140" s="1022"/>
      <c r="AM140" s="4"/>
      <c r="AS140" s="225"/>
    </row>
    <row r="141" spans="1:46" ht="30.95" customHeight="1">
      <c r="A141" s="1015"/>
      <c r="B141" s="1608" t="s">
        <v>2267</v>
      </c>
      <c r="C141" s="1609"/>
      <c r="D141" s="1609"/>
      <c r="E141" s="1609"/>
      <c r="F141" s="1609"/>
      <c r="G141" s="1609"/>
      <c r="H141" s="1609"/>
      <c r="I141" s="1694"/>
      <c r="J141" s="181"/>
      <c r="K141" s="1013" t="s">
        <v>52</v>
      </c>
      <c r="L141" s="1013"/>
      <c r="M141" s="1013"/>
      <c r="N141" s="1013"/>
      <c r="O141" s="1014"/>
      <c r="P141" s="230"/>
      <c r="Q141" s="1068" t="s">
        <v>53</v>
      </c>
      <c r="R141" s="1030"/>
      <c r="S141" s="1030"/>
      <c r="T141" s="1014"/>
      <c r="U141" s="1030"/>
      <c r="V141" s="1030"/>
      <c r="W141" s="1014"/>
      <c r="X141" s="1030"/>
      <c r="Y141" s="1030"/>
      <c r="Z141" s="1043"/>
      <c r="AA141" s="1015"/>
      <c r="AB141" s="1016"/>
      <c r="AC141" s="1016"/>
      <c r="AD141" s="1016"/>
      <c r="AE141" s="1016"/>
      <c r="AF141" s="1016"/>
      <c r="AG141" s="1016"/>
      <c r="AH141" s="1016"/>
      <c r="AI141" s="1016"/>
      <c r="AJ141" s="1016"/>
      <c r="AK141" s="1016"/>
      <c r="AL141" s="1022"/>
      <c r="AM141" s="1016" t="str">
        <f>IF(AND($AN$87=TRUE,COUNTIF(AN141:AP141,TRUE)=0),"未入力",IF(COUNTIF(AN141:AP141,TRUE)=2,"複数選択",""))</f>
        <v/>
      </c>
      <c r="AN141" s="1071" t="b">
        <v>0</v>
      </c>
      <c r="AO141" s="1071" t="b">
        <v>0</v>
      </c>
      <c r="AP141" s="1011"/>
      <c r="AQ141" s="1011"/>
      <c r="AR141" s="1011"/>
      <c r="AS141" s="1011"/>
    </row>
    <row r="142" spans="1:46" ht="17.100000000000001" customHeight="1">
      <c r="A142" s="1015"/>
      <c r="B142" s="1610" t="s">
        <v>2268</v>
      </c>
      <c r="C142" s="1611"/>
      <c r="D142" s="1611"/>
      <c r="E142" s="1611"/>
      <c r="F142" s="1611"/>
      <c r="G142" s="1611"/>
      <c r="H142" s="1611"/>
      <c r="I142" s="1612"/>
      <c r="J142" s="181"/>
      <c r="K142" s="1014" t="s">
        <v>54</v>
      </c>
      <c r="L142" s="1014"/>
      <c r="M142" s="1014"/>
      <c r="N142" s="1014"/>
      <c r="O142" s="1014"/>
      <c r="P142" s="1014"/>
      <c r="Q142" s="1014"/>
      <c r="R142" s="3"/>
      <c r="S142" s="1562" t="s">
        <v>55</v>
      </c>
      <c r="T142" s="1562"/>
      <c r="U142" s="1562"/>
      <c r="V142" s="1562"/>
      <c r="W142" s="1562"/>
      <c r="X142" s="1014"/>
      <c r="Y142" s="3"/>
      <c r="Z142" s="1562" t="s">
        <v>56</v>
      </c>
      <c r="AA142" s="1562"/>
      <c r="AB142" s="1562"/>
      <c r="AC142" s="1562"/>
      <c r="AD142" s="1562"/>
      <c r="AE142" s="1562"/>
      <c r="AF142" s="1562"/>
      <c r="AG142" s="1562"/>
      <c r="AH142" s="1562"/>
      <c r="AI142" s="1563"/>
      <c r="AJ142" s="1016"/>
      <c r="AK142" s="1016"/>
      <c r="AL142" s="1022"/>
      <c r="AM142" s="4" t="str">
        <f>IF(AND($AN$87=TRUE,COUNTIF(AN142:AP142,TRUE)=0),"未入力",IF(COUNTIF(AN142:AP142,TRUE)=2,"複数選択",""))</f>
        <v/>
      </c>
      <c r="AN142" s="8" t="b">
        <v>0</v>
      </c>
      <c r="AO142" s="8" t="b">
        <v>0</v>
      </c>
      <c r="AP142" s="6" t="b">
        <v>0</v>
      </c>
      <c r="AS142" s="225"/>
    </row>
    <row r="143" spans="1:46" ht="17.100000000000001" customHeight="1">
      <c r="A143" s="1015"/>
      <c r="B143" s="1613"/>
      <c r="C143" s="1614"/>
      <c r="D143" s="1614"/>
      <c r="E143" s="1614"/>
      <c r="F143" s="1614"/>
      <c r="G143" s="1614"/>
      <c r="H143" s="1614"/>
      <c r="I143" s="1615"/>
      <c r="J143" s="179"/>
      <c r="K143" s="1580" t="s">
        <v>57</v>
      </c>
      <c r="L143" s="1580"/>
      <c r="M143" s="1580"/>
      <c r="N143" s="1580"/>
      <c r="O143" s="1580"/>
      <c r="P143" s="1580"/>
      <c r="Q143" s="1580"/>
      <c r="R143" s="1580"/>
      <c r="S143" s="1024"/>
      <c r="T143" s="7"/>
      <c r="U143" s="1580" t="s">
        <v>58</v>
      </c>
      <c r="V143" s="1580"/>
      <c r="W143" s="1580"/>
      <c r="X143" s="1580"/>
      <c r="Y143" s="1024"/>
      <c r="Z143" s="1024"/>
      <c r="AA143" s="1024"/>
      <c r="AB143" s="1024"/>
      <c r="AC143" s="1024"/>
      <c r="AD143" s="1024"/>
      <c r="AE143" s="1024"/>
      <c r="AF143" s="1024"/>
      <c r="AG143" s="1024"/>
      <c r="AH143" s="1024"/>
      <c r="AI143" s="1025"/>
      <c r="AJ143" s="1016"/>
      <c r="AK143" s="1016"/>
      <c r="AL143" s="1022"/>
      <c r="AM143" s="4" t="str">
        <f>IF(AND($AN$87=TRUE,K143=""),"未入力","")</f>
        <v/>
      </c>
      <c r="AN143" s="6" t="b">
        <v>0</v>
      </c>
      <c r="AO143" s="6" t="b">
        <v>0</v>
      </c>
      <c r="AS143" s="225"/>
    </row>
    <row r="144" spans="1:46" ht="17.100000000000001" customHeight="1">
      <c r="A144" s="1015"/>
      <c r="B144" s="1593" t="s">
        <v>2269</v>
      </c>
      <c r="C144" s="1574"/>
      <c r="D144" s="1574"/>
      <c r="E144" s="1574"/>
      <c r="F144" s="1574"/>
      <c r="G144" s="1574"/>
      <c r="H144" s="1574"/>
      <c r="I144" s="1575"/>
      <c r="J144" s="182"/>
      <c r="K144" s="1571" t="s">
        <v>59</v>
      </c>
      <c r="L144" s="1571"/>
      <c r="M144" s="1571"/>
      <c r="N144" s="1571"/>
      <c r="O144" s="1571"/>
      <c r="P144" s="1050"/>
      <c r="Q144" s="183"/>
      <c r="R144" s="1574" t="s">
        <v>60</v>
      </c>
      <c r="S144" s="1574"/>
      <c r="T144" s="1574"/>
      <c r="U144" s="1574"/>
      <c r="V144" s="1574"/>
      <c r="W144" s="1574"/>
      <c r="X144" s="183"/>
      <c r="Y144" s="1571" t="s">
        <v>61</v>
      </c>
      <c r="Z144" s="1571"/>
      <c r="AA144" s="1571"/>
      <c r="AB144" s="1571"/>
      <c r="AC144" s="1571"/>
      <c r="AD144" s="1582"/>
      <c r="AE144" s="1016"/>
      <c r="AF144" s="1016"/>
      <c r="AG144" s="1016"/>
      <c r="AH144" s="1016"/>
      <c r="AI144" s="1011"/>
      <c r="AJ144" s="1016"/>
      <c r="AK144" s="1016"/>
      <c r="AL144" s="1022"/>
      <c r="AM144" s="4" t="str">
        <f>IF(AND($AN$87=TRUE,M144=""),"未入力","")</f>
        <v/>
      </c>
      <c r="AN144" s="6" t="b">
        <v>0</v>
      </c>
      <c r="AO144" s="6" t="b">
        <v>0</v>
      </c>
      <c r="AP144" s="6" t="b">
        <v>0</v>
      </c>
      <c r="AS144" s="225"/>
    </row>
    <row r="145" spans="1:46" ht="17.100000000000001" customHeight="1">
      <c r="A145" s="1015"/>
      <c r="B145" s="1581" t="s">
        <v>2270</v>
      </c>
      <c r="C145" s="1571"/>
      <c r="D145" s="1571"/>
      <c r="E145" s="1571"/>
      <c r="F145" s="1571"/>
      <c r="G145" s="1571"/>
      <c r="H145" s="1571"/>
      <c r="I145" s="1582"/>
      <c r="J145" s="182"/>
      <c r="K145" s="1571" t="s">
        <v>62</v>
      </c>
      <c r="L145" s="1571"/>
      <c r="M145" s="1571"/>
      <c r="N145" s="1571"/>
      <c r="O145" s="1571"/>
      <c r="P145" s="1050"/>
      <c r="Q145" s="183"/>
      <c r="R145" s="1571" t="s">
        <v>63</v>
      </c>
      <c r="S145" s="1571"/>
      <c r="T145" s="1571"/>
      <c r="U145" s="1571"/>
      <c r="V145" s="1571"/>
      <c r="W145" s="1571"/>
      <c r="X145" s="183"/>
      <c r="Y145" s="1574" t="s">
        <v>64</v>
      </c>
      <c r="Z145" s="1574"/>
      <c r="AA145" s="1574"/>
      <c r="AB145" s="1574"/>
      <c r="AC145" s="1574"/>
      <c r="AD145" s="1575"/>
      <c r="AE145" s="1016"/>
      <c r="AF145" s="1016"/>
      <c r="AG145" s="1016"/>
      <c r="AH145" s="1016"/>
      <c r="AI145" s="1011"/>
      <c r="AJ145" s="1016"/>
      <c r="AK145" s="1016"/>
      <c r="AL145" s="1022"/>
      <c r="AM145" s="4" t="str">
        <f>IF(AND($AN$87=TRUE,COUNTIF(AN145:AP145,TRUE)=0),"未入力","")</f>
        <v/>
      </c>
      <c r="AN145" s="8" t="b">
        <v>0</v>
      </c>
      <c r="AO145" s="8" t="b">
        <v>0</v>
      </c>
      <c r="AP145" s="8" t="b">
        <v>0</v>
      </c>
      <c r="AS145" s="225"/>
    </row>
    <row r="146" spans="1:46" ht="17.100000000000001" customHeight="1">
      <c r="A146" s="1015"/>
      <c r="B146" s="1581" t="s">
        <v>2271</v>
      </c>
      <c r="C146" s="1571"/>
      <c r="D146" s="1571"/>
      <c r="E146" s="1571"/>
      <c r="F146" s="1571"/>
      <c r="G146" s="1571"/>
      <c r="H146" s="1571"/>
      <c r="I146" s="1582"/>
      <c r="J146" s="181"/>
      <c r="K146" s="1574" t="s">
        <v>65</v>
      </c>
      <c r="L146" s="1574"/>
      <c r="M146" s="1574"/>
      <c r="N146" s="1574"/>
      <c r="O146" s="1574"/>
      <c r="P146" s="1574"/>
      <c r="Q146" s="3"/>
      <c r="R146" s="1562" t="s">
        <v>66</v>
      </c>
      <c r="S146" s="1562"/>
      <c r="T146" s="1562"/>
      <c r="U146" s="1562"/>
      <c r="V146" s="1562"/>
      <c r="W146" s="1562"/>
      <c r="X146" s="3"/>
      <c r="Y146" s="1562" t="s">
        <v>67</v>
      </c>
      <c r="Z146" s="1562"/>
      <c r="AA146" s="1562"/>
      <c r="AB146" s="1562"/>
      <c r="AC146" s="1562"/>
      <c r="AD146" s="1043"/>
      <c r="AE146" s="1576"/>
      <c r="AF146" s="1576"/>
      <c r="AG146" s="1576"/>
      <c r="AH146" s="1576"/>
      <c r="AI146" s="1576"/>
      <c r="AJ146" s="1016"/>
      <c r="AK146" s="1016"/>
      <c r="AL146" s="1022"/>
      <c r="AM146" s="4" t="str">
        <f>IF(AND($AN$87=TRUE,N146=""),"未入力","")</f>
        <v/>
      </c>
      <c r="AN146" s="6" t="b">
        <v>0</v>
      </c>
      <c r="AO146" s="6" t="b">
        <v>0</v>
      </c>
      <c r="AP146" s="6" t="b">
        <v>0</v>
      </c>
      <c r="AS146" s="225"/>
    </row>
    <row r="147" spans="1:46" ht="17.100000000000001" customHeight="1">
      <c r="A147" s="1015"/>
      <c r="B147" s="1581" t="s">
        <v>2272</v>
      </c>
      <c r="C147" s="1571"/>
      <c r="D147" s="1571"/>
      <c r="E147" s="1571"/>
      <c r="F147" s="1571"/>
      <c r="G147" s="1571"/>
      <c r="H147" s="1571"/>
      <c r="I147" s="1582"/>
      <c r="J147" s="182"/>
      <c r="K147" s="1571" t="s">
        <v>68</v>
      </c>
      <c r="L147" s="1571"/>
      <c r="M147" s="1571"/>
      <c r="N147" s="1571"/>
      <c r="O147" s="1571"/>
      <c r="P147" s="1674"/>
      <c r="Q147" s="189"/>
      <c r="R147" s="1571" t="s">
        <v>69</v>
      </c>
      <c r="S147" s="1571"/>
      <c r="T147" s="1571"/>
      <c r="U147" s="1571"/>
      <c r="V147" s="1571"/>
      <c r="W147" s="1033"/>
      <c r="X147" s="189"/>
      <c r="Y147" s="1571" t="s">
        <v>70</v>
      </c>
      <c r="Z147" s="1571"/>
      <c r="AA147" s="1571"/>
      <c r="AB147" s="1571"/>
      <c r="AC147" s="1571"/>
      <c r="AD147" s="1033"/>
      <c r="AE147" s="191"/>
      <c r="AF147" s="1562" t="s">
        <v>71</v>
      </c>
      <c r="AG147" s="1562"/>
      <c r="AH147" s="1562"/>
      <c r="AI147" s="1562"/>
      <c r="AJ147" s="1562"/>
      <c r="AK147" s="1013"/>
      <c r="AL147" s="1069"/>
      <c r="AM147" s="4" t="str">
        <f>IF(AND($AN$87=TRUE,N147=""),"未入力","")</f>
        <v/>
      </c>
      <c r="AN147" s="6" t="b">
        <v>0</v>
      </c>
      <c r="AO147" s="6" t="b">
        <v>0</v>
      </c>
      <c r="AP147" s="6" t="b">
        <v>0</v>
      </c>
      <c r="AQ147" s="6" t="b">
        <v>0</v>
      </c>
      <c r="AS147" s="225"/>
    </row>
    <row r="148" spans="1:46" ht="20.100000000000001" customHeight="1">
      <c r="A148" s="1015"/>
      <c r="B148" s="1581" t="s">
        <v>2273</v>
      </c>
      <c r="C148" s="1571"/>
      <c r="D148" s="1571"/>
      <c r="E148" s="1571"/>
      <c r="F148" s="1571"/>
      <c r="G148" s="1571"/>
      <c r="H148" s="1571"/>
      <c r="I148" s="1582"/>
      <c r="J148" s="1566"/>
      <c r="K148" s="1567"/>
      <c r="L148" s="1567"/>
      <c r="M148" s="1567"/>
      <c r="N148" s="1567"/>
      <c r="O148" s="183" t="s">
        <v>72</v>
      </c>
      <c r="P148" s="183"/>
      <c r="Q148" s="1568"/>
      <c r="R148" s="1567"/>
      <c r="S148" s="1567"/>
      <c r="T148" s="1567"/>
      <c r="U148" s="1567"/>
      <c r="V148" s="183" t="s">
        <v>72</v>
      </c>
      <c r="W148" s="183"/>
      <c r="X148" s="1568"/>
      <c r="Y148" s="1567"/>
      <c r="Z148" s="1567"/>
      <c r="AA148" s="1567"/>
      <c r="AB148" s="1567"/>
      <c r="AC148" s="183" t="s">
        <v>72</v>
      </c>
      <c r="AD148" s="183"/>
      <c r="AE148" s="1569"/>
      <c r="AF148" s="1570"/>
      <c r="AG148" s="1570"/>
      <c r="AH148" s="1570"/>
      <c r="AI148" s="1570"/>
      <c r="AJ148" s="3" t="s">
        <v>72</v>
      </c>
      <c r="AK148" s="3"/>
      <c r="AL148" s="1069"/>
      <c r="AM148" s="4"/>
      <c r="AS148" s="225"/>
    </row>
    <row r="149" spans="1:46" ht="27" customHeight="1">
      <c r="A149" s="1015"/>
      <c r="B149" s="1597" t="s">
        <v>2274</v>
      </c>
      <c r="C149" s="1598"/>
      <c r="D149" s="1598"/>
      <c r="E149" s="1598"/>
      <c r="F149" s="1598"/>
      <c r="G149" s="1598"/>
      <c r="H149" s="1598"/>
      <c r="I149" s="1599"/>
      <c r="J149" s="1573"/>
      <c r="K149" s="1565"/>
      <c r="L149" s="1565"/>
      <c r="M149" s="1565"/>
      <c r="N149" s="1565"/>
      <c r="O149" s="183" t="s">
        <v>47</v>
      </c>
      <c r="P149" s="183"/>
      <c r="Q149" s="1564"/>
      <c r="R149" s="1565"/>
      <c r="S149" s="1565"/>
      <c r="T149" s="1565"/>
      <c r="U149" s="1565"/>
      <c r="V149" s="183" t="s">
        <v>47</v>
      </c>
      <c r="W149" s="183"/>
      <c r="X149" s="1564"/>
      <c r="Y149" s="1565"/>
      <c r="Z149" s="1565"/>
      <c r="AA149" s="1565"/>
      <c r="AB149" s="1565"/>
      <c r="AC149" s="183" t="s">
        <v>47</v>
      </c>
      <c r="AD149" s="183"/>
      <c r="AE149" s="1564"/>
      <c r="AF149" s="1565"/>
      <c r="AG149" s="1565"/>
      <c r="AH149" s="1565"/>
      <c r="AI149" s="1565"/>
      <c r="AJ149" s="183" t="s">
        <v>47</v>
      </c>
      <c r="AK149" s="183"/>
      <c r="AL149" s="1069"/>
      <c r="AM149" s="4"/>
      <c r="AS149" s="225"/>
    </row>
    <row r="150" spans="1:46" ht="3.95" customHeight="1">
      <c r="A150" s="1023"/>
      <c r="B150" s="1047"/>
      <c r="C150" s="1047"/>
      <c r="D150" s="1047"/>
      <c r="E150" s="1047"/>
      <c r="F150" s="1047"/>
      <c r="G150" s="1047"/>
      <c r="H150" s="1047"/>
      <c r="I150" s="1047"/>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24"/>
      <c r="AK150" s="1024"/>
      <c r="AL150" s="1025"/>
      <c r="AM150" s="4"/>
      <c r="AS150" s="225"/>
    </row>
    <row r="151" spans="1:46" ht="3.95" customHeight="1">
      <c r="A151" s="1033"/>
      <c r="B151" s="1049"/>
      <c r="C151" s="1049"/>
      <c r="D151" s="1049"/>
      <c r="E151" s="1049"/>
      <c r="F151" s="1049"/>
      <c r="G151" s="1049"/>
      <c r="H151" s="1049"/>
      <c r="I151" s="1049"/>
      <c r="J151" s="1050"/>
      <c r="K151" s="1050"/>
      <c r="L151" s="1050"/>
      <c r="M151" s="1050"/>
      <c r="N151" s="1050"/>
      <c r="O151" s="1050"/>
      <c r="P151" s="1050"/>
      <c r="Q151" s="1050"/>
      <c r="R151" s="1050"/>
      <c r="S151" s="1050"/>
      <c r="T151" s="1050"/>
      <c r="U151" s="1050"/>
      <c r="V151" s="1050"/>
      <c r="W151" s="1050"/>
      <c r="X151" s="1050"/>
      <c r="Y151" s="1050"/>
      <c r="Z151" s="1050"/>
      <c r="AA151" s="1050"/>
      <c r="AB151" s="1050"/>
      <c r="AC151" s="1050"/>
      <c r="AD151" s="1050"/>
      <c r="AE151" s="1050"/>
      <c r="AF151" s="1050"/>
      <c r="AG151" s="1050"/>
      <c r="AH151" s="1050"/>
      <c r="AI151" s="1050"/>
      <c r="AJ151" s="1033"/>
      <c r="AK151" s="1033"/>
      <c r="AL151" s="1033"/>
      <c r="AM151" s="4"/>
      <c r="AS151" s="225"/>
    </row>
    <row r="152" spans="1:46" ht="17.45" customHeight="1">
      <c r="A152" s="1608" t="s">
        <v>2266</v>
      </c>
      <c r="B152" s="1609"/>
      <c r="C152" s="1609"/>
      <c r="D152" s="1609"/>
      <c r="E152" s="1609"/>
      <c r="F152" s="1609"/>
      <c r="G152" s="1609"/>
      <c r="H152" s="1609"/>
      <c r="I152" s="1609"/>
      <c r="J152" s="1609"/>
      <c r="K152" s="1609"/>
      <c r="L152" s="1609"/>
      <c r="M152" s="1609"/>
      <c r="N152" s="1053"/>
      <c r="O152" s="1053"/>
      <c r="P152" s="1053"/>
      <c r="Q152" s="1053"/>
      <c r="R152" s="1053"/>
      <c r="S152" s="1053"/>
      <c r="T152" s="1053"/>
      <c r="U152" s="1053"/>
      <c r="V152" s="1053"/>
      <c r="W152" s="1053"/>
      <c r="X152" s="1053"/>
      <c r="Y152" s="1053"/>
      <c r="Z152" s="1053"/>
      <c r="AA152" s="1053"/>
      <c r="AB152" s="1053"/>
      <c r="AC152" s="1053"/>
      <c r="AD152" s="1053"/>
      <c r="AE152" s="1053"/>
      <c r="AF152" s="1053"/>
      <c r="AG152" s="1053"/>
      <c r="AH152" s="1053"/>
      <c r="AI152" s="1053"/>
      <c r="AJ152" s="1014"/>
      <c r="AK152" s="1014"/>
      <c r="AL152" s="1043"/>
      <c r="AM152" s="4"/>
      <c r="AS152" s="225"/>
    </row>
    <row r="153" spans="1:46" ht="20.100000000000001" customHeight="1">
      <c r="A153" s="1015" t="s">
        <v>2454</v>
      </c>
      <c r="B153" s="1581" t="s">
        <v>2275</v>
      </c>
      <c r="C153" s="1571"/>
      <c r="D153" s="1571"/>
      <c r="E153" s="1571"/>
      <c r="F153" s="1571"/>
      <c r="G153" s="1571"/>
      <c r="H153" s="1571"/>
      <c r="I153" s="1571"/>
      <c r="J153" s="1571"/>
      <c r="K153" s="1582"/>
      <c r="L153" s="1600"/>
      <c r="M153" s="1601"/>
      <c r="N153" s="1601"/>
      <c r="O153" s="1601"/>
      <c r="P153" s="1601"/>
      <c r="Q153" s="1601"/>
      <c r="R153" s="1601"/>
      <c r="S153" s="1601"/>
      <c r="T153" s="1023" t="s">
        <v>2325</v>
      </c>
      <c r="U153" s="1024"/>
      <c r="V153" s="1024"/>
      <c r="W153" s="1024"/>
      <c r="X153" s="1024"/>
      <c r="Y153" s="1024"/>
      <c r="Z153" s="1024"/>
      <c r="AA153" s="1024"/>
      <c r="AB153" s="1024"/>
      <c r="AC153" s="1016"/>
      <c r="AD153" s="1016"/>
      <c r="AE153" s="1016"/>
      <c r="AF153" s="1016"/>
      <c r="AG153" s="1016"/>
      <c r="AH153" s="1016"/>
      <c r="AI153" s="1016"/>
      <c r="AJ153" s="1016"/>
      <c r="AK153" s="1016"/>
      <c r="AL153" s="1022"/>
      <c r="AM153" s="4"/>
      <c r="AS153" s="225"/>
      <c r="AT153" s="6" t="str">
        <f>IF(AND($AP$78=TRUE,COUNTA(L153)=0),"【４．工事種別】で改築の場合は回答は必須です。","")</f>
        <v/>
      </c>
    </row>
    <row r="154" spans="1:46" ht="17.100000000000001" customHeight="1">
      <c r="A154" s="1015" t="s">
        <v>2455</v>
      </c>
      <c r="B154" s="1581" t="s">
        <v>2456</v>
      </c>
      <c r="C154" s="1571"/>
      <c r="D154" s="1571"/>
      <c r="E154" s="1571"/>
      <c r="F154" s="1571"/>
      <c r="G154" s="1571"/>
      <c r="H154" s="1571"/>
      <c r="I154" s="1571"/>
      <c r="J154" s="1571"/>
      <c r="K154" s="1582"/>
      <c r="L154" s="182"/>
      <c r="M154" s="1033" t="s">
        <v>73</v>
      </c>
      <c r="N154" s="1033"/>
      <c r="O154" s="1033"/>
      <c r="P154" s="1033"/>
      <c r="Q154" s="1033"/>
      <c r="R154" s="1033"/>
      <c r="S154" s="1033"/>
      <c r="T154" s="1033"/>
      <c r="U154" s="1033"/>
      <c r="V154" s="1033"/>
      <c r="W154" s="1033"/>
      <c r="X154" s="183"/>
      <c r="Y154" s="1019" t="s">
        <v>53</v>
      </c>
      <c r="Z154" s="1019"/>
      <c r="AA154" s="1019"/>
      <c r="AB154" s="1021"/>
      <c r="AC154" s="1016"/>
      <c r="AD154" s="1016"/>
      <c r="AE154" s="1016"/>
      <c r="AF154" s="1016"/>
      <c r="AG154" s="1016"/>
      <c r="AH154" s="1016"/>
      <c r="AI154" s="1016"/>
      <c r="AJ154" s="1016"/>
      <c r="AK154" s="1016"/>
      <c r="AL154" s="1022"/>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1015" t="s">
        <v>2457</v>
      </c>
      <c r="B155" s="1581" t="s">
        <v>2458</v>
      </c>
      <c r="C155" s="1571"/>
      <c r="D155" s="1571"/>
      <c r="E155" s="1571"/>
      <c r="F155" s="1571"/>
      <c r="G155" s="1571"/>
      <c r="H155" s="1571"/>
      <c r="I155" s="1571"/>
      <c r="J155" s="1571"/>
      <c r="K155" s="1582"/>
      <c r="L155" s="182"/>
      <c r="M155" s="1019" t="s">
        <v>49</v>
      </c>
      <c r="N155" s="1019"/>
      <c r="O155" s="1019"/>
      <c r="P155" s="1019"/>
      <c r="Q155" s="1033"/>
      <c r="R155" s="1033"/>
      <c r="S155" s="1033"/>
      <c r="T155" s="1033"/>
      <c r="U155" s="1033"/>
      <c r="V155" s="1033"/>
      <c r="W155" s="1033"/>
      <c r="X155" s="183"/>
      <c r="Y155" s="1019" t="s">
        <v>53</v>
      </c>
      <c r="Z155" s="1019"/>
      <c r="AA155" s="1019"/>
      <c r="AB155" s="1021"/>
      <c r="AC155" s="1016"/>
      <c r="AD155" s="1016"/>
      <c r="AE155" s="1016"/>
      <c r="AF155" s="1016"/>
      <c r="AG155" s="1016"/>
      <c r="AH155" s="1016"/>
      <c r="AI155" s="1016"/>
      <c r="AJ155" s="1016"/>
      <c r="AK155" s="1016"/>
      <c r="AL155" s="1022"/>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1015" t="s">
        <v>2459</v>
      </c>
      <c r="B156" s="1581" t="s">
        <v>2460</v>
      </c>
      <c r="C156" s="1571"/>
      <c r="D156" s="1571"/>
      <c r="E156" s="1571"/>
      <c r="F156" s="1571"/>
      <c r="G156" s="1571"/>
      <c r="H156" s="1571"/>
      <c r="I156" s="1571"/>
      <c r="J156" s="1571"/>
      <c r="K156" s="1582"/>
      <c r="L156" s="1591"/>
      <c r="M156" s="1592"/>
      <c r="N156" s="1592"/>
      <c r="O156" s="1592"/>
      <c r="P156" s="1592"/>
      <c r="Q156" s="1587" t="s">
        <v>2248</v>
      </c>
      <c r="R156" s="1587"/>
      <c r="S156" s="1072"/>
      <c r="T156" s="1011"/>
      <c r="U156" s="1011"/>
      <c r="V156" s="1011"/>
      <c r="W156" s="1011"/>
      <c r="X156" s="1011"/>
      <c r="Y156" s="1011"/>
      <c r="Z156" s="1054"/>
      <c r="AA156" s="1054"/>
      <c r="AB156" s="1054"/>
      <c r="AC156" s="1054"/>
      <c r="AD156" s="1054"/>
      <c r="AE156" s="1054"/>
      <c r="AF156" s="1054"/>
      <c r="AG156" s="1054"/>
      <c r="AH156" s="1054"/>
      <c r="AI156" s="1054"/>
      <c r="AJ156" s="1016"/>
      <c r="AK156" s="1016"/>
      <c r="AL156" s="1022"/>
      <c r="AM156" s="4"/>
      <c r="AS156" s="225"/>
      <c r="AT156" s="6" t="str">
        <f>IF(AND($AP$78=TRUE,L156=""),"【４．工事種別】で改築の場合は回答は必須です。","")</f>
        <v/>
      </c>
    </row>
    <row r="157" spans="1:46" ht="20.45" customHeight="1">
      <c r="A157" s="1015" t="s">
        <v>2461</v>
      </c>
      <c r="B157" s="1581" t="s">
        <v>2462</v>
      </c>
      <c r="C157" s="1571"/>
      <c r="D157" s="1571"/>
      <c r="E157" s="1571"/>
      <c r="F157" s="1571"/>
      <c r="G157" s="1571"/>
      <c r="H157" s="1571"/>
      <c r="I157" s="1571"/>
      <c r="J157" s="1571"/>
      <c r="K157" s="1582"/>
      <c r="L157" s="1591"/>
      <c r="M157" s="1592"/>
      <c r="N157" s="1592"/>
      <c r="O157" s="1592"/>
      <c r="P157" s="1592"/>
      <c r="Q157" s="1587" t="s">
        <v>72</v>
      </c>
      <c r="R157" s="1587"/>
      <c r="S157" s="1072"/>
      <c r="T157" s="1011"/>
      <c r="U157" s="1011"/>
      <c r="V157" s="1011"/>
      <c r="W157" s="1011"/>
      <c r="X157" s="1011"/>
      <c r="Y157" s="1011"/>
      <c r="Z157" s="1016"/>
      <c r="AA157" s="1016"/>
      <c r="AB157" s="1016"/>
      <c r="AC157" s="1016"/>
      <c r="AD157" s="1016"/>
      <c r="AE157" s="1016"/>
      <c r="AF157" s="1016"/>
      <c r="AG157" s="1016"/>
      <c r="AH157" s="1016"/>
      <c r="AI157" s="1016"/>
      <c r="AJ157" s="1016"/>
      <c r="AK157" s="1016"/>
      <c r="AL157" s="1022"/>
      <c r="AM157" s="4"/>
      <c r="AS157" s="225"/>
      <c r="AT157" s="6" t="str">
        <f>IF(AND($AP$78=TRUE,L157=""),"【４．工事種別】で改築の場合は回答は必須です。","")</f>
        <v/>
      </c>
    </row>
    <row r="158" spans="1:46" ht="17.100000000000001" customHeight="1">
      <c r="A158" s="1015" t="s">
        <v>2463</v>
      </c>
      <c r="B158" s="1581" t="s">
        <v>2464</v>
      </c>
      <c r="C158" s="1571"/>
      <c r="D158" s="1571"/>
      <c r="E158" s="1571"/>
      <c r="F158" s="1571"/>
      <c r="G158" s="1571"/>
      <c r="H158" s="1571"/>
      <c r="I158" s="1571"/>
      <c r="J158" s="1571"/>
      <c r="K158" s="1582"/>
      <c r="L158" s="183"/>
      <c r="M158" s="1571" t="s">
        <v>74</v>
      </c>
      <c r="N158" s="1571"/>
      <c r="O158" s="1571"/>
      <c r="P158" s="1571"/>
      <c r="Q158" s="183"/>
      <c r="R158" s="1571" t="s">
        <v>75</v>
      </c>
      <c r="S158" s="1571"/>
      <c r="T158" s="1571"/>
      <c r="U158" s="1571"/>
      <c r="V158" s="183"/>
      <c r="W158" s="1571" t="s">
        <v>70</v>
      </c>
      <c r="X158" s="1571"/>
      <c r="Y158" s="1571"/>
      <c r="Z158" s="1571"/>
      <c r="AA158" s="1571"/>
      <c r="AB158" s="1034"/>
      <c r="AC158" s="1016"/>
      <c r="AD158" s="1016"/>
      <c r="AE158" s="1016"/>
      <c r="AF158" s="1016"/>
      <c r="AG158" s="1016"/>
      <c r="AH158" s="1016"/>
      <c r="AI158" s="1016"/>
      <c r="AJ158" s="1016"/>
      <c r="AK158" s="1016"/>
      <c r="AL158" s="1022"/>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1051"/>
      <c r="B159" s="1593" t="s">
        <v>2465</v>
      </c>
      <c r="C159" s="1574"/>
      <c r="D159" s="1574"/>
      <c r="E159" s="1574"/>
      <c r="F159" s="1574"/>
      <c r="G159" s="1574"/>
      <c r="H159" s="1574"/>
      <c r="I159" s="1574"/>
      <c r="J159" s="1574"/>
      <c r="K159" s="1575"/>
      <c r="L159" s="1591"/>
      <c r="M159" s="1592"/>
      <c r="N159" s="1592"/>
      <c r="O159" s="1592"/>
      <c r="P159" s="1592"/>
      <c r="Q159" s="1587" t="s">
        <v>47</v>
      </c>
      <c r="R159" s="1587"/>
      <c r="S159" s="1072"/>
      <c r="T159" s="1011"/>
      <c r="U159" s="1011"/>
      <c r="V159" s="1011"/>
      <c r="W159" s="1011"/>
      <c r="X159" s="1011"/>
      <c r="Y159" s="1011"/>
      <c r="Z159" s="1016"/>
      <c r="AA159" s="1016"/>
      <c r="AB159" s="1016"/>
      <c r="AC159" s="1016"/>
      <c r="AD159" s="1016"/>
      <c r="AE159" s="1016"/>
      <c r="AF159" s="1016"/>
      <c r="AG159" s="1016"/>
      <c r="AH159" s="1016"/>
      <c r="AI159" s="1016"/>
      <c r="AJ159" s="1016"/>
      <c r="AK159" s="1016"/>
      <c r="AL159" s="1022"/>
      <c r="AM159" s="4"/>
      <c r="AS159" s="225"/>
      <c r="AT159" s="6" t="str">
        <f>IF(AND($AP$78=TRUE,L159=""),"【４．工事種別】で改築の場合は回答は必須です。","")</f>
        <v/>
      </c>
    </row>
    <row r="160" spans="1:46" ht="20.100000000000001" customHeight="1">
      <c r="A160" s="1015" t="s">
        <v>2466</v>
      </c>
      <c r="B160" s="1581" t="s">
        <v>2467</v>
      </c>
      <c r="C160" s="1571"/>
      <c r="D160" s="1571"/>
      <c r="E160" s="1571"/>
      <c r="F160" s="1571"/>
      <c r="G160" s="1571"/>
      <c r="H160" s="1571"/>
      <c r="I160" s="1571"/>
      <c r="J160" s="1571"/>
      <c r="K160" s="1582"/>
      <c r="L160" s="1591"/>
      <c r="M160" s="1592"/>
      <c r="N160" s="1592"/>
      <c r="O160" s="1592"/>
      <c r="P160" s="1592"/>
      <c r="Q160" s="1587" t="s">
        <v>2332</v>
      </c>
      <c r="R160" s="1587"/>
      <c r="S160" s="1072"/>
      <c r="T160" s="1011"/>
      <c r="U160" s="1011"/>
      <c r="V160" s="1011"/>
      <c r="W160" s="1011"/>
      <c r="X160" s="1011"/>
      <c r="Y160" s="1011"/>
      <c r="Z160" s="1016"/>
      <c r="AA160" s="1016"/>
      <c r="AB160" s="1016"/>
      <c r="AC160" s="1016"/>
      <c r="AD160" s="1016"/>
      <c r="AE160" s="1016"/>
      <c r="AF160" s="1016"/>
      <c r="AG160" s="1016"/>
      <c r="AH160" s="1016"/>
      <c r="AI160" s="1016"/>
      <c r="AJ160" s="1016"/>
      <c r="AK160" s="1016"/>
      <c r="AL160" s="1022"/>
      <c r="AM160" s="4"/>
      <c r="AS160" s="225"/>
      <c r="AT160" s="6" t="str">
        <f>IF(AND($AP$78=TRUE,L160=""),"【４．工事種別】で改築の場合は回答は必須です。","")</f>
        <v/>
      </c>
    </row>
    <row r="161" spans="1:39" ht="3.6" customHeight="1">
      <c r="A161" s="1052"/>
      <c r="B161" s="1020"/>
      <c r="C161" s="1020"/>
      <c r="D161" s="1020"/>
      <c r="E161" s="1020"/>
      <c r="F161" s="1020"/>
      <c r="G161" s="1020"/>
      <c r="H161" s="1020"/>
      <c r="I161" s="1020"/>
      <c r="J161" s="1020"/>
      <c r="K161" s="1020"/>
      <c r="L161" s="1055"/>
      <c r="M161" s="1055"/>
      <c r="N161" s="1055"/>
      <c r="O161" s="1055"/>
      <c r="P161" s="1055"/>
      <c r="Q161" s="1028"/>
      <c r="R161" s="1028"/>
      <c r="S161" s="1048"/>
      <c r="T161" s="1048"/>
      <c r="U161" s="1048"/>
      <c r="V161" s="1048"/>
      <c r="W161" s="1048"/>
      <c r="X161" s="1048"/>
      <c r="Y161" s="1048"/>
      <c r="Z161" s="1024"/>
      <c r="AA161" s="1024"/>
      <c r="AB161" s="1024"/>
      <c r="AC161" s="1024"/>
      <c r="AD161" s="1024"/>
      <c r="AE161" s="1024"/>
      <c r="AF161" s="1024"/>
      <c r="AG161" s="1024"/>
      <c r="AH161" s="1024"/>
      <c r="AI161" s="1024"/>
      <c r="AJ161" s="1024"/>
      <c r="AK161" s="1024"/>
      <c r="AL161" s="1025"/>
      <c r="AM161" s="4"/>
    </row>
    <row r="162" spans="1:39" ht="3.95" customHeight="1">
      <c r="A162" s="1014"/>
      <c r="B162" s="1016"/>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1016"/>
      <c r="AF162" s="1016"/>
      <c r="AG162" s="1016"/>
      <c r="AH162" s="1016"/>
      <c r="AI162" s="1016"/>
      <c r="AJ162" s="1016"/>
      <c r="AK162" s="1016"/>
      <c r="AL162" s="1014"/>
      <c r="AM162" s="4"/>
    </row>
    <row r="163" spans="1:39" ht="15" customHeight="1">
      <c r="A163" s="1583"/>
      <c r="B163" s="1583"/>
      <c r="C163" s="1583"/>
      <c r="D163" s="1583"/>
      <c r="E163" s="1583"/>
      <c r="F163" s="1583"/>
      <c r="G163" s="1583"/>
      <c r="H163" s="1583"/>
      <c r="I163" s="1583"/>
      <c r="J163" s="1583"/>
      <c r="K163" s="1583"/>
      <c r="L163" s="1583"/>
      <c r="M163" s="1583"/>
      <c r="N163" s="1583"/>
      <c r="O163" s="1583"/>
      <c r="P163" s="1583"/>
      <c r="Q163" s="1583"/>
      <c r="R163" s="1583"/>
      <c r="S163" s="1583"/>
      <c r="T163" s="1583"/>
      <c r="U163" s="1583"/>
      <c r="V163" s="1583"/>
      <c r="W163" s="1583"/>
      <c r="X163" s="1583"/>
      <c r="Y163" s="1583"/>
      <c r="Z163" s="1583"/>
      <c r="AA163" s="1583"/>
      <c r="AB163" s="1583"/>
      <c r="AC163" s="1583"/>
      <c r="AD163" s="1583"/>
      <c r="AE163" s="1583"/>
      <c r="AF163" s="1583"/>
      <c r="AG163" s="1583"/>
      <c r="AH163" s="1583"/>
      <c r="AI163" s="1583"/>
      <c r="AJ163" s="1583"/>
      <c r="AK163" s="1583"/>
      <c r="AL163" s="1583"/>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Check Box 318">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583" t="s">
        <v>2482</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241"/>
    </row>
    <row r="2" spans="1:39" ht="15" customHeight="1">
      <c r="A2" s="1583"/>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3"/>
      <c r="AC2" s="1583"/>
      <c r="AD2" s="1583"/>
      <c r="AE2" s="1583"/>
      <c r="AF2" s="1583"/>
      <c r="AG2" s="1583"/>
      <c r="AH2" s="1583"/>
      <c r="AI2" s="1583"/>
      <c r="AJ2" s="1583"/>
      <c r="AK2" s="1583"/>
      <c r="AL2" s="1583"/>
      <c r="AM2" s="241"/>
    </row>
    <row r="3" spans="1:39" ht="15" customHeight="1">
      <c r="A3" s="1583"/>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3"/>
      <c r="AI3" s="1583"/>
      <c r="AJ3" s="1583"/>
      <c r="AK3" s="1583"/>
      <c r="AL3" s="1583"/>
      <c r="AM3" s="241"/>
    </row>
    <row r="4" spans="1:39" ht="15" customHeight="1">
      <c r="A4" s="1583"/>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3"/>
      <c r="AI4" s="1583"/>
      <c r="AJ4" s="1583"/>
      <c r="AK4" s="1583"/>
      <c r="AL4" s="1583"/>
      <c r="AM4" s="241"/>
    </row>
    <row r="5" spans="1:39" ht="15" customHeight="1">
      <c r="A5" s="1583"/>
      <c r="B5" s="1583"/>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3"/>
      <c r="AI5" s="1583"/>
      <c r="AJ5" s="1583"/>
      <c r="AK5" s="1583"/>
      <c r="AL5" s="1583"/>
      <c r="AM5" s="241"/>
    </row>
    <row r="6" spans="1:39" ht="15" customHeight="1">
      <c r="A6" s="1583"/>
      <c r="B6" s="1583"/>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3"/>
      <c r="AI6" s="1583"/>
      <c r="AJ6" s="1583"/>
      <c r="AK6" s="1583"/>
      <c r="AL6" s="1583"/>
      <c r="AM6" s="241"/>
    </row>
    <row r="7" spans="1:39" ht="15" customHeight="1">
      <c r="A7" s="1583"/>
      <c r="B7" s="1583"/>
      <c r="C7" s="1583"/>
      <c r="D7" s="1583"/>
      <c r="E7" s="1583"/>
      <c r="F7" s="1583"/>
      <c r="G7" s="1583"/>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241"/>
    </row>
    <row r="8" spans="1:39" ht="15" customHeight="1">
      <c r="A8" s="1583"/>
      <c r="B8" s="1583"/>
      <c r="C8" s="1583"/>
      <c r="D8" s="1583"/>
      <c r="E8" s="1583"/>
      <c r="F8" s="1583"/>
      <c r="G8" s="1583"/>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3"/>
      <c r="AF8" s="1583"/>
      <c r="AG8" s="1583"/>
      <c r="AH8" s="1583"/>
      <c r="AI8" s="1583"/>
      <c r="AJ8" s="1583"/>
      <c r="AK8" s="1583"/>
      <c r="AL8" s="1583"/>
      <c r="AM8" s="241"/>
    </row>
    <row r="9" spans="1:39" ht="15" customHeight="1">
      <c r="A9" s="1583"/>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1583"/>
      <c r="AD9" s="1583"/>
      <c r="AE9" s="1583"/>
      <c r="AF9" s="1583"/>
      <c r="AG9" s="1583"/>
      <c r="AH9" s="1583"/>
      <c r="AI9" s="1583"/>
      <c r="AJ9" s="1583"/>
      <c r="AK9" s="1583"/>
      <c r="AL9" s="1583"/>
      <c r="AM9" s="241"/>
    </row>
    <row r="10" spans="1:39" ht="15" customHeight="1">
      <c r="A10" s="1583"/>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c r="AM10" s="241"/>
    </row>
    <row r="11" spans="1:39" ht="15" customHeight="1">
      <c r="A11" s="1583"/>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c r="AM11" s="241"/>
    </row>
    <row r="12" spans="1:39" ht="15" customHeight="1">
      <c r="A12" s="1583"/>
      <c r="B12" s="1583"/>
      <c r="C12" s="1583"/>
      <c r="D12" s="1583"/>
      <c r="E12" s="1583"/>
      <c r="F12" s="1583"/>
      <c r="G12" s="1583"/>
      <c r="H12" s="1583"/>
      <c r="I12" s="1583"/>
      <c r="J12" s="1583"/>
      <c r="K12" s="1583"/>
      <c r="L12" s="1583"/>
      <c r="M12" s="1583"/>
      <c r="N12" s="1583"/>
      <c r="O12" s="1583"/>
      <c r="P12" s="1583"/>
      <c r="Q12" s="1583"/>
      <c r="R12" s="1583"/>
      <c r="S12" s="1583"/>
      <c r="T12" s="1583"/>
      <c r="U12" s="1583"/>
      <c r="V12" s="1583"/>
      <c r="W12" s="1583"/>
      <c r="X12" s="1583"/>
      <c r="Y12" s="1583"/>
      <c r="Z12" s="1583"/>
      <c r="AA12" s="1583"/>
      <c r="AB12" s="1583"/>
      <c r="AC12" s="1583"/>
      <c r="AD12" s="1583"/>
      <c r="AE12" s="1583"/>
      <c r="AF12" s="1583"/>
      <c r="AG12" s="1583"/>
      <c r="AH12" s="1583"/>
      <c r="AI12" s="1583"/>
      <c r="AJ12" s="1583"/>
      <c r="AK12" s="1583"/>
      <c r="AL12" s="1583"/>
      <c r="AM12" s="241"/>
    </row>
    <row r="13" spans="1:39" ht="15" customHeight="1">
      <c r="A13" s="1583"/>
      <c r="B13" s="1583"/>
      <c r="C13" s="1583"/>
      <c r="D13" s="1583"/>
      <c r="E13" s="1583"/>
      <c r="F13" s="1583"/>
      <c r="G13" s="1583"/>
      <c r="H13" s="1583"/>
      <c r="I13" s="1583"/>
      <c r="J13" s="1583"/>
      <c r="K13" s="1583"/>
      <c r="L13" s="1583"/>
      <c r="M13" s="1583"/>
      <c r="N13" s="1583"/>
      <c r="O13" s="1583"/>
      <c r="P13" s="1583"/>
      <c r="Q13" s="1583"/>
      <c r="R13" s="1583"/>
      <c r="S13" s="1583"/>
      <c r="T13" s="1583"/>
      <c r="U13" s="1583"/>
      <c r="V13" s="1583"/>
      <c r="W13" s="1583"/>
      <c r="X13" s="1583"/>
      <c r="Y13" s="1583"/>
      <c r="Z13" s="1583"/>
      <c r="AA13" s="1583"/>
      <c r="AB13" s="1583"/>
      <c r="AC13" s="1583"/>
      <c r="AD13" s="1583"/>
      <c r="AE13" s="1583"/>
      <c r="AF13" s="1583"/>
      <c r="AG13" s="1583"/>
      <c r="AH13" s="1583"/>
      <c r="AI13" s="1583"/>
      <c r="AJ13" s="1583"/>
      <c r="AK13" s="1583"/>
      <c r="AL13" s="1583"/>
      <c r="AM13" s="241"/>
    </row>
    <row r="14" spans="1:39" ht="15" customHeight="1">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c r="W14" s="1583"/>
      <c r="X14" s="1583"/>
      <c r="Y14" s="1583"/>
      <c r="Z14" s="1583"/>
      <c r="AA14" s="1583"/>
      <c r="AB14" s="1583"/>
      <c r="AC14" s="1583"/>
      <c r="AD14" s="1583"/>
      <c r="AE14" s="1583"/>
      <c r="AF14" s="1583"/>
      <c r="AG14" s="1583"/>
      <c r="AH14" s="1583"/>
      <c r="AI14" s="1583"/>
      <c r="AJ14" s="1583"/>
      <c r="AK14" s="1583"/>
      <c r="AL14" s="1583"/>
      <c r="AM14" s="241"/>
    </row>
    <row r="15" spans="1:39" ht="15" customHeight="1">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c r="AL15" s="1583"/>
      <c r="AM15" s="241"/>
    </row>
    <row r="16" spans="1:39" ht="15" customHeight="1">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c r="W16" s="1583"/>
      <c r="X16" s="1583"/>
      <c r="Y16" s="1583"/>
      <c r="Z16" s="1583"/>
      <c r="AA16" s="1583"/>
      <c r="AB16" s="1583"/>
      <c r="AC16" s="1583"/>
      <c r="AD16" s="1583"/>
      <c r="AE16" s="1583"/>
      <c r="AF16" s="1583"/>
      <c r="AG16" s="1583"/>
      <c r="AH16" s="1583"/>
      <c r="AI16" s="1583"/>
      <c r="AJ16" s="1583"/>
      <c r="AK16" s="1583"/>
      <c r="AL16" s="1583"/>
      <c r="AM16" s="241"/>
    </row>
    <row r="17" spans="1:39" ht="15" customHeight="1">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241"/>
    </row>
    <row r="18" spans="1:39" ht="15" customHeight="1">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241"/>
    </row>
    <row r="19" spans="1:39" ht="9.6" customHeight="1">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49" t="s">
        <v>2276</v>
      </c>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4"/>
      <c r="AF21" s="1579" t="s">
        <v>2170</v>
      </c>
      <c r="AG21" s="1570"/>
      <c r="AH21" s="1570"/>
      <c r="AI21" s="1570"/>
      <c r="AJ21" s="1570"/>
      <c r="AK21" s="1570"/>
      <c r="AL21" s="177"/>
      <c r="AM21" s="4"/>
    </row>
    <row r="22" spans="1:39" ht="27" customHeight="1">
      <c r="A22" s="4"/>
      <c r="B22" s="1723" t="s">
        <v>2278</v>
      </c>
      <c r="C22" s="1723"/>
      <c r="D22" s="1723"/>
      <c r="E22" s="1723"/>
      <c r="F22" s="1723"/>
      <c r="G22" s="1723"/>
      <c r="H22" s="1723"/>
      <c r="I22" s="1723"/>
      <c r="J22" s="1723" t="s">
        <v>2280</v>
      </c>
      <c r="K22" s="1723"/>
      <c r="L22" s="1723"/>
      <c r="M22" s="1723"/>
      <c r="N22" s="1723"/>
      <c r="O22" s="1723"/>
      <c r="P22" s="1723"/>
      <c r="Q22" s="1723"/>
      <c r="R22" s="1723"/>
      <c r="S22" s="1723"/>
      <c r="T22" s="1723"/>
      <c r="U22" s="1723"/>
      <c r="V22" s="1723"/>
      <c r="W22" s="1723"/>
      <c r="X22" s="1723"/>
      <c r="Y22" s="1723"/>
      <c r="Z22" s="1723"/>
      <c r="AA22" s="1723"/>
      <c r="AB22" s="1723"/>
      <c r="AC22" s="1723"/>
      <c r="AD22" s="1723"/>
      <c r="AE22" s="1723"/>
      <c r="AF22" s="1649" t="s">
        <v>2281</v>
      </c>
      <c r="AG22" s="1650"/>
      <c r="AH22" s="1650"/>
      <c r="AI22" s="1650"/>
      <c r="AJ22" s="1650"/>
      <c r="AK22" s="1650"/>
      <c r="AL22" s="202"/>
      <c r="AM22" s="4"/>
    </row>
    <row r="23" spans="1:39" ht="27" customHeight="1">
      <c r="A23" s="4"/>
      <c r="B23" s="1723" t="s">
        <v>2279</v>
      </c>
      <c r="C23" s="1723"/>
      <c r="D23" s="1723"/>
      <c r="E23" s="1723"/>
      <c r="F23" s="1723"/>
      <c r="G23" s="1723"/>
      <c r="H23" s="1723"/>
      <c r="I23" s="1723"/>
      <c r="J23" s="1724" t="s">
        <v>2293</v>
      </c>
      <c r="K23" s="1725"/>
      <c r="L23" s="1725"/>
      <c r="M23" s="1725"/>
      <c r="N23" s="1725"/>
      <c r="O23" s="1725"/>
      <c r="P23" s="1725"/>
      <c r="Q23" s="1725"/>
      <c r="R23" s="1725"/>
      <c r="S23" s="1725"/>
      <c r="T23" s="1725"/>
      <c r="U23" s="1725"/>
      <c r="V23" s="1725"/>
      <c r="W23" s="1725"/>
      <c r="X23" s="1725"/>
      <c r="Y23" s="1725"/>
      <c r="Z23" s="1725"/>
      <c r="AA23" s="1725"/>
      <c r="AB23" s="1725"/>
      <c r="AC23" s="1725"/>
      <c r="AD23" s="1725"/>
      <c r="AE23" s="1726"/>
      <c r="AF23" s="1649" t="s">
        <v>2282</v>
      </c>
      <c r="AG23" s="1650"/>
      <c r="AH23" s="1650"/>
      <c r="AI23" s="1650"/>
      <c r="AJ23" s="1650"/>
      <c r="AK23" s="1650"/>
      <c r="AL23" s="202"/>
      <c r="AM23" s="4"/>
    </row>
    <row r="24" spans="1:39" ht="24" customHeight="1">
      <c r="A24" s="1727" t="s">
        <v>2468</v>
      </c>
      <c r="B24" s="1727"/>
      <c r="C24" s="1727"/>
      <c r="D24" s="1727"/>
      <c r="E24" s="1727"/>
      <c r="F24" s="1727"/>
      <c r="G24" s="1727"/>
      <c r="H24" s="1727"/>
      <c r="I24" s="1727"/>
      <c r="J24" s="1727"/>
      <c r="K24" s="1727"/>
      <c r="L24" s="1727"/>
      <c r="M24" s="1727"/>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c r="AL24" s="1727"/>
      <c r="AM24" s="4"/>
    </row>
    <row r="25" spans="1:39" ht="26.1" customHeight="1">
      <c r="A25" s="1727"/>
      <c r="B25" s="1727"/>
      <c r="C25" s="1727"/>
      <c r="D25" s="1727"/>
      <c r="E25" s="1727"/>
      <c r="F25" s="1727"/>
      <c r="G25" s="1727"/>
      <c r="H25" s="1727"/>
      <c r="I25" s="1727"/>
      <c r="J25" s="1727"/>
      <c r="K25" s="1727"/>
      <c r="L25" s="1727"/>
      <c r="M25" s="1727"/>
      <c r="N25" s="1727"/>
      <c r="O25" s="1727"/>
      <c r="P25" s="1727"/>
      <c r="Q25" s="1727"/>
      <c r="R25" s="1727"/>
      <c r="S25" s="1727"/>
      <c r="T25" s="1727"/>
      <c r="U25" s="1727"/>
      <c r="V25" s="1727"/>
      <c r="W25" s="1727"/>
      <c r="X25" s="1727"/>
      <c r="Y25" s="1727"/>
      <c r="Z25" s="1727"/>
      <c r="AA25" s="1727"/>
      <c r="AB25" s="1727"/>
      <c r="AC25" s="1727"/>
      <c r="AD25" s="1727"/>
      <c r="AE25" s="1727"/>
      <c r="AF25" s="1727"/>
      <c r="AG25" s="1727"/>
      <c r="AH25" s="1727"/>
      <c r="AI25" s="1727"/>
      <c r="AJ25" s="1727"/>
      <c r="AK25" s="1727"/>
      <c r="AL25" s="1727"/>
      <c r="AM25" s="4"/>
    </row>
    <row r="26" spans="1:39" ht="27" customHeight="1">
      <c r="A26" s="4"/>
      <c r="B26" s="1728" t="s">
        <v>2276</v>
      </c>
      <c r="C26" s="1729"/>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c r="AD26" s="1729"/>
      <c r="AE26" s="1730"/>
      <c r="AF26" s="1579" t="s">
        <v>2170</v>
      </c>
      <c r="AG26" s="1570"/>
      <c r="AH26" s="1570"/>
      <c r="AI26" s="1570"/>
      <c r="AJ26" s="1570"/>
      <c r="AK26" s="1570"/>
      <c r="AL26" s="177"/>
      <c r="AM26" s="4"/>
    </row>
    <row r="27" spans="1:39" ht="42" customHeight="1">
      <c r="A27" s="4"/>
      <c r="B27" s="1731"/>
      <c r="C27" s="1732"/>
      <c r="D27" s="1732"/>
      <c r="E27" s="1732"/>
      <c r="F27" s="1732"/>
      <c r="G27" s="1732"/>
      <c r="H27" s="1732"/>
      <c r="I27" s="1732"/>
      <c r="J27" s="1732"/>
      <c r="K27" s="1732"/>
      <c r="L27" s="1732"/>
      <c r="M27" s="1732"/>
      <c r="N27" s="1732"/>
      <c r="O27" s="1732"/>
      <c r="P27" s="1732"/>
      <c r="Q27" s="1732"/>
      <c r="R27" s="1732"/>
      <c r="S27" s="1732"/>
      <c r="T27" s="1732"/>
      <c r="U27" s="1732"/>
      <c r="V27" s="1732"/>
      <c r="W27" s="1732"/>
      <c r="X27" s="1732"/>
      <c r="Y27" s="1732"/>
      <c r="Z27" s="1732"/>
      <c r="AA27" s="1732"/>
      <c r="AB27" s="1732"/>
      <c r="AC27" s="1732"/>
      <c r="AD27" s="1732"/>
      <c r="AE27" s="1733"/>
      <c r="AF27" s="1649" t="s">
        <v>2303</v>
      </c>
      <c r="AG27" s="1650"/>
      <c r="AH27" s="1654"/>
      <c r="AI27" s="1649" t="s">
        <v>2283</v>
      </c>
      <c r="AJ27" s="1650"/>
      <c r="AK27" s="1650"/>
      <c r="AL27" s="177"/>
      <c r="AM27" s="4"/>
    </row>
    <row r="28" spans="1:39" ht="30" customHeight="1">
      <c r="A28" s="4"/>
      <c r="B28" s="1653" t="s">
        <v>76</v>
      </c>
      <c r="C28" s="1653"/>
      <c r="D28" s="1653"/>
      <c r="E28" s="1653"/>
      <c r="F28" s="1653"/>
      <c r="G28" s="1653"/>
      <c r="H28" s="1653"/>
      <c r="I28" s="1653"/>
      <c r="J28" s="1658" t="s">
        <v>2284</v>
      </c>
      <c r="K28" s="1659"/>
      <c r="L28" s="1659"/>
      <c r="M28" s="1659"/>
      <c r="N28" s="1659"/>
      <c r="O28" s="1659"/>
      <c r="P28" s="1659"/>
      <c r="Q28" s="1659"/>
      <c r="R28" s="1659"/>
      <c r="S28" s="1659"/>
      <c r="T28" s="1659"/>
      <c r="U28" s="1659"/>
      <c r="V28" s="1659"/>
      <c r="W28" s="1659"/>
      <c r="X28" s="1659"/>
      <c r="Y28" s="1659"/>
      <c r="Z28" s="1659"/>
      <c r="AA28" s="1659"/>
      <c r="AB28" s="1659"/>
      <c r="AC28" s="1659"/>
      <c r="AD28" s="1659"/>
      <c r="AE28" s="1660"/>
      <c r="AF28" s="1649">
        <v>10</v>
      </c>
      <c r="AG28" s="1650"/>
      <c r="AH28" s="1654"/>
      <c r="AI28" s="1649">
        <v>30</v>
      </c>
      <c r="AJ28" s="1650"/>
      <c r="AK28" s="1650"/>
      <c r="AL28" s="202"/>
      <c r="AM28" s="4"/>
    </row>
    <row r="29" spans="1:39" ht="30" customHeight="1">
      <c r="A29" s="4"/>
      <c r="B29" s="1724" t="s">
        <v>2285</v>
      </c>
      <c r="C29" s="1725"/>
      <c r="D29" s="1725"/>
      <c r="E29" s="1725"/>
      <c r="F29" s="1725"/>
      <c r="G29" s="1725"/>
      <c r="H29" s="1725"/>
      <c r="I29" s="1725"/>
      <c r="J29" s="1725"/>
      <c r="K29" s="1725"/>
      <c r="L29" s="1725"/>
      <c r="M29" s="1725"/>
      <c r="N29" s="1725"/>
      <c r="O29" s="1725"/>
      <c r="P29" s="1725"/>
      <c r="Q29" s="1725"/>
      <c r="R29" s="1725"/>
      <c r="S29" s="1725"/>
      <c r="T29" s="1725"/>
      <c r="U29" s="1725"/>
      <c r="V29" s="1725"/>
      <c r="W29" s="1725"/>
      <c r="X29" s="1725"/>
      <c r="Y29" s="1725"/>
      <c r="Z29" s="1725"/>
      <c r="AA29" s="1725"/>
      <c r="AB29" s="1725"/>
      <c r="AC29" s="1725"/>
      <c r="AD29" s="1725"/>
      <c r="AE29" s="1726"/>
      <c r="AF29" s="1649">
        <v>11</v>
      </c>
      <c r="AG29" s="1650"/>
      <c r="AH29" s="1654"/>
      <c r="AI29" s="1649">
        <v>31</v>
      </c>
      <c r="AJ29" s="1650"/>
      <c r="AK29" s="1650"/>
      <c r="AL29" s="202"/>
      <c r="AM29" s="4"/>
    </row>
    <row r="30" spans="1:39" ht="129.6" customHeight="1">
      <c r="A30" s="4"/>
      <c r="B30" s="1653" t="s">
        <v>77</v>
      </c>
      <c r="C30" s="1653"/>
      <c r="D30" s="1653"/>
      <c r="E30" s="1653"/>
      <c r="F30" s="1653"/>
      <c r="G30" s="1653"/>
      <c r="H30" s="1653"/>
      <c r="I30" s="1653"/>
      <c r="J30" s="1723" t="s">
        <v>2304</v>
      </c>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649">
        <v>12</v>
      </c>
      <c r="AG30" s="1650"/>
      <c r="AH30" s="1654"/>
      <c r="AI30" s="1649">
        <v>32</v>
      </c>
      <c r="AJ30" s="1650"/>
      <c r="AK30" s="1650"/>
      <c r="AL30" s="202"/>
      <c r="AM30" s="4"/>
    </row>
    <row r="31" spans="1:39" ht="30" customHeight="1">
      <c r="A31" s="4"/>
      <c r="B31" s="1724" t="s">
        <v>78</v>
      </c>
      <c r="C31" s="1725"/>
      <c r="D31" s="1725"/>
      <c r="E31" s="1725"/>
      <c r="F31" s="1725"/>
      <c r="G31" s="1725"/>
      <c r="H31" s="1725"/>
      <c r="I31" s="1725"/>
      <c r="J31" s="1725"/>
      <c r="K31" s="1725"/>
      <c r="L31" s="1725"/>
      <c r="M31" s="1725"/>
      <c r="N31" s="1725"/>
      <c r="O31" s="1725"/>
      <c r="P31" s="1725"/>
      <c r="Q31" s="1725"/>
      <c r="R31" s="1725"/>
      <c r="S31" s="1725"/>
      <c r="T31" s="1725"/>
      <c r="U31" s="1725"/>
      <c r="V31" s="1725"/>
      <c r="W31" s="1725"/>
      <c r="X31" s="1725"/>
      <c r="Y31" s="1725"/>
      <c r="Z31" s="1725"/>
      <c r="AA31" s="1725"/>
      <c r="AB31" s="1725"/>
      <c r="AC31" s="1725"/>
      <c r="AD31" s="1725"/>
      <c r="AE31" s="1726"/>
      <c r="AF31" s="1649">
        <v>13</v>
      </c>
      <c r="AG31" s="1650"/>
      <c r="AH31" s="1654"/>
      <c r="AI31" s="1649">
        <v>33</v>
      </c>
      <c r="AJ31" s="1650"/>
      <c r="AK31" s="1650"/>
      <c r="AL31" s="202"/>
      <c r="AM31" s="4"/>
    </row>
    <row r="32" spans="1:39" ht="39.950000000000003" customHeight="1">
      <c r="A32" s="4"/>
      <c r="B32" s="1653" t="s">
        <v>79</v>
      </c>
      <c r="C32" s="1653"/>
      <c r="D32" s="1653"/>
      <c r="E32" s="1653"/>
      <c r="F32" s="1653"/>
      <c r="G32" s="1653"/>
      <c r="H32" s="1653"/>
      <c r="I32" s="1653"/>
      <c r="J32" s="1723" t="s">
        <v>2286</v>
      </c>
      <c r="K32" s="1653"/>
      <c r="L32" s="1653"/>
      <c r="M32" s="1653"/>
      <c r="N32" s="1653"/>
      <c r="O32" s="1653"/>
      <c r="P32" s="1653"/>
      <c r="Q32" s="1653"/>
      <c r="R32" s="1653"/>
      <c r="S32" s="1653"/>
      <c r="T32" s="1653"/>
      <c r="U32" s="1653"/>
      <c r="V32" s="1653"/>
      <c r="W32" s="1653"/>
      <c r="X32" s="1653"/>
      <c r="Y32" s="1653"/>
      <c r="Z32" s="1653"/>
      <c r="AA32" s="1653"/>
      <c r="AB32" s="1653"/>
      <c r="AC32" s="1653"/>
      <c r="AD32" s="1653"/>
      <c r="AE32" s="1653"/>
      <c r="AF32" s="1649">
        <v>14</v>
      </c>
      <c r="AG32" s="1650"/>
      <c r="AH32" s="1654"/>
      <c r="AI32" s="1649">
        <v>34</v>
      </c>
      <c r="AJ32" s="1650"/>
      <c r="AK32" s="1650"/>
      <c r="AL32" s="202"/>
      <c r="AM32" s="4"/>
    </row>
    <row r="33" spans="1:39" ht="39.950000000000003" customHeight="1">
      <c r="A33" s="4"/>
      <c r="B33" s="1653" t="s">
        <v>80</v>
      </c>
      <c r="C33" s="1653"/>
      <c r="D33" s="1653"/>
      <c r="E33" s="1653"/>
      <c r="F33" s="1653"/>
      <c r="G33" s="1653"/>
      <c r="H33" s="1653"/>
      <c r="I33" s="1653"/>
      <c r="J33" s="1723" t="s">
        <v>2287</v>
      </c>
      <c r="K33" s="1723"/>
      <c r="L33" s="1723"/>
      <c r="M33" s="1723"/>
      <c r="N33" s="1723"/>
      <c r="O33" s="1723"/>
      <c r="P33" s="1723"/>
      <c r="Q33" s="1723"/>
      <c r="R33" s="1723"/>
      <c r="S33" s="1723"/>
      <c r="T33" s="1723"/>
      <c r="U33" s="1723"/>
      <c r="V33" s="1723"/>
      <c r="W33" s="1723"/>
      <c r="X33" s="1723"/>
      <c r="Y33" s="1723"/>
      <c r="Z33" s="1723"/>
      <c r="AA33" s="1723"/>
      <c r="AB33" s="1723"/>
      <c r="AC33" s="1723"/>
      <c r="AD33" s="1723"/>
      <c r="AE33" s="1723"/>
      <c r="AF33" s="1649">
        <v>15</v>
      </c>
      <c r="AG33" s="1650"/>
      <c r="AH33" s="1654"/>
      <c r="AI33" s="1649">
        <v>35</v>
      </c>
      <c r="AJ33" s="1650"/>
      <c r="AK33" s="1650"/>
      <c r="AL33" s="202"/>
      <c r="AM33" s="4"/>
    </row>
    <row r="34" spans="1:39" ht="30" customHeight="1">
      <c r="A34" s="4"/>
      <c r="B34" s="1658" t="s">
        <v>81</v>
      </c>
      <c r="C34" s="1659"/>
      <c r="D34" s="1659"/>
      <c r="E34" s="1659"/>
      <c r="F34" s="1659"/>
      <c r="G34" s="1659"/>
      <c r="H34" s="1659"/>
      <c r="I34" s="1659"/>
      <c r="J34" s="1659"/>
      <c r="K34" s="1659"/>
      <c r="L34" s="1659"/>
      <c r="M34" s="1659"/>
      <c r="N34" s="1659"/>
      <c r="O34" s="1659"/>
      <c r="P34" s="1659"/>
      <c r="Q34" s="1659"/>
      <c r="R34" s="1659"/>
      <c r="S34" s="1659"/>
      <c r="T34" s="1659"/>
      <c r="U34" s="1659"/>
      <c r="V34" s="1659"/>
      <c r="W34" s="1659"/>
      <c r="X34" s="1659"/>
      <c r="Y34" s="1659"/>
      <c r="Z34" s="1659"/>
      <c r="AA34" s="1659"/>
      <c r="AB34" s="1659"/>
      <c r="AC34" s="1659"/>
      <c r="AD34" s="1659"/>
      <c r="AE34" s="1660"/>
      <c r="AF34" s="1649">
        <v>16</v>
      </c>
      <c r="AG34" s="1650"/>
      <c r="AH34" s="1654"/>
      <c r="AI34" s="1649">
        <v>36</v>
      </c>
      <c r="AJ34" s="1650"/>
      <c r="AK34" s="1650"/>
      <c r="AL34" s="202"/>
      <c r="AM34" s="4"/>
    </row>
    <row r="35" spans="1:39" ht="30" customHeight="1">
      <c r="A35" s="4"/>
      <c r="B35" s="1658" t="s">
        <v>82</v>
      </c>
      <c r="C35" s="1659"/>
      <c r="D35" s="1659"/>
      <c r="E35" s="1659"/>
      <c r="F35" s="1659"/>
      <c r="G35" s="1659"/>
      <c r="H35" s="1659"/>
      <c r="I35" s="1659"/>
      <c r="J35" s="1659"/>
      <c r="K35" s="1659"/>
      <c r="L35" s="1659"/>
      <c r="M35" s="1659"/>
      <c r="N35" s="1659"/>
      <c r="O35" s="1659"/>
      <c r="P35" s="1659"/>
      <c r="Q35" s="1659"/>
      <c r="R35" s="1659"/>
      <c r="S35" s="1659"/>
      <c r="T35" s="1659"/>
      <c r="U35" s="1659"/>
      <c r="V35" s="1659"/>
      <c r="W35" s="1659"/>
      <c r="X35" s="1659"/>
      <c r="Y35" s="1659"/>
      <c r="Z35" s="1659"/>
      <c r="AA35" s="1659"/>
      <c r="AB35" s="1659"/>
      <c r="AC35" s="1659"/>
      <c r="AD35" s="1659"/>
      <c r="AE35" s="1660"/>
      <c r="AF35" s="1649">
        <v>17</v>
      </c>
      <c r="AG35" s="1650"/>
      <c r="AH35" s="1654"/>
      <c r="AI35" s="1649">
        <v>37</v>
      </c>
      <c r="AJ35" s="1650"/>
      <c r="AK35" s="1650"/>
      <c r="AL35" s="202"/>
      <c r="AM35" s="4"/>
    </row>
    <row r="36" spans="1:39" ht="30" customHeight="1">
      <c r="A36" s="4"/>
      <c r="B36" s="1653" t="s">
        <v>83</v>
      </c>
      <c r="C36" s="1653"/>
      <c r="D36" s="1653"/>
      <c r="E36" s="1653"/>
      <c r="F36" s="1653"/>
      <c r="G36" s="1653"/>
      <c r="H36" s="1653"/>
      <c r="I36" s="1653"/>
      <c r="J36" s="1723" t="s">
        <v>2288</v>
      </c>
      <c r="K36" s="1723"/>
      <c r="L36" s="1723"/>
      <c r="M36" s="1723"/>
      <c r="N36" s="1723"/>
      <c r="O36" s="1723"/>
      <c r="P36" s="1723"/>
      <c r="Q36" s="1723"/>
      <c r="R36" s="1723"/>
      <c r="S36" s="1723"/>
      <c r="T36" s="1723"/>
      <c r="U36" s="1723"/>
      <c r="V36" s="1723"/>
      <c r="W36" s="1723"/>
      <c r="X36" s="1723"/>
      <c r="Y36" s="1723"/>
      <c r="Z36" s="1723"/>
      <c r="AA36" s="1723"/>
      <c r="AB36" s="1723"/>
      <c r="AC36" s="1723"/>
      <c r="AD36" s="1723"/>
      <c r="AE36" s="1723"/>
      <c r="AF36" s="1649">
        <v>18</v>
      </c>
      <c r="AG36" s="1650"/>
      <c r="AH36" s="1654"/>
      <c r="AI36" s="1649">
        <v>38</v>
      </c>
      <c r="AJ36" s="1650"/>
      <c r="AK36" s="1650"/>
      <c r="AL36" s="202"/>
      <c r="AM36" s="4"/>
    </row>
    <row r="37" spans="1:39" ht="39.950000000000003" customHeight="1">
      <c r="A37" s="4"/>
      <c r="B37" s="1723" t="s">
        <v>84</v>
      </c>
      <c r="C37" s="1723"/>
      <c r="D37" s="1723"/>
      <c r="E37" s="1723"/>
      <c r="F37" s="1723"/>
      <c r="G37" s="1723"/>
      <c r="H37" s="1723"/>
      <c r="I37" s="1723"/>
      <c r="J37" s="1653" t="s">
        <v>2289</v>
      </c>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49">
        <v>19</v>
      </c>
      <c r="AG37" s="1650"/>
      <c r="AH37" s="1654"/>
      <c r="AI37" s="1649">
        <v>39</v>
      </c>
      <c r="AJ37" s="1650"/>
      <c r="AK37" s="1650"/>
      <c r="AL37" s="202"/>
      <c r="AM37" s="4"/>
    </row>
    <row r="38" spans="1:39" ht="39.950000000000003" customHeight="1">
      <c r="A38" s="4"/>
      <c r="B38" s="1658" t="s">
        <v>85</v>
      </c>
      <c r="C38" s="1659"/>
      <c r="D38" s="1659"/>
      <c r="E38" s="1659"/>
      <c r="F38" s="1659"/>
      <c r="G38" s="1659"/>
      <c r="H38" s="1659"/>
      <c r="I38" s="1660"/>
      <c r="J38" s="1723" t="s">
        <v>2290</v>
      </c>
      <c r="K38" s="1723"/>
      <c r="L38" s="1723"/>
      <c r="M38" s="1723"/>
      <c r="N38" s="1723"/>
      <c r="O38" s="1723"/>
      <c r="P38" s="1723"/>
      <c r="Q38" s="1723"/>
      <c r="R38" s="1723"/>
      <c r="S38" s="1723"/>
      <c r="T38" s="1723"/>
      <c r="U38" s="1723"/>
      <c r="V38" s="1723"/>
      <c r="W38" s="1723"/>
      <c r="X38" s="1723"/>
      <c r="Y38" s="1723"/>
      <c r="Z38" s="1723"/>
      <c r="AA38" s="1723"/>
      <c r="AB38" s="1723"/>
      <c r="AC38" s="1723"/>
      <c r="AD38" s="1723"/>
      <c r="AE38" s="1723"/>
      <c r="AF38" s="1649">
        <v>20</v>
      </c>
      <c r="AG38" s="1650"/>
      <c r="AH38" s="1654"/>
      <c r="AI38" s="1649">
        <v>40</v>
      </c>
      <c r="AJ38" s="1650"/>
      <c r="AK38" s="1650"/>
      <c r="AL38" s="202"/>
      <c r="AM38" s="4"/>
    </row>
    <row r="39" spans="1:39" ht="30" customHeight="1">
      <c r="A39" s="4"/>
      <c r="B39" s="1653" t="s">
        <v>86</v>
      </c>
      <c r="C39" s="1653"/>
      <c r="D39" s="1653"/>
      <c r="E39" s="1653"/>
      <c r="F39" s="1653"/>
      <c r="G39" s="1653"/>
      <c r="H39" s="1653"/>
      <c r="I39" s="1653"/>
      <c r="J39" s="1653" t="s">
        <v>2291</v>
      </c>
      <c r="K39" s="1653"/>
      <c r="L39" s="1653"/>
      <c r="M39" s="1653"/>
      <c r="N39" s="1653"/>
      <c r="O39" s="1653"/>
      <c r="P39" s="1653"/>
      <c r="Q39" s="1653"/>
      <c r="R39" s="1653"/>
      <c r="S39" s="1653"/>
      <c r="T39" s="1653"/>
      <c r="U39" s="1653"/>
      <c r="V39" s="1653"/>
      <c r="W39" s="1653"/>
      <c r="X39" s="1653"/>
      <c r="Y39" s="1653"/>
      <c r="Z39" s="1653"/>
      <c r="AA39" s="1653"/>
      <c r="AB39" s="1653"/>
      <c r="AC39" s="1653"/>
      <c r="AD39" s="1653"/>
      <c r="AE39" s="1653"/>
      <c r="AF39" s="1649">
        <v>21</v>
      </c>
      <c r="AG39" s="1650"/>
      <c r="AH39" s="1654"/>
      <c r="AI39" s="1649">
        <v>41</v>
      </c>
      <c r="AJ39" s="1650"/>
      <c r="AK39" s="1650"/>
      <c r="AL39" s="202"/>
      <c r="AM39" s="4"/>
    </row>
    <row r="40" spans="1:39" ht="69.599999999999994" customHeight="1">
      <c r="A40" s="4"/>
      <c r="B40" s="1653" t="s">
        <v>87</v>
      </c>
      <c r="C40" s="1653"/>
      <c r="D40" s="1653"/>
      <c r="E40" s="1653"/>
      <c r="F40" s="1653"/>
      <c r="G40" s="1653"/>
      <c r="H40" s="1653"/>
      <c r="I40" s="1653"/>
      <c r="J40" s="1723" t="s">
        <v>2292</v>
      </c>
      <c r="K40" s="1723"/>
      <c r="L40" s="1723"/>
      <c r="M40" s="1723"/>
      <c r="N40" s="1723"/>
      <c r="O40" s="1723"/>
      <c r="P40" s="1723"/>
      <c r="Q40" s="1723"/>
      <c r="R40" s="1723"/>
      <c r="S40" s="1723"/>
      <c r="T40" s="1723"/>
      <c r="U40" s="1723"/>
      <c r="V40" s="1723"/>
      <c r="W40" s="1723"/>
      <c r="X40" s="1723"/>
      <c r="Y40" s="1723"/>
      <c r="Z40" s="1723"/>
      <c r="AA40" s="1723"/>
      <c r="AB40" s="1723"/>
      <c r="AC40" s="1723"/>
      <c r="AD40" s="1723"/>
      <c r="AE40" s="1723"/>
      <c r="AF40" s="1649">
        <v>22</v>
      </c>
      <c r="AG40" s="1650"/>
      <c r="AH40" s="1654"/>
      <c r="AI40" s="1649">
        <v>42</v>
      </c>
      <c r="AJ40" s="1650"/>
      <c r="AK40" s="1650"/>
      <c r="AL40" s="202"/>
      <c r="AM40" s="4"/>
    </row>
    <row r="41" spans="1:39" ht="30" customHeight="1">
      <c r="A41" s="4"/>
      <c r="B41" s="1658" t="s">
        <v>2277</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59"/>
      <c r="Y41" s="1659"/>
      <c r="Z41" s="1659"/>
      <c r="AA41" s="1659"/>
      <c r="AB41" s="1659"/>
      <c r="AC41" s="1659"/>
      <c r="AD41" s="1659"/>
      <c r="AE41" s="1660"/>
      <c r="AF41" s="1649">
        <v>23</v>
      </c>
      <c r="AG41" s="1650"/>
      <c r="AH41" s="1654"/>
      <c r="AI41" s="1649">
        <v>43</v>
      </c>
      <c r="AJ41" s="1650"/>
      <c r="AK41" s="1650"/>
      <c r="AL41" s="202"/>
      <c r="AM41" s="4"/>
    </row>
    <row r="42" spans="1:39" ht="30" customHeight="1">
      <c r="A42" s="4"/>
      <c r="B42" s="1658" t="s">
        <v>2256</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60"/>
      <c r="AF42" s="1649">
        <v>24</v>
      </c>
      <c r="AG42" s="1650"/>
      <c r="AH42" s="1654"/>
      <c r="AI42" s="1649">
        <v>44</v>
      </c>
      <c r="AJ42" s="1650"/>
      <c r="AK42" s="1650"/>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83" t="s">
        <v>2306</v>
      </c>
      <c r="B44" s="1583"/>
      <c r="C44" s="1583"/>
      <c r="D44" s="1583"/>
      <c r="E44" s="1583"/>
      <c r="F44" s="1583"/>
      <c r="G44" s="1583"/>
      <c r="H44" s="1583"/>
      <c r="I44" s="1583"/>
      <c r="J44" s="1583"/>
      <c r="K44" s="1583"/>
      <c r="L44" s="1583"/>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241"/>
    </row>
    <row r="45" spans="1:39" ht="15" customHeight="1">
      <c r="A45" s="1583"/>
      <c r="B45" s="1583"/>
      <c r="C45" s="1583"/>
      <c r="D45" s="1583"/>
      <c r="E45" s="1583"/>
      <c r="F45" s="1583"/>
      <c r="G45" s="1583"/>
      <c r="H45" s="1583"/>
      <c r="I45" s="1583"/>
      <c r="J45" s="1583"/>
      <c r="K45" s="1583"/>
      <c r="L45" s="1583"/>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241"/>
    </row>
    <row r="46" spans="1:39" ht="15" customHeight="1">
      <c r="A46" s="1583"/>
      <c r="B46" s="1583"/>
      <c r="C46" s="1583"/>
      <c r="D46" s="1583"/>
      <c r="E46" s="1583"/>
      <c r="F46" s="1583"/>
      <c r="G46" s="1583"/>
      <c r="H46" s="1583"/>
      <c r="I46" s="1583"/>
      <c r="J46" s="1583"/>
      <c r="K46" s="1583"/>
      <c r="L46" s="1583"/>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241"/>
    </row>
    <row r="47" spans="1:39" ht="15" customHeight="1">
      <c r="A47" s="1583"/>
      <c r="B47" s="1583"/>
      <c r="C47" s="1583"/>
      <c r="D47" s="1583"/>
      <c r="E47" s="1583"/>
      <c r="F47" s="1583"/>
      <c r="G47" s="1583"/>
      <c r="H47" s="1583"/>
      <c r="I47" s="1583"/>
      <c r="J47" s="1583"/>
      <c r="K47" s="1583"/>
      <c r="L47" s="1583"/>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241"/>
    </row>
    <row r="48" spans="1:39" ht="15" customHeight="1">
      <c r="A48" s="1583"/>
      <c r="B48" s="1583"/>
      <c r="C48" s="1583"/>
      <c r="D48" s="1583"/>
      <c r="E48" s="1583"/>
      <c r="F48" s="1583"/>
      <c r="G48" s="1583"/>
      <c r="H48" s="1583"/>
      <c r="I48" s="1583"/>
      <c r="J48" s="1583"/>
      <c r="K48" s="1583"/>
      <c r="L48" s="1583"/>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241"/>
    </row>
    <row r="49" spans="1:39" ht="9.6" customHeight="1">
      <c r="A49" s="1583"/>
      <c r="B49" s="1583"/>
      <c r="C49" s="1583"/>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241"/>
    </row>
    <row r="50" spans="1:39" ht="15" customHeight="1">
      <c r="A50" s="174"/>
      <c r="B50" s="1720" t="s">
        <v>2302</v>
      </c>
      <c r="C50" s="1721"/>
      <c r="D50" s="1721"/>
      <c r="E50" s="1721"/>
      <c r="F50" s="1721"/>
      <c r="G50" s="1721"/>
      <c r="H50" s="1721"/>
      <c r="I50" s="1721"/>
      <c r="J50" s="1721"/>
      <c r="K50" s="1721"/>
      <c r="L50" s="1721"/>
      <c r="M50" s="1721"/>
      <c r="N50" s="1721"/>
      <c r="O50" s="1721"/>
      <c r="P50" s="1721"/>
      <c r="Q50" s="1721"/>
      <c r="R50" s="1721"/>
      <c r="S50" s="1721"/>
      <c r="T50" s="1721"/>
      <c r="U50" s="1721"/>
      <c r="V50" s="1721"/>
      <c r="W50" s="1721"/>
      <c r="X50" s="1721"/>
      <c r="Y50" s="1721"/>
      <c r="Z50" s="1721"/>
      <c r="AA50" s="1721"/>
      <c r="AB50" s="1721"/>
      <c r="AC50" s="1721"/>
      <c r="AD50" s="1721"/>
      <c r="AE50" s="1721"/>
      <c r="AF50" s="1721"/>
      <c r="AG50" s="1722"/>
      <c r="AH50" s="1720" t="s">
        <v>2170</v>
      </c>
      <c r="AI50" s="1721"/>
      <c r="AJ50" s="1721"/>
      <c r="AK50" s="1722"/>
      <c r="AL50" s="174"/>
      <c r="AM50" s="241"/>
    </row>
    <row r="51" spans="1:39" ht="15" customHeight="1">
      <c r="A51" s="174"/>
      <c r="B51" s="1709" t="s">
        <v>2111</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10" t="s">
        <v>2171</v>
      </c>
      <c r="AI51" s="1711"/>
      <c r="AJ51" s="1711"/>
      <c r="AK51" s="1712"/>
      <c r="AL51" s="174"/>
      <c r="AM51" s="241"/>
    </row>
    <row r="52" spans="1:39" ht="15" customHeight="1">
      <c r="A52" s="174"/>
      <c r="B52" s="1713" t="s">
        <v>2115</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0" t="s">
        <v>2172</v>
      </c>
      <c r="AI52" s="1711"/>
      <c r="AJ52" s="1711"/>
      <c r="AK52" s="1712"/>
      <c r="AL52" s="174"/>
      <c r="AM52" s="241"/>
    </row>
    <row r="53" spans="1:39" ht="15" customHeight="1">
      <c r="A53" s="174"/>
      <c r="B53" s="1713" t="s">
        <v>2305</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0" t="s">
        <v>2173</v>
      </c>
      <c r="AI53" s="1711"/>
      <c r="AJ53" s="1711"/>
      <c r="AK53" s="1712"/>
      <c r="AL53" s="174"/>
      <c r="AM53" s="241"/>
    </row>
    <row r="54" spans="1:39" ht="15" customHeight="1">
      <c r="A54" s="174"/>
      <c r="B54" s="1713" t="s">
        <v>2113</v>
      </c>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0" t="s">
        <v>2174</v>
      </c>
      <c r="AI54" s="1711"/>
      <c r="AJ54" s="1711"/>
      <c r="AK54" s="1712"/>
      <c r="AL54" s="174"/>
      <c r="AM54" s="241"/>
    </row>
    <row r="55" spans="1:39" ht="15" customHeight="1">
      <c r="A55" s="174"/>
      <c r="B55" s="1713" t="s">
        <v>2114</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0" t="s">
        <v>2175</v>
      </c>
      <c r="AI55" s="1711"/>
      <c r="AJ55" s="1711"/>
      <c r="AK55" s="1712"/>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83" t="s">
        <v>2307</v>
      </c>
      <c r="B57" s="1583"/>
      <c r="C57" s="1583"/>
      <c r="D57" s="1583"/>
      <c r="E57" s="1583"/>
      <c r="F57" s="1583"/>
      <c r="G57" s="1583"/>
      <c r="H57" s="1583"/>
      <c r="I57" s="1583"/>
      <c r="J57" s="1583"/>
      <c r="K57" s="1583"/>
      <c r="L57" s="1583"/>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241"/>
    </row>
    <row r="58" spans="1:39" ht="15" customHeight="1">
      <c r="A58" s="1583"/>
      <c r="B58" s="1583"/>
      <c r="C58" s="1583"/>
      <c r="D58" s="1583"/>
      <c r="E58" s="1583"/>
      <c r="F58" s="1583"/>
      <c r="G58" s="1583"/>
      <c r="H58" s="1583"/>
      <c r="I58" s="1583"/>
      <c r="J58" s="1583"/>
      <c r="K58" s="1583"/>
      <c r="L58" s="1583"/>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241"/>
    </row>
    <row r="59" spans="1:39" ht="15" customHeight="1">
      <c r="A59" s="1583"/>
      <c r="B59" s="1583"/>
      <c r="C59" s="1583"/>
      <c r="D59" s="1583"/>
      <c r="E59" s="1583"/>
      <c r="F59" s="1583"/>
      <c r="G59" s="1583"/>
      <c r="H59" s="1583"/>
      <c r="I59" s="1583"/>
      <c r="J59" s="1583"/>
      <c r="K59" s="1583"/>
      <c r="L59" s="1583"/>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241"/>
    </row>
    <row r="60" spans="1:39" ht="15" customHeight="1">
      <c r="A60" s="1583"/>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241"/>
    </row>
    <row r="61" spans="1:39" ht="15" customHeight="1">
      <c r="A61" s="1583"/>
      <c r="B61" s="1583"/>
      <c r="C61" s="1583"/>
      <c r="D61" s="1583"/>
      <c r="E61" s="1583"/>
      <c r="F61" s="1583"/>
      <c r="G61" s="1583"/>
      <c r="H61" s="1583"/>
      <c r="I61" s="1583"/>
      <c r="J61" s="1583"/>
      <c r="K61" s="1583"/>
      <c r="L61" s="1583"/>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241"/>
    </row>
    <row r="62" spans="1:39" ht="3.95" customHeight="1">
      <c r="A62" s="1583"/>
      <c r="B62" s="1583"/>
      <c r="C62" s="1583"/>
      <c r="D62" s="1583"/>
      <c r="E62" s="1583"/>
      <c r="F62" s="1583"/>
      <c r="G62" s="1583"/>
      <c r="H62" s="1583"/>
      <c r="I62" s="1583"/>
      <c r="J62" s="1583"/>
      <c r="K62" s="1583"/>
      <c r="L62" s="1583"/>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241"/>
    </row>
    <row r="63" spans="1:39" ht="15" customHeight="1">
      <c r="A63" s="174"/>
      <c r="B63" s="1720" t="s">
        <v>2302</v>
      </c>
      <c r="C63" s="1721"/>
      <c r="D63" s="1721"/>
      <c r="E63" s="1721"/>
      <c r="F63" s="1721"/>
      <c r="G63" s="1721"/>
      <c r="H63" s="1721"/>
      <c r="I63" s="1721"/>
      <c r="J63" s="1721"/>
      <c r="K63" s="1721"/>
      <c r="L63" s="1721"/>
      <c r="M63" s="1721"/>
      <c r="N63" s="1721"/>
      <c r="O63" s="1721"/>
      <c r="P63" s="1721"/>
      <c r="Q63" s="1721"/>
      <c r="R63" s="1721"/>
      <c r="S63" s="1721"/>
      <c r="T63" s="1721"/>
      <c r="U63" s="1721"/>
      <c r="V63" s="1721"/>
      <c r="W63" s="1721"/>
      <c r="X63" s="1721"/>
      <c r="Y63" s="1721"/>
      <c r="Z63" s="1721"/>
      <c r="AA63" s="1721"/>
      <c r="AB63" s="1721"/>
      <c r="AC63" s="1721"/>
      <c r="AD63" s="1721"/>
      <c r="AE63" s="1721"/>
      <c r="AF63" s="1721"/>
      <c r="AG63" s="1722"/>
      <c r="AH63" s="1720" t="s">
        <v>2170</v>
      </c>
      <c r="AI63" s="1721"/>
      <c r="AJ63" s="1721"/>
      <c r="AK63" s="1722"/>
      <c r="AL63" s="258"/>
      <c r="AM63" s="241"/>
    </row>
    <row r="64" spans="1:39" ht="15" hidden="1" customHeight="1">
      <c r="A64" s="174"/>
      <c r="B64" s="1713" t="s">
        <v>2111</v>
      </c>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5"/>
      <c r="AF64" s="259" t="s">
        <v>2171</v>
      </c>
      <c r="AG64" s="260"/>
      <c r="AH64" s="261" t="s">
        <v>2171</v>
      </c>
      <c r="AI64" s="261"/>
      <c r="AJ64" s="261"/>
      <c r="AK64" s="261"/>
      <c r="AL64" s="262"/>
      <c r="AM64" s="241"/>
    </row>
    <row r="65" spans="1:39" ht="15" hidden="1" customHeight="1">
      <c r="A65" s="174"/>
      <c r="B65" s="1713" t="s">
        <v>2115</v>
      </c>
      <c r="C65" s="1714"/>
      <c r="D65" s="1714"/>
      <c r="E65" s="1714"/>
      <c r="F65" s="1714"/>
      <c r="G65" s="1714"/>
      <c r="H65" s="1714"/>
      <c r="I65" s="1714"/>
      <c r="J65" s="1714"/>
      <c r="K65" s="1714"/>
      <c r="L65" s="1714"/>
      <c r="M65" s="1714"/>
      <c r="N65" s="1714"/>
      <c r="O65" s="1714"/>
      <c r="P65" s="1714"/>
      <c r="Q65" s="1714"/>
      <c r="R65" s="1714"/>
      <c r="S65" s="1714"/>
      <c r="T65" s="1714"/>
      <c r="U65" s="1714"/>
      <c r="V65" s="1714"/>
      <c r="W65" s="1714"/>
      <c r="X65" s="1714"/>
      <c r="Y65" s="1714"/>
      <c r="Z65" s="1714"/>
      <c r="AA65" s="1714"/>
      <c r="AB65" s="1714"/>
      <c r="AC65" s="1714"/>
      <c r="AD65" s="1714"/>
      <c r="AE65" s="1715"/>
      <c r="AF65" s="259" t="s">
        <v>2172</v>
      </c>
      <c r="AG65" s="260"/>
      <c r="AH65" s="261" t="s">
        <v>2172</v>
      </c>
      <c r="AI65" s="261"/>
      <c r="AJ65" s="261"/>
      <c r="AK65" s="261"/>
      <c r="AL65" s="262"/>
      <c r="AM65" s="241"/>
    </row>
    <row r="66" spans="1:39" ht="15" hidden="1" customHeight="1">
      <c r="A66" s="174"/>
      <c r="B66" s="1713" t="s">
        <v>2112</v>
      </c>
      <c r="C66" s="1714"/>
      <c r="D66" s="1714"/>
      <c r="E66" s="1714"/>
      <c r="F66" s="1714"/>
      <c r="G66" s="1714"/>
      <c r="H66" s="1714"/>
      <c r="I66" s="1714"/>
      <c r="J66" s="1714"/>
      <c r="K66" s="1714"/>
      <c r="L66" s="1714"/>
      <c r="M66" s="1714"/>
      <c r="N66" s="1714"/>
      <c r="O66" s="1714"/>
      <c r="P66" s="1714"/>
      <c r="Q66" s="1714"/>
      <c r="R66" s="1714"/>
      <c r="S66" s="1714"/>
      <c r="T66" s="1714"/>
      <c r="U66" s="1714"/>
      <c r="V66" s="1714"/>
      <c r="W66" s="1714"/>
      <c r="X66" s="1714"/>
      <c r="Y66" s="1714"/>
      <c r="Z66" s="1714"/>
      <c r="AA66" s="1714"/>
      <c r="AB66" s="1714"/>
      <c r="AC66" s="1714"/>
      <c r="AD66" s="1714"/>
      <c r="AE66" s="1715"/>
      <c r="AF66" s="259" t="s">
        <v>2173</v>
      </c>
      <c r="AG66" s="260"/>
      <c r="AH66" s="261" t="s">
        <v>2173</v>
      </c>
      <c r="AI66" s="261"/>
      <c r="AJ66" s="261"/>
      <c r="AK66" s="261"/>
      <c r="AL66" s="262"/>
      <c r="AM66" s="241"/>
    </row>
    <row r="67" spans="1:39" ht="15" hidden="1" customHeight="1">
      <c r="A67" s="174"/>
      <c r="B67" s="1713" t="s">
        <v>2113</v>
      </c>
      <c r="C67" s="1714"/>
      <c r="D67" s="1714"/>
      <c r="E67" s="1714"/>
      <c r="F67" s="1714"/>
      <c r="G67" s="1714"/>
      <c r="H67" s="1714"/>
      <c r="I67" s="1714"/>
      <c r="J67" s="1714"/>
      <c r="K67" s="1714"/>
      <c r="L67" s="1714"/>
      <c r="M67" s="1714"/>
      <c r="N67" s="1714"/>
      <c r="O67" s="1714"/>
      <c r="P67" s="1714"/>
      <c r="Q67" s="1714"/>
      <c r="R67" s="1714"/>
      <c r="S67" s="1714"/>
      <c r="T67" s="1714"/>
      <c r="U67" s="1714"/>
      <c r="V67" s="1714"/>
      <c r="W67" s="1714"/>
      <c r="X67" s="1714"/>
      <c r="Y67" s="1714"/>
      <c r="Z67" s="1714"/>
      <c r="AA67" s="1714"/>
      <c r="AB67" s="1714"/>
      <c r="AC67" s="1714"/>
      <c r="AD67" s="1714"/>
      <c r="AE67" s="1715"/>
      <c r="AF67" s="259" t="s">
        <v>2174</v>
      </c>
      <c r="AG67" s="260"/>
      <c r="AH67" s="261" t="s">
        <v>2174</v>
      </c>
      <c r="AI67" s="261"/>
      <c r="AJ67" s="261"/>
      <c r="AK67" s="261"/>
      <c r="AL67" s="262"/>
      <c r="AM67" s="241"/>
    </row>
    <row r="68" spans="1:39" ht="15" hidden="1" customHeight="1">
      <c r="A68" s="174"/>
      <c r="B68" s="1713" t="s">
        <v>2114</v>
      </c>
      <c r="C68" s="1714"/>
      <c r="D68" s="1714"/>
      <c r="E68" s="1714"/>
      <c r="F68" s="1714"/>
      <c r="G68" s="1714"/>
      <c r="H68" s="1714"/>
      <c r="I68" s="1714"/>
      <c r="J68" s="1714"/>
      <c r="K68" s="1714"/>
      <c r="L68" s="1714"/>
      <c r="M68" s="1714"/>
      <c r="N68" s="1714"/>
      <c r="O68" s="1714"/>
      <c r="P68" s="1714"/>
      <c r="Q68" s="1714"/>
      <c r="R68" s="1714"/>
      <c r="S68" s="1714"/>
      <c r="T68" s="1714"/>
      <c r="U68" s="1714"/>
      <c r="V68" s="1714"/>
      <c r="W68" s="1714"/>
      <c r="X68" s="1714"/>
      <c r="Y68" s="1714"/>
      <c r="Z68" s="1714"/>
      <c r="AA68" s="1714"/>
      <c r="AB68" s="1714"/>
      <c r="AC68" s="1714"/>
      <c r="AD68" s="1714"/>
      <c r="AE68" s="1715"/>
      <c r="AF68" s="259" t="s">
        <v>2175</v>
      </c>
      <c r="AG68" s="260"/>
      <c r="AH68" s="261" t="s">
        <v>2175</v>
      </c>
      <c r="AI68" s="261"/>
      <c r="AJ68" s="261"/>
      <c r="AK68" s="261"/>
      <c r="AL68" s="262"/>
      <c r="AM68" s="241"/>
    </row>
    <row r="69" spans="1:39" ht="15" hidden="1" customHeight="1">
      <c r="A69" s="174"/>
      <c r="B69" s="1713" t="s">
        <v>2116</v>
      </c>
      <c r="C69" s="1714"/>
      <c r="D69" s="1714"/>
      <c r="E69" s="1714"/>
      <c r="F69" s="1714"/>
      <c r="G69" s="1714"/>
      <c r="H69" s="1714"/>
      <c r="I69" s="1714"/>
      <c r="J69" s="1714"/>
      <c r="K69" s="1714"/>
      <c r="L69" s="1714"/>
      <c r="M69" s="1714"/>
      <c r="N69" s="1714"/>
      <c r="O69" s="1714"/>
      <c r="P69" s="1714"/>
      <c r="Q69" s="1714"/>
      <c r="R69" s="1714"/>
      <c r="S69" s="1714"/>
      <c r="T69" s="1714"/>
      <c r="U69" s="1714"/>
      <c r="V69" s="1714"/>
      <c r="W69" s="1714"/>
      <c r="X69" s="1714"/>
      <c r="Y69" s="1714"/>
      <c r="Z69" s="1714"/>
      <c r="AA69" s="1714"/>
      <c r="AB69" s="1714"/>
      <c r="AC69" s="1714"/>
      <c r="AD69" s="1714"/>
      <c r="AE69" s="1715"/>
      <c r="AF69" s="259" t="s">
        <v>2176</v>
      </c>
      <c r="AG69" s="260"/>
      <c r="AH69" s="261" t="s">
        <v>2176</v>
      </c>
      <c r="AI69" s="261"/>
      <c r="AJ69" s="261"/>
      <c r="AK69" s="261"/>
      <c r="AL69" s="262"/>
      <c r="AM69" s="241"/>
    </row>
    <row r="70" spans="1:39" ht="15" customHeight="1">
      <c r="A70" s="174"/>
      <c r="B70" s="1709" t="s">
        <v>2117</v>
      </c>
      <c r="C70" s="1709"/>
      <c r="D70" s="1709"/>
      <c r="E70" s="1709"/>
      <c r="F70" s="1709"/>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10" t="s">
        <v>2177</v>
      </c>
      <c r="AI70" s="1711"/>
      <c r="AJ70" s="1711"/>
      <c r="AK70" s="1712"/>
      <c r="AL70" s="262"/>
      <c r="AM70" s="241"/>
    </row>
    <row r="71" spans="1:39" ht="15" customHeight="1">
      <c r="A71" s="174"/>
      <c r="B71" s="1713" t="s">
        <v>2118</v>
      </c>
      <c r="C71" s="1714"/>
      <c r="D71" s="1714"/>
      <c r="E71" s="1714"/>
      <c r="F71" s="1714"/>
      <c r="G71" s="1714"/>
      <c r="H71" s="1714"/>
      <c r="I71" s="1714"/>
      <c r="J71" s="1714"/>
      <c r="K71" s="1714"/>
      <c r="L71" s="1714"/>
      <c r="M71" s="1714"/>
      <c r="N71" s="1714"/>
      <c r="O71" s="1714"/>
      <c r="P71" s="1714"/>
      <c r="Q71" s="1714"/>
      <c r="R71" s="1714"/>
      <c r="S71" s="1714"/>
      <c r="T71" s="1714"/>
      <c r="U71" s="1714"/>
      <c r="V71" s="1714"/>
      <c r="W71" s="1714"/>
      <c r="X71" s="1714"/>
      <c r="Y71" s="1714"/>
      <c r="Z71" s="1714"/>
      <c r="AA71" s="1714"/>
      <c r="AB71" s="1714"/>
      <c r="AC71" s="1714"/>
      <c r="AD71" s="1714"/>
      <c r="AE71" s="1714"/>
      <c r="AF71" s="1714"/>
      <c r="AG71" s="1714"/>
      <c r="AH71" s="1710" t="s">
        <v>2178</v>
      </c>
      <c r="AI71" s="1711"/>
      <c r="AJ71" s="1711"/>
      <c r="AK71" s="1712"/>
      <c r="AL71" s="262"/>
      <c r="AM71" s="241"/>
    </row>
    <row r="72" spans="1:39" ht="15" customHeight="1">
      <c r="A72" s="174"/>
      <c r="B72" s="1713" t="s">
        <v>2119</v>
      </c>
      <c r="C72" s="1714"/>
      <c r="D72" s="1714"/>
      <c r="E72" s="1714"/>
      <c r="F72" s="1714"/>
      <c r="G72" s="1714"/>
      <c r="H72" s="1714"/>
      <c r="I72" s="1714"/>
      <c r="J72" s="1714"/>
      <c r="K72" s="1714"/>
      <c r="L72" s="1714"/>
      <c r="M72" s="1714"/>
      <c r="N72" s="1714"/>
      <c r="O72" s="1714"/>
      <c r="P72" s="1714"/>
      <c r="Q72" s="1714"/>
      <c r="R72" s="1714"/>
      <c r="S72" s="1714"/>
      <c r="T72" s="1714"/>
      <c r="U72" s="1714"/>
      <c r="V72" s="1714"/>
      <c r="W72" s="1714"/>
      <c r="X72" s="1714"/>
      <c r="Y72" s="1714"/>
      <c r="Z72" s="1714"/>
      <c r="AA72" s="1714"/>
      <c r="AB72" s="1714"/>
      <c r="AC72" s="1714"/>
      <c r="AD72" s="1714"/>
      <c r="AE72" s="1714"/>
      <c r="AF72" s="1714"/>
      <c r="AG72" s="1714"/>
      <c r="AH72" s="1710" t="s">
        <v>2179</v>
      </c>
      <c r="AI72" s="1711"/>
      <c r="AJ72" s="1711"/>
      <c r="AK72" s="1712"/>
      <c r="AL72" s="262"/>
      <c r="AM72" s="241"/>
    </row>
    <row r="73" spans="1:39" ht="15" customHeight="1">
      <c r="A73" s="174"/>
      <c r="B73" s="1713" t="s">
        <v>2120</v>
      </c>
      <c r="C73" s="1714"/>
      <c r="D73" s="1714"/>
      <c r="E73" s="1714"/>
      <c r="F73" s="1714"/>
      <c r="G73" s="1714"/>
      <c r="H73" s="1714"/>
      <c r="I73" s="1714"/>
      <c r="J73" s="1714"/>
      <c r="K73" s="1714"/>
      <c r="L73" s="1714"/>
      <c r="M73" s="1714"/>
      <c r="N73" s="1714"/>
      <c r="O73" s="1714"/>
      <c r="P73" s="1714"/>
      <c r="Q73" s="1714"/>
      <c r="R73" s="1714"/>
      <c r="S73" s="1714"/>
      <c r="T73" s="1714"/>
      <c r="U73" s="1714"/>
      <c r="V73" s="1714"/>
      <c r="W73" s="1714"/>
      <c r="X73" s="1714"/>
      <c r="Y73" s="1714"/>
      <c r="Z73" s="1714"/>
      <c r="AA73" s="1714"/>
      <c r="AB73" s="1714"/>
      <c r="AC73" s="1714"/>
      <c r="AD73" s="1714"/>
      <c r="AE73" s="1714"/>
      <c r="AF73" s="1714"/>
      <c r="AG73" s="1714"/>
      <c r="AH73" s="1710" t="s">
        <v>2180</v>
      </c>
      <c r="AI73" s="1711"/>
      <c r="AJ73" s="1711"/>
      <c r="AK73" s="1712"/>
      <c r="AL73" s="262"/>
      <c r="AM73" s="241"/>
    </row>
    <row r="74" spans="1:39" ht="15" customHeight="1">
      <c r="A74" s="174"/>
      <c r="B74" s="1713" t="s">
        <v>2121</v>
      </c>
      <c r="C74" s="1714"/>
      <c r="D74" s="1714"/>
      <c r="E74" s="1714"/>
      <c r="F74" s="1714"/>
      <c r="G74" s="1714"/>
      <c r="H74" s="1714"/>
      <c r="I74" s="1714"/>
      <c r="J74" s="1714"/>
      <c r="K74" s="1714"/>
      <c r="L74" s="1714"/>
      <c r="M74" s="1714"/>
      <c r="N74" s="1714"/>
      <c r="O74" s="1714"/>
      <c r="P74" s="1714"/>
      <c r="Q74" s="1714"/>
      <c r="R74" s="1714"/>
      <c r="S74" s="1714"/>
      <c r="T74" s="1714"/>
      <c r="U74" s="1714"/>
      <c r="V74" s="1714"/>
      <c r="W74" s="1714"/>
      <c r="X74" s="1714"/>
      <c r="Y74" s="1714"/>
      <c r="Z74" s="1714"/>
      <c r="AA74" s="1714"/>
      <c r="AB74" s="1714"/>
      <c r="AC74" s="1714"/>
      <c r="AD74" s="1714"/>
      <c r="AE74" s="1714"/>
      <c r="AF74" s="1714"/>
      <c r="AG74" s="1714"/>
      <c r="AH74" s="1710" t="s">
        <v>2181</v>
      </c>
      <c r="AI74" s="1711"/>
      <c r="AJ74" s="1711"/>
      <c r="AK74" s="1712"/>
      <c r="AL74" s="262"/>
      <c r="AM74" s="241"/>
    </row>
    <row r="75" spans="1:39" ht="15" customHeight="1">
      <c r="A75" s="174"/>
      <c r="B75" s="1713" t="s">
        <v>2122</v>
      </c>
      <c r="C75" s="1714"/>
      <c r="D75" s="1714"/>
      <c r="E75" s="1714"/>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0" t="s">
        <v>2182</v>
      </c>
      <c r="AI75" s="1711"/>
      <c r="AJ75" s="1711"/>
      <c r="AK75" s="1712"/>
      <c r="AL75" s="262"/>
      <c r="AM75" s="241"/>
    </row>
    <row r="76" spans="1:39" ht="15" customHeight="1">
      <c r="A76" s="174"/>
      <c r="B76" s="1713" t="s">
        <v>2123</v>
      </c>
      <c r="C76" s="1714"/>
      <c r="D76" s="1714"/>
      <c r="E76" s="1714"/>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0" t="s">
        <v>2183</v>
      </c>
      <c r="AI76" s="1711"/>
      <c r="AJ76" s="1711"/>
      <c r="AK76" s="1712"/>
      <c r="AL76" s="262"/>
      <c r="AM76" s="241"/>
    </row>
    <row r="77" spans="1:39" ht="15" customHeight="1">
      <c r="A77" s="174"/>
      <c r="B77" s="1713" t="s">
        <v>2124</v>
      </c>
      <c r="C77" s="1714"/>
      <c r="D77" s="1714"/>
      <c r="E77" s="1714"/>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0" t="s">
        <v>2184</v>
      </c>
      <c r="AI77" s="1711"/>
      <c r="AJ77" s="1711"/>
      <c r="AK77" s="1712"/>
      <c r="AL77" s="262"/>
      <c r="AM77" s="241"/>
    </row>
    <row r="78" spans="1:39" ht="15" customHeight="1">
      <c r="A78" s="174"/>
      <c r="B78" s="1713" t="s">
        <v>2125</v>
      </c>
      <c r="C78" s="1714"/>
      <c r="D78" s="1714"/>
      <c r="E78" s="1714"/>
      <c r="F78" s="1714"/>
      <c r="G78" s="1714"/>
      <c r="H78" s="1714"/>
      <c r="I78" s="1714"/>
      <c r="J78" s="1714"/>
      <c r="K78" s="1714"/>
      <c r="L78" s="1714"/>
      <c r="M78" s="1714"/>
      <c r="N78" s="1714"/>
      <c r="O78" s="1714"/>
      <c r="P78" s="1714"/>
      <c r="Q78" s="1714"/>
      <c r="R78" s="1714"/>
      <c r="S78" s="1714"/>
      <c r="T78" s="1714"/>
      <c r="U78" s="1714"/>
      <c r="V78" s="1714"/>
      <c r="W78" s="1714"/>
      <c r="X78" s="1714"/>
      <c r="Y78" s="1714"/>
      <c r="Z78" s="1714"/>
      <c r="AA78" s="1714"/>
      <c r="AB78" s="1714"/>
      <c r="AC78" s="1714"/>
      <c r="AD78" s="1714"/>
      <c r="AE78" s="1714"/>
      <c r="AF78" s="1714"/>
      <c r="AG78" s="1714"/>
      <c r="AH78" s="1710" t="s">
        <v>2299</v>
      </c>
      <c r="AI78" s="1711"/>
      <c r="AJ78" s="1711"/>
      <c r="AK78" s="1712"/>
      <c r="AL78" s="262"/>
      <c r="AM78" s="241"/>
    </row>
    <row r="79" spans="1:39" ht="15" customHeight="1">
      <c r="A79" s="174"/>
      <c r="B79" s="1713" t="s">
        <v>2126</v>
      </c>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1714"/>
      <c r="AC79" s="1714"/>
      <c r="AD79" s="1714"/>
      <c r="AE79" s="1714"/>
      <c r="AF79" s="1714"/>
      <c r="AG79" s="1714"/>
      <c r="AH79" s="1710" t="s">
        <v>2185</v>
      </c>
      <c r="AI79" s="1711"/>
      <c r="AJ79" s="1711"/>
      <c r="AK79" s="1712"/>
      <c r="AL79" s="262"/>
      <c r="AM79" s="241"/>
    </row>
    <row r="80" spans="1:39" ht="15" customHeight="1">
      <c r="A80" s="174"/>
      <c r="B80" s="1713" t="s">
        <v>2127</v>
      </c>
      <c r="C80" s="1714"/>
      <c r="D80" s="1714"/>
      <c r="E80" s="1714"/>
      <c r="F80" s="1714"/>
      <c r="G80" s="1714"/>
      <c r="H80" s="1714"/>
      <c r="I80" s="1714"/>
      <c r="J80" s="1714"/>
      <c r="K80" s="1714"/>
      <c r="L80" s="1714"/>
      <c r="M80" s="1714"/>
      <c r="N80" s="1714"/>
      <c r="O80" s="1714"/>
      <c r="P80" s="1714"/>
      <c r="Q80" s="1714"/>
      <c r="R80" s="1714"/>
      <c r="S80" s="1714"/>
      <c r="T80" s="1714"/>
      <c r="U80" s="1714"/>
      <c r="V80" s="1714"/>
      <c r="W80" s="1714"/>
      <c r="X80" s="1714"/>
      <c r="Y80" s="1714"/>
      <c r="Z80" s="1714"/>
      <c r="AA80" s="1714"/>
      <c r="AB80" s="1714"/>
      <c r="AC80" s="1714"/>
      <c r="AD80" s="1714"/>
      <c r="AE80" s="1714"/>
      <c r="AF80" s="1714"/>
      <c r="AG80" s="1714"/>
      <c r="AH80" s="1710" t="s">
        <v>2187</v>
      </c>
      <c r="AI80" s="1711"/>
      <c r="AJ80" s="1711"/>
      <c r="AK80" s="1712"/>
      <c r="AL80" s="262"/>
      <c r="AM80" s="241"/>
    </row>
    <row r="81" spans="1:39" ht="15" customHeight="1">
      <c r="A81" s="174"/>
      <c r="B81" s="1713" t="s">
        <v>2186</v>
      </c>
      <c r="C81" s="1714"/>
      <c r="D81" s="1714"/>
      <c r="E81" s="1714"/>
      <c r="F81" s="1714"/>
      <c r="G81" s="1714"/>
      <c r="H81" s="1714"/>
      <c r="I81" s="1714"/>
      <c r="J81" s="1714"/>
      <c r="K81" s="1714"/>
      <c r="L81" s="1714"/>
      <c r="M81" s="1714"/>
      <c r="N81" s="1714"/>
      <c r="O81" s="1714"/>
      <c r="P81" s="1714"/>
      <c r="Q81" s="1714"/>
      <c r="R81" s="1714"/>
      <c r="S81" s="1714"/>
      <c r="T81" s="1714"/>
      <c r="U81" s="1714"/>
      <c r="V81" s="1714"/>
      <c r="W81" s="1714"/>
      <c r="X81" s="1714"/>
      <c r="Y81" s="1714"/>
      <c r="Z81" s="1714"/>
      <c r="AA81" s="1714"/>
      <c r="AB81" s="1714"/>
      <c r="AC81" s="1714"/>
      <c r="AD81" s="1714"/>
      <c r="AE81" s="1714"/>
      <c r="AF81" s="1714"/>
      <c r="AG81" s="1714"/>
      <c r="AH81" s="1710" t="s">
        <v>2188</v>
      </c>
      <c r="AI81" s="1711"/>
      <c r="AJ81" s="1711"/>
      <c r="AK81" s="1712"/>
      <c r="AL81" s="262"/>
      <c r="AM81" s="241"/>
    </row>
    <row r="82" spans="1:39" ht="15" customHeight="1">
      <c r="A82" s="174"/>
      <c r="B82" s="1713" t="s">
        <v>2128</v>
      </c>
      <c r="C82" s="1714"/>
      <c r="D82" s="1714"/>
      <c r="E82" s="1714"/>
      <c r="F82" s="1714"/>
      <c r="G82" s="1714"/>
      <c r="H82" s="1714"/>
      <c r="I82" s="1714"/>
      <c r="J82" s="1714"/>
      <c r="K82" s="1714"/>
      <c r="L82" s="1714"/>
      <c r="M82" s="1714"/>
      <c r="N82" s="1714"/>
      <c r="O82" s="1714"/>
      <c r="P82" s="1714"/>
      <c r="Q82" s="1714"/>
      <c r="R82" s="1714"/>
      <c r="S82" s="1714"/>
      <c r="T82" s="1714"/>
      <c r="U82" s="1714"/>
      <c r="V82" s="1714"/>
      <c r="W82" s="1714"/>
      <c r="X82" s="1714"/>
      <c r="Y82" s="1714"/>
      <c r="Z82" s="1714"/>
      <c r="AA82" s="1714"/>
      <c r="AB82" s="1714"/>
      <c r="AC82" s="1714"/>
      <c r="AD82" s="1714"/>
      <c r="AE82" s="1714"/>
      <c r="AF82" s="1714"/>
      <c r="AG82" s="1714"/>
      <c r="AH82" s="1710" t="s">
        <v>2189</v>
      </c>
      <c r="AI82" s="1711"/>
      <c r="AJ82" s="1711"/>
      <c r="AK82" s="1712"/>
      <c r="AL82" s="262"/>
      <c r="AM82" s="241"/>
    </row>
    <row r="83" spans="1:39" ht="15" customHeight="1">
      <c r="A83" s="174"/>
      <c r="B83" s="1713" t="s">
        <v>2129</v>
      </c>
      <c r="C83" s="1714"/>
      <c r="D83" s="1714"/>
      <c r="E83" s="1714"/>
      <c r="F83" s="1714"/>
      <c r="G83" s="1714"/>
      <c r="H83" s="1714"/>
      <c r="I83" s="1714"/>
      <c r="J83" s="1714"/>
      <c r="K83" s="1714"/>
      <c r="L83" s="1714"/>
      <c r="M83" s="1714"/>
      <c r="N83" s="1714"/>
      <c r="O83" s="1714"/>
      <c r="P83" s="1714"/>
      <c r="Q83" s="1714"/>
      <c r="R83" s="1714"/>
      <c r="S83" s="1714"/>
      <c r="T83" s="1714"/>
      <c r="U83" s="1714"/>
      <c r="V83" s="1714"/>
      <c r="W83" s="1714"/>
      <c r="X83" s="1714"/>
      <c r="Y83" s="1714"/>
      <c r="Z83" s="1714"/>
      <c r="AA83" s="1714"/>
      <c r="AB83" s="1714"/>
      <c r="AC83" s="1714"/>
      <c r="AD83" s="1714"/>
      <c r="AE83" s="1714"/>
      <c r="AF83" s="1714"/>
      <c r="AG83" s="1714"/>
      <c r="AH83" s="1710" t="s">
        <v>2190</v>
      </c>
      <c r="AI83" s="1711"/>
      <c r="AJ83" s="1711"/>
      <c r="AK83" s="1712"/>
      <c r="AL83" s="262"/>
      <c r="AM83" s="241"/>
    </row>
    <row r="84" spans="1:39" ht="15" customHeight="1">
      <c r="A84" s="174"/>
      <c r="B84" s="1713" t="s">
        <v>2130</v>
      </c>
      <c r="C84" s="1714"/>
      <c r="D84" s="1714"/>
      <c r="E84" s="1714"/>
      <c r="F84" s="1714"/>
      <c r="G84" s="1714"/>
      <c r="H84" s="1714"/>
      <c r="I84" s="1714"/>
      <c r="J84" s="1714"/>
      <c r="K84" s="1714"/>
      <c r="L84" s="1714"/>
      <c r="M84" s="1714"/>
      <c r="N84" s="1714"/>
      <c r="O84" s="1714"/>
      <c r="P84" s="1714"/>
      <c r="Q84" s="1714"/>
      <c r="R84" s="1714"/>
      <c r="S84" s="1714"/>
      <c r="T84" s="1714"/>
      <c r="U84" s="1714"/>
      <c r="V84" s="1714"/>
      <c r="W84" s="1714"/>
      <c r="X84" s="1714"/>
      <c r="Y84" s="1714"/>
      <c r="Z84" s="1714"/>
      <c r="AA84" s="1714"/>
      <c r="AB84" s="1714"/>
      <c r="AC84" s="1714"/>
      <c r="AD84" s="1714"/>
      <c r="AE84" s="1714"/>
      <c r="AF84" s="1714"/>
      <c r="AG84" s="1714"/>
      <c r="AH84" s="1710" t="s">
        <v>2191</v>
      </c>
      <c r="AI84" s="1711"/>
      <c r="AJ84" s="1711"/>
      <c r="AK84" s="1712"/>
      <c r="AL84" s="262"/>
      <c r="AM84" s="241"/>
    </row>
    <row r="85" spans="1:39" ht="15" customHeight="1">
      <c r="A85" s="174"/>
      <c r="B85" s="1713" t="s">
        <v>2295</v>
      </c>
      <c r="C85" s="1714"/>
      <c r="D85" s="1714"/>
      <c r="E85" s="1714"/>
      <c r="F85" s="1714"/>
      <c r="G85" s="1714"/>
      <c r="H85" s="1714"/>
      <c r="I85" s="1714"/>
      <c r="J85" s="1714"/>
      <c r="K85" s="1714"/>
      <c r="L85" s="1714"/>
      <c r="M85" s="1714"/>
      <c r="N85" s="1714"/>
      <c r="O85" s="1714"/>
      <c r="P85" s="1714"/>
      <c r="Q85" s="1714"/>
      <c r="R85" s="1714"/>
      <c r="S85" s="1714"/>
      <c r="T85" s="1714"/>
      <c r="U85" s="1714"/>
      <c r="V85" s="1714"/>
      <c r="W85" s="1714"/>
      <c r="X85" s="1714"/>
      <c r="Y85" s="1714"/>
      <c r="Z85" s="1714"/>
      <c r="AA85" s="1714"/>
      <c r="AB85" s="1714"/>
      <c r="AC85" s="1714"/>
      <c r="AD85" s="1714"/>
      <c r="AE85" s="1714"/>
      <c r="AF85" s="1714"/>
      <c r="AG85" s="1714"/>
      <c r="AH85" s="1710" t="s">
        <v>2192</v>
      </c>
      <c r="AI85" s="1711"/>
      <c r="AJ85" s="1711"/>
      <c r="AK85" s="1712"/>
      <c r="AL85" s="262"/>
      <c r="AM85" s="241"/>
    </row>
    <row r="86" spans="1:39" ht="15" customHeight="1">
      <c r="A86" s="174"/>
      <c r="B86" s="1713" t="s">
        <v>2296</v>
      </c>
      <c r="C86" s="1714"/>
      <c r="D86" s="1714"/>
      <c r="E86" s="1714"/>
      <c r="F86" s="1714"/>
      <c r="G86" s="1714"/>
      <c r="H86" s="1714"/>
      <c r="I86" s="1714"/>
      <c r="J86" s="1714"/>
      <c r="K86" s="1714"/>
      <c r="L86" s="1714"/>
      <c r="M86" s="1714"/>
      <c r="N86" s="1714"/>
      <c r="O86" s="1714"/>
      <c r="P86" s="1714"/>
      <c r="Q86" s="1714"/>
      <c r="R86" s="1714"/>
      <c r="S86" s="1714"/>
      <c r="T86" s="1714"/>
      <c r="U86" s="1714"/>
      <c r="V86" s="1714"/>
      <c r="W86" s="1714"/>
      <c r="X86" s="1714"/>
      <c r="Y86" s="1714"/>
      <c r="Z86" s="1714"/>
      <c r="AA86" s="1714"/>
      <c r="AB86" s="1714"/>
      <c r="AC86" s="1714"/>
      <c r="AD86" s="1714"/>
      <c r="AE86" s="1714"/>
      <c r="AF86" s="1714"/>
      <c r="AG86" s="1714"/>
      <c r="AH86" s="1710" t="s">
        <v>2196</v>
      </c>
      <c r="AI86" s="1711"/>
      <c r="AJ86" s="1711"/>
      <c r="AK86" s="1712"/>
      <c r="AL86" s="262"/>
      <c r="AM86" s="241"/>
    </row>
    <row r="87" spans="1:39" ht="27.6" customHeight="1">
      <c r="A87" s="174"/>
      <c r="B87" s="1713" t="s">
        <v>2297</v>
      </c>
      <c r="C87" s="1714"/>
      <c r="D87" s="1714"/>
      <c r="E87" s="1714"/>
      <c r="F87" s="1714"/>
      <c r="G87" s="1714"/>
      <c r="H87" s="1714"/>
      <c r="I87" s="1714"/>
      <c r="J87" s="1714"/>
      <c r="K87" s="1714"/>
      <c r="L87" s="1714"/>
      <c r="M87" s="1714"/>
      <c r="N87" s="1714"/>
      <c r="O87" s="1714"/>
      <c r="P87" s="1714"/>
      <c r="Q87" s="1714"/>
      <c r="R87" s="1714"/>
      <c r="S87" s="1714"/>
      <c r="T87" s="1714"/>
      <c r="U87" s="1714"/>
      <c r="V87" s="1714"/>
      <c r="W87" s="1714"/>
      <c r="X87" s="1714"/>
      <c r="Y87" s="1714"/>
      <c r="Z87" s="1714"/>
      <c r="AA87" s="1714"/>
      <c r="AB87" s="1714"/>
      <c r="AC87" s="1714"/>
      <c r="AD87" s="1714"/>
      <c r="AE87" s="1714"/>
      <c r="AF87" s="1714"/>
      <c r="AG87" s="1714"/>
      <c r="AH87" s="1716" t="s">
        <v>2195</v>
      </c>
      <c r="AI87" s="1717"/>
      <c r="AJ87" s="1717"/>
      <c r="AK87" s="1718"/>
      <c r="AL87" s="263"/>
      <c r="AM87" s="241"/>
    </row>
    <row r="88" spans="1:39" ht="15" customHeight="1">
      <c r="A88" s="174"/>
      <c r="B88" s="1713" t="s">
        <v>2298</v>
      </c>
      <c r="C88" s="1714"/>
      <c r="D88" s="1714"/>
      <c r="E88" s="1714"/>
      <c r="F88" s="1714"/>
      <c r="G88" s="1714"/>
      <c r="H88" s="1714"/>
      <c r="I88" s="1714"/>
      <c r="J88" s="1714"/>
      <c r="K88" s="1714"/>
      <c r="L88" s="1714"/>
      <c r="M88" s="1714"/>
      <c r="N88" s="1714"/>
      <c r="O88" s="1714"/>
      <c r="P88" s="1714"/>
      <c r="Q88" s="1714"/>
      <c r="R88" s="1714"/>
      <c r="S88" s="1714"/>
      <c r="T88" s="1714"/>
      <c r="U88" s="1714"/>
      <c r="V88" s="1714"/>
      <c r="W88" s="1714"/>
      <c r="X88" s="1714"/>
      <c r="Y88" s="1714"/>
      <c r="Z88" s="1714"/>
      <c r="AA88" s="1714"/>
      <c r="AB88" s="1714"/>
      <c r="AC88" s="1714"/>
      <c r="AD88" s="1714"/>
      <c r="AE88" s="1714"/>
      <c r="AF88" s="1714"/>
      <c r="AG88" s="1714"/>
      <c r="AH88" s="1716" t="s">
        <v>2194</v>
      </c>
      <c r="AI88" s="1717"/>
      <c r="AJ88" s="1717"/>
      <c r="AK88" s="1718"/>
      <c r="AL88" s="263"/>
      <c r="AM88" s="241"/>
    </row>
    <row r="89" spans="1:39" ht="15" customHeight="1">
      <c r="A89" s="174"/>
      <c r="B89" s="1713" t="s">
        <v>2131</v>
      </c>
      <c r="C89" s="1714"/>
      <c r="D89" s="1714"/>
      <c r="E89" s="1714"/>
      <c r="F89" s="1714"/>
      <c r="G89" s="1714"/>
      <c r="H89" s="1714"/>
      <c r="I89" s="1714"/>
      <c r="J89" s="1714"/>
      <c r="K89" s="1714"/>
      <c r="L89" s="1714"/>
      <c r="M89" s="1714"/>
      <c r="N89" s="1714"/>
      <c r="O89" s="1714"/>
      <c r="P89" s="1714"/>
      <c r="Q89" s="1714"/>
      <c r="R89" s="1714"/>
      <c r="S89" s="1714"/>
      <c r="T89" s="1714"/>
      <c r="U89" s="1714"/>
      <c r="V89" s="1714"/>
      <c r="W89" s="1714"/>
      <c r="X89" s="1714"/>
      <c r="Y89" s="1714"/>
      <c r="Z89" s="1714"/>
      <c r="AA89" s="1714"/>
      <c r="AB89" s="1714"/>
      <c r="AC89" s="1714"/>
      <c r="AD89" s="1714"/>
      <c r="AE89" s="1714"/>
      <c r="AF89" s="1714"/>
      <c r="AG89" s="1714"/>
      <c r="AH89" s="1710" t="s">
        <v>2197</v>
      </c>
      <c r="AI89" s="1711"/>
      <c r="AJ89" s="1711"/>
      <c r="AK89" s="1712"/>
      <c r="AL89" s="262"/>
      <c r="AM89" s="241"/>
    </row>
    <row r="90" spans="1:39" ht="15" customHeight="1">
      <c r="A90" s="174"/>
      <c r="B90" s="1713" t="s">
        <v>2132</v>
      </c>
      <c r="C90" s="1714"/>
      <c r="D90" s="1714"/>
      <c r="E90" s="1714"/>
      <c r="F90" s="1714"/>
      <c r="G90" s="1714"/>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0" t="s">
        <v>2198</v>
      </c>
      <c r="AI90" s="1711"/>
      <c r="AJ90" s="1711"/>
      <c r="AK90" s="1712"/>
      <c r="AL90" s="262"/>
      <c r="AM90" s="241"/>
    </row>
    <row r="91" spans="1:39" ht="15" customHeight="1">
      <c r="A91" s="174"/>
      <c r="B91" s="1713" t="s">
        <v>2199</v>
      </c>
      <c r="C91" s="1714"/>
      <c r="D91" s="1714"/>
      <c r="E91" s="1714"/>
      <c r="F91" s="1714"/>
      <c r="G91" s="1714"/>
      <c r="H91" s="1714"/>
      <c r="I91" s="1714"/>
      <c r="J91" s="1714"/>
      <c r="K91" s="1714"/>
      <c r="L91" s="1714"/>
      <c r="M91" s="1714"/>
      <c r="N91" s="1714"/>
      <c r="O91" s="1714"/>
      <c r="P91" s="1714"/>
      <c r="Q91" s="1714"/>
      <c r="R91" s="1714"/>
      <c r="S91" s="1714"/>
      <c r="T91" s="1714"/>
      <c r="U91" s="1714"/>
      <c r="V91" s="1714"/>
      <c r="W91" s="1714"/>
      <c r="X91" s="1714"/>
      <c r="Y91" s="1714"/>
      <c r="Z91" s="1714"/>
      <c r="AA91" s="1714"/>
      <c r="AB91" s="1714"/>
      <c r="AC91" s="1714"/>
      <c r="AD91" s="1714"/>
      <c r="AE91" s="1714"/>
      <c r="AF91" s="1714"/>
      <c r="AG91" s="1714"/>
      <c r="AH91" s="1710" t="s">
        <v>2200</v>
      </c>
      <c r="AI91" s="1711"/>
      <c r="AJ91" s="1711"/>
      <c r="AK91" s="1712"/>
      <c r="AL91" s="262"/>
      <c r="AM91" s="241"/>
    </row>
    <row r="92" spans="1:39" ht="15" customHeight="1">
      <c r="A92" s="174"/>
      <c r="B92" s="1713" t="s">
        <v>2133</v>
      </c>
      <c r="C92" s="1714"/>
      <c r="D92" s="1714"/>
      <c r="E92" s="1714"/>
      <c r="F92" s="1714"/>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5"/>
      <c r="AH92" s="1710" t="s">
        <v>2201</v>
      </c>
      <c r="AI92" s="1711"/>
      <c r="AJ92" s="1711"/>
      <c r="AK92" s="1712"/>
      <c r="AL92" s="262"/>
      <c r="AM92" s="241"/>
    </row>
    <row r="93" spans="1:39" ht="15" customHeight="1">
      <c r="A93" s="174"/>
      <c r="B93" s="1713" t="s">
        <v>2134</v>
      </c>
      <c r="C93" s="1714"/>
      <c r="D93" s="1714"/>
      <c r="E93" s="1714"/>
      <c r="F93" s="1714"/>
      <c r="G93" s="1714"/>
      <c r="H93" s="1714"/>
      <c r="I93" s="1714"/>
      <c r="J93" s="1714"/>
      <c r="K93" s="1714"/>
      <c r="L93" s="1714"/>
      <c r="M93" s="1714"/>
      <c r="N93" s="1714"/>
      <c r="O93" s="1714"/>
      <c r="P93" s="1714"/>
      <c r="Q93" s="1714"/>
      <c r="R93" s="1714"/>
      <c r="S93" s="1714"/>
      <c r="T93" s="1714"/>
      <c r="U93" s="1714"/>
      <c r="V93" s="1714"/>
      <c r="W93" s="1714"/>
      <c r="X93" s="1714"/>
      <c r="Y93" s="1714"/>
      <c r="Z93" s="1714"/>
      <c r="AA93" s="1714"/>
      <c r="AB93" s="1714"/>
      <c r="AC93" s="1714"/>
      <c r="AD93" s="1714"/>
      <c r="AE93" s="1714"/>
      <c r="AF93" s="1714"/>
      <c r="AG93" s="1715"/>
      <c r="AH93" s="1710" t="s">
        <v>2202</v>
      </c>
      <c r="AI93" s="1711"/>
      <c r="AJ93" s="1711"/>
      <c r="AK93" s="1712"/>
      <c r="AL93" s="262"/>
      <c r="AM93" s="241"/>
    </row>
    <row r="94" spans="1:39" ht="15" customHeight="1">
      <c r="A94" s="174"/>
      <c r="B94" s="1713" t="s">
        <v>2135</v>
      </c>
      <c r="C94" s="1714"/>
      <c r="D94" s="1714"/>
      <c r="E94" s="1714"/>
      <c r="F94" s="1714"/>
      <c r="G94" s="1714"/>
      <c r="H94" s="1714"/>
      <c r="I94" s="1714"/>
      <c r="J94" s="1714"/>
      <c r="K94" s="1714"/>
      <c r="L94" s="1714"/>
      <c r="M94" s="1714"/>
      <c r="N94" s="1714"/>
      <c r="O94" s="1714"/>
      <c r="P94" s="1714"/>
      <c r="Q94" s="1714"/>
      <c r="R94" s="1714"/>
      <c r="S94" s="1714"/>
      <c r="T94" s="1714"/>
      <c r="U94" s="1714"/>
      <c r="V94" s="1714"/>
      <c r="W94" s="1714"/>
      <c r="X94" s="1714"/>
      <c r="Y94" s="1714"/>
      <c r="Z94" s="1714"/>
      <c r="AA94" s="1714"/>
      <c r="AB94" s="1714"/>
      <c r="AC94" s="1714"/>
      <c r="AD94" s="1714"/>
      <c r="AE94" s="1714"/>
      <c r="AF94" s="1714"/>
      <c r="AG94" s="1715"/>
      <c r="AH94" s="1710" t="s">
        <v>2203</v>
      </c>
      <c r="AI94" s="1711"/>
      <c r="AJ94" s="1711"/>
      <c r="AK94" s="1712"/>
      <c r="AL94" s="262"/>
      <c r="AM94" s="241"/>
    </row>
    <row r="95" spans="1:39" ht="15" customHeight="1">
      <c r="A95" s="174"/>
      <c r="B95" s="1713" t="s">
        <v>2193</v>
      </c>
      <c r="C95" s="1714"/>
      <c r="D95" s="1714"/>
      <c r="E95" s="1714"/>
      <c r="F95" s="1714"/>
      <c r="G95" s="1714"/>
      <c r="H95" s="1714"/>
      <c r="I95" s="1714"/>
      <c r="J95" s="1714"/>
      <c r="K95" s="1714"/>
      <c r="L95" s="1714"/>
      <c r="M95" s="1714"/>
      <c r="N95" s="1714"/>
      <c r="O95" s="1714"/>
      <c r="P95" s="1714"/>
      <c r="Q95" s="1714"/>
      <c r="R95" s="1714"/>
      <c r="S95" s="1714"/>
      <c r="T95" s="1714"/>
      <c r="U95" s="1714"/>
      <c r="V95" s="1714"/>
      <c r="W95" s="1714"/>
      <c r="X95" s="1714"/>
      <c r="Y95" s="1714"/>
      <c r="Z95" s="1714"/>
      <c r="AA95" s="1714"/>
      <c r="AB95" s="1714"/>
      <c r="AC95" s="1714"/>
      <c r="AD95" s="1714"/>
      <c r="AE95" s="1714"/>
      <c r="AF95" s="1714"/>
      <c r="AG95" s="1715"/>
      <c r="AH95" s="1716" t="s">
        <v>2204</v>
      </c>
      <c r="AI95" s="1717"/>
      <c r="AJ95" s="1717"/>
      <c r="AK95" s="1718"/>
      <c r="AL95" s="263"/>
      <c r="AM95" s="241"/>
    </row>
    <row r="96" spans="1:39" ht="15" customHeight="1">
      <c r="A96" s="174"/>
      <c r="B96" s="1713" t="s">
        <v>2136</v>
      </c>
      <c r="C96" s="1714"/>
      <c r="D96" s="1714"/>
      <c r="E96" s="1714"/>
      <c r="F96" s="1714"/>
      <c r="G96" s="1714"/>
      <c r="H96" s="1714"/>
      <c r="I96" s="1714"/>
      <c r="J96" s="1714"/>
      <c r="K96" s="1714"/>
      <c r="L96" s="1714"/>
      <c r="M96" s="1714"/>
      <c r="N96" s="1714"/>
      <c r="O96" s="1714"/>
      <c r="P96" s="1714"/>
      <c r="Q96" s="1714"/>
      <c r="R96" s="1714"/>
      <c r="S96" s="1714"/>
      <c r="T96" s="1714"/>
      <c r="U96" s="1714"/>
      <c r="V96" s="1714"/>
      <c r="W96" s="1714"/>
      <c r="X96" s="1714"/>
      <c r="Y96" s="1714"/>
      <c r="Z96" s="1714"/>
      <c r="AA96" s="1714"/>
      <c r="AB96" s="1714"/>
      <c r="AC96" s="1714"/>
      <c r="AD96" s="1714"/>
      <c r="AE96" s="1714"/>
      <c r="AF96" s="1714"/>
      <c r="AG96" s="1715"/>
      <c r="AH96" s="1716" t="s">
        <v>2205</v>
      </c>
      <c r="AI96" s="1717"/>
      <c r="AJ96" s="1717"/>
      <c r="AK96" s="1718"/>
      <c r="AL96" s="263"/>
      <c r="AM96" s="241"/>
    </row>
    <row r="97" spans="1:39" ht="15" customHeight="1">
      <c r="A97" s="174"/>
      <c r="B97" s="1713" t="s">
        <v>2137</v>
      </c>
      <c r="C97" s="1714"/>
      <c r="D97" s="1714"/>
      <c r="E97" s="1714"/>
      <c r="F97" s="1714"/>
      <c r="G97" s="1714"/>
      <c r="H97" s="1714"/>
      <c r="I97" s="1714"/>
      <c r="J97" s="1714"/>
      <c r="K97" s="1714"/>
      <c r="L97" s="1714"/>
      <c r="M97" s="1714"/>
      <c r="N97" s="1714"/>
      <c r="O97" s="1714"/>
      <c r="P97" s="1714"/>
      <c r="Q97" s="1714"/>
      <c r="R97" s="1714"/>
      <c r="S97" s="1714"/>
      <c r="T97" s="1714"/>
      <c r="U97" s="1714"/>
      <c r="V97" s="1714"/>
      <c r="W97" s="1714"/>
      <c r="X97" s="1714"/>
      <c r="Y97" s="1714"/>
      <c r="Z97" s="1714"/>
      <c r="AA97" s="1714"/>
      <c r="AB97" s="1714"/>
      <c r="AC97" s="1714"/>
      <c r="AD97" s="1714"/>
      <c r="AE97" s="1714"/>
      <c r="AF97" s="1714"/>
      <c r="AG97" s="1715"/>
      <c r="AH97" s="1716" t="s">
        <v>2206</v>
      </c>
      <c r="AI97" s="1717"/>
      <c r="AJ97" s="1717"/>
      <c r="AK97" s="1718"/>
      <c r="AL97" s="263"/>
      <c r="AM97" s="241"/>
    </row>
    <row r="98" spans="1:39" ht="15" customHeight="1">
      <c r="A98" s="174"/>
      <c r="B98" s="1713" t="s">
        <v>2208</v>
      </c>
      <c r="C98" s="1714"/>
      <c r="D98" s="1714"/>
      <c r="E98" s="1714"/>
      <c r="F98" s="1714"/>
      <c r="G98" s="1714"/>
      <c r="H98" s="1714"/>
      <c r="I98" s="1714"/>
      <c r="J98" s="1714"/>
      <c r="K98" s="1714"/>
      <c r="L98" s="1714"/>
      <c r="M98" s="1714"/>
      <c r="N98" s="1714"/>
      <c r="O98" s="1714"/>
      <c r="P98" s="1714"/>
      <c r="Q98" s="1714"/>
      <c r="R98" s="1714"/>
      <c r="S98" s="1714"/>
      <c r="T98" s="1714"/>
      <c r="U98" s="1714"/>
      <c r="V98" s="1714"/>
      <c r="W98" s="1714"/>
      <c r="X98" s="1714"/>
      <c r="Y98" s="1714"/>
      <c r="Z98" s="1714"/>
      <c r="AA98" s="1714"/>
      <c r="AB98" s="1714"/>
      <c r="AC98" s="1714"/>
      <c r="AD98" s="1714"/>
      <c r="AE98" s="1714"/>
      <c r="AF98" s="1714"/>
      <c r="AG98" s="1715"/>
      <c r="AH98" s="1716" t="s">
        <v>2207</v>
      </c>
      <c r="AI98" s="1717"/>
      <c r="AJ98" s="1717"/>
      <c r="AK98" s="1718"/>
      <c r="AL98" s="263"/>
      <c r="AM98" s="241"/>
    </row>
    <row r="99" spans="1:39" ht="15" customHeight="1">
      <c r="A99" s="174"/>
      <c r="B99" s="1713" t="s">
        <v>2138</v>
      </c>
      <c r="C99" s="1714"/>
      <c r="D99" s="1714"/>
      <c r="E99" s="1714"/>
      <c r="F99" s="1714"/>
      <c r="G99" s="1714"/>
      <c r="H99" s="1714"/>
      <c r="I99" s="1714"/>
      <c r="J99" s="1714"/>
      <c r="K99" s="1714"/>
      <c r="L99" s="1714"/>
      <c r="M99" s="1714"/>
      <c r="N99" s="1714"/>
      <c r="O99" s="1714"/>
      <c r="P99" s="1714"/>
      <c r="Q99" s="1714"/>
      <c r="R99" s="1714"/>
      <c r="S99" s="1714"/>
      <c r="T99" s="1714"/>
      <c r="U99" s="1714"/>
      <c r="V99" s="1714"/>
      <c r="W99" s="1714"/>
      <c r="X99" s="1714"/>
      <c r="Y99" s="1714"/>
      <c r="Z99" s="1714"/>
      <c r="AA99" s="1714"/>
      <c r="AB99" s="1714"/>
      <c r="AC99" s="1714"/>
      <c r="AD99" s="1714"/>
      <c r="AE99" s="1714"/>
      <c r="AF99" s="1714"/>
      <c r="AG99" s="1715"/>
      <c r="AH99" s="1716" t="s">
        <v>2209</v>
      </c>
      <c r="AI99" s="1717"/>
      <c r="AJ99" s="1717"/>
      <c r="AK99" s="1718"/>
      <c r="AL99" s="263"/>
      <c r="AM99" s="241"/>
    </row>
    <row r="100" spans="1:39" ht="15" customHeight="1">
      <c r="A100" s="174"/>
      <c r="B100" s="1713" t="s">
        <v>2139</v>
      </c>
      <c r="C100" s="1714"/>
      <c r="D100" s="1714"/>
      <c r="E100" s="1714"/>
      <c r="F100" s="1714"/>
      <c r="G100" s="1714"/>
      <c r="H100" s="1714"/>
      <c r="I100" s="1714"/>
      <c r="J100" s="1714"/>
      <c r="K100" s="1714"/>
      <c r="L100" s="1714"/>
      <c r="M100" s="1714"/>
      <c r="N100" s="1714"/>
      <c r="O100" s="1714"/>
      <c r="P100" s="1714"/>
      <c r="Q100" s="1714"/>
      <c r="R100" s="1714"/>
      <c r="S100" s="1714"/>
      <c r="T100" s="1714"/>
      <c r="U100" s="1714"/>
      <c r="V100" s="1714"/>
      <c r="W100" s="1714"/>
      <c r="X100" s="1714"/>
      <c r="Y100" s="1714"/>
      <c r="Z100" s="1714"/>
      <c r="AA100" s="1714"/>
      <c r="AB100" s="1714"/>
      <c r="AC100" s="1714"/>
      <c r="AD100" s="1714"/>
      <c r="AE100" s="1714"/>
      <c r="AF100" s="1714"/>
      <c r="AG100" s="1715"/>
      <c r="AH100" s="1716" t="s">
        <v>2210</v>
      </c>
      <c r="AI100" s="1717"/>
      <c r="AJ100" s="1717"/>
      <c r="AK100" s="1718"/>
      <c r="AL100" s="263"/>
      <c r="AM100" s="241"/>
    </row>
    <row r="101" spans="1:39" ht="15" customHeight="1">
      <c r="A101" s="174"/>
      <c r="B101" s="1713" t="s">
        <v>2140</v>
      </c>
      <c r="C101" s="1714"/>
      <c r="D101" s="1714"/>
      <c r="E101" s="1714"/>
      <c r="F101" s="1714"/>
      <c r="G101" s="1714"/>
      <c r="H101" s="1714"/>
      <c r="I101" s="1714"/>
      <c r="J101" s="1714"/>
      <c r="K101" s="1714"/>
      <c r="L101" s="1714"/>
      <c r="M101" s="1714"/>
      <c r="N101" s="1714"/>
      <c r="O101" s="1714"/>
      <c r="P101" s="1714"/>
      <c r="Q101" s="1714"/>
      <c r="R101" s="1714"/>
      <c r="S101" s="1714"/>
      <c r="T101" s="1714"/>
      <c r="U101" s="1714"/>
      <c r="V101" s="1714"/>
      <c r="W101" s="1714"/>
      <c r="X101" s="1714"/>
      <c r="Y101" s="1714"/>
      <c r="Z101" s="1714"/>
      <c r="AA101" s="1714"/>
      <c r="AB101" s="1714"/>
      <c r="AC101" s="1714"/>
      <c r="AD101" s="1714"/>
      <c r="AE101" s="1714"/>
      <c r="AF101" s="1714"/>
      <c r="AG101" s="1715"/>
      <c r="AH101" s="1716" t="s">
        <v>2211</v>
      </c>
      <c r="AI101" s="1717"/>
      <c r="AJ101" s="1717"/>
      <c r="AK101" s="1718"/>
      <c r="AL101" s="263"/>
      <c r="AM101" s="241"/>
    </row>
    <row r="102" spans="1:39" ht="15" customHeight="1">
      <c r="A102" s="174"/>
      <c r="B102" s="1713" t="s">
        <v>2141</v>
      </c>
      <c r="C102" s="1714"/>
      <c r="D102" s="1714"/>
      <c r="E102" s="1714"/>
      <c r="F102" s="1714"/>
      <c r="G102" s="1714"/>
      <c r="H102" s="1714"/>
      <c r="I102" s="1714"/>
      <c r="J102" s="1714"/>
      <c r="K102" s="1714"/>
      <c r="L102" s="1714"/>
      <c r="M102" s="1714"/>
      <c r="N102" s="1714"/>
      <c r="O102" s="1714"/>
      <c r="P102" s="1714"/>
      <c r="Q102" s="1714"/>
      <c r="R102" s="1714"/>
      <c r="S102" s="1714"/>
      <c r="T102" s="1714"/>
      <c r="U102" s="1714"/>
      <c r="V102" s="1714"/>
      <c r="W102" s="1714"/>
      <c r="X102" s="1714"/>
      <c r="Y102" s="1714"/>
      <c r="Z102" s="1714"/>
      <c r="AA102" s="1714"/>
      <c r="AB102" s="1714"/>
      <c r="AC102" s="1714"/>
      <c r="AD102" s="1714"/>
      <c r="AE102" s="1714"/>
      <c r="AF102" s="1714"/>
      <c r="AG102" s="1715"/>
      <c r="AH102" s="1716" t="s">
        <v>2212</v>
      </c>
      <c r="AI102" s="1717"/>
      <c r="AJ102" s="1717"/>
      <c r="AK102" s="1718"/>
      <c r="AL102" s="263"/>
      <c r="AM102" s="241"/>
    </row>
    <row r="103" spans="1:39" ht="15" customHeight="1">
      <c r="A103" s="174"/>
      <c r="B103" s="1713" t="s">
        <v>2142</v>
      </c>
      <c r="C103" s="1714"/>
      <c r="D103" s="1714"/>
      <c r="E103" s="1714"/>
      <c r="F103" s="1714"/>
      <c r="G103" s="1714"/>
      <c r="H103" s="1714"/>
      <c r="I103" s="1714"/>
      <c r="J103" s="1714"/>
      <c r="K103" s="1714"/>
      <c r="L103" s="1714"/>
      <c r="M103" s="1714"/>
      <c r="N103" s="1714"/>
      <c r="O103" s="1714"/>
      <c r="P103" s="1714"/>
      <c r="Q103" s="1714"/>
      <c r="R103" s="1714"/>
      <c r="S103" s="1714"/>
      <c r="T103" s="1714"/>
      <c r="U103" s="1714"/>
      <c r="V103" s="1714"/>
      <c r="W103" s="1714"/>
      <c r="X103" s="1714"/>
      <c r="Y103" s="1714"/>
      <c r="Z103" s="1714"/>
      <c r="AA103" s="1714"/>
      <c r="AB103" s="1714"/>
      <c r="AC103" s="1714"/>
      <c r="AD103" s="1714"/>
      <c r="AE103" s="1714"/>
      <c r="AF103" s="1714"/>
      <c r="AG103" s="1715"/>
      <c r="AH103" s="1716" t="s">
        <v>2213</v>
      </c>
      <c r="AI103" s="1717"/>
      <c r="AJ103" s="1717"/>
      <c r="AK103" s="1718"/>
      <c r="AL103" s="263"/>
      <c r="AM103" s="241"/>
    </row>
    <row r="104" spans="1:39" ht="15" customHeight="1">
      <c r="A104" s="174"/>
      <c r="B104" s="1713" t="s">
        <v>2143</v>
      </c>
      <c r="C104" s="1714"/>
      <c r="D104" s="1714"/>
      <c r="E104" s="1714"/>
      <c r="F104" s="1714"/>
      <c r="G104" s="1714"/>
      <c r="H104" s="1714"/>
      <c r="I104" s="1714"/>
      <c r="J104" s="1714"/>
      <c r="K104" s="1714"/>
      <c r="L104" s="1714"/>
      <c r="M104" s="1714"/>
      <c r="N104" s="1714"/>
      <c r="O104" s="1714"/>
      <c r="P104" s="1714"/>
      <c r="Q104" s="1714"/>
      <c r="R104" s="1714"/>
      <c r="S104" s="1714"/>
      <c r="T104" s="1714"/>
      <c r="U104" s="1714"/>
      <c r="V104" s="1714"/>
      <c r="W104" s="1714"/>
      <c r="X104" s="1714"/>
      <c r="Y104" s="1714"/>
      <c r="Z104" s="1714"/>
      <c r="AA104" s="1714"/>
      <c r="AB104" s="1714"/>
      <c r="AC104" s="1714"/>
      <c r="AD104" s="1714"/>
      <c r="AE104" s="1714"/>
      <c r="AF104" s="1714"/>
      <c r="AG104" s="1715"/>
      <c r="AH104" s="1716" t="s">
        <v>2214</v>
      </c>
      <c r="AI104" s="1717"/>
      <c r="AJ104" s="1717"/>
      <c r="AK104" s="1718"/>
      <c r="AL104" s="263"/>
      <c r="AM104" s="241"/>
    </row>
    <row r="105" spans="1:39" ht="30" customHeight="1">
      <c r="A105" s="174"/>
      <c r="B105" s="1713" t="s">
        <v>2144</v>
      </c>
      <c r="C105" s="1714"/>
      <c r="D105" s="1714"/>
      <c r="E105" s="1714"/>
      <c r="F105" s="1714"/>
      <c r="G105" s="1714"/>
      <c r="H105" s="1714"/>
      <c r="I105" s="1714"/>
      <c r="J105" s="1714"/>
      <c r="K105" s="1714"/>
      <c r="L105" s="1714"/>
      <c r="M105" s="1714"/>
      <c r="N105" s="1714"/>
      <c r="O105" s="1714"/>
      <c r="P105" s="1714"/>
      <c r="Q105" s="1714"/>
      <c r="R105" s="1714"/>
      <c r="S105" s="1714"/>
      <c r="T105" s="1714"/>
      <c r="U105" s="1714"/>
      <c r="V105" s="1714"/>
      <c r="W105" s="1714"/>
      <c r="X105" s="1714"/>
      <c r="Y105" s="1714"/>
      <c r="Z105" s="1714"/>
      <c r="AA105" s="1714"/>
      <c r="AB105" s="1714"/>
      <c r="AC105" s="1714"/>
      <c r="AD105" s="1714"/>
      <c r="AE105" s="1714"/>
      <c r="AF105" s="1714"/>
      <c r="AG105" s="1715"/>
      <c r="AH105" s="1716" t="s">
        <v>2215</v>
      </c>
      <c r="AI105" s="1717"/>
      <c r="AJ105" s="1717"/>
      <c r="AK105" s="1718"/>
      <c r="AL105" s="263"/>
      <c r="AM105" s="241"/>
    </row>
    <row r="106" spans="1:39" ht="15" customHeight="1">
      <c r="A106" s="174"/>
      <c r="B106" s="1713" t="s">
        <v>2145</v>
      </c>
      <c r="C106" s="1714"/>
      <c r="D106" s="1714"/>
      <c r="E106" s="1714"/>
      <c r="F106" s="1714"/>
      <c r="G106" s="1714"/>
      <c r="H106" s="1714"/>
      <c r="I106" s="1714"/>
      <c r="J106" s="1714"/>
      <c r="K106" s="1714"/>
      <c r="L106" s="1714"/>
      <c r="M106" s="1714"/>
      <c r="N106" s="1714"/>
      <c r="O106" s="1714"/>
      <c r="P106" s="1714"/>
      <c r="Q106" s="1714"/>
      <c r="R106" s="1714"/>
      <c r="S106" s="1714"/>
      <c r="T106" s="1714"/>
      <c r="U106" s="1714"/>
      <c r="V106" s="1714"/>
      <c r="W106" s="1714"/>
      <c r="X106" s="1714"/>
      <c r="Y106" s="1714"/>
      <c r="Z106" s="1714"/>
      <c r="AA106" s="1714"/>
      <c r="AB106" s="1714"/>
      <c r="AC106" s="1714"/>
      <c r="AD106" s="1714"/>
      <c r="AE106" s="1714"/>
      <c r="AF106" s="1714"/>
      <c r="AG106" s="1715"/>
      <c r="AH106" s="1716" t="s">
        <v>2216</v>
      </c>
      <c r="AI106" s="1717"/>
      <c r="AJ106" s="1717"/>
      <c r="AK106" s="1718"/>
      <c r="AL106" s="263"/>
      <c r="AM106" s="241"/>
    </row>
    <row r="107" spans="1:39" ht="15" customHeight="1">
      <c r="A107" s="174"/>
      <c r="B107" s="1713" t="s">
        <v>2146</v>
      </c>
      <c r="C107" s="1714"/>
      <c r="D107" s="1714"/>
      <c r="E107" s="1714"/>
      <c r="F107" s="1714"/>
      <c r="G107" s="1714"/>
      <c r="H107" s="1714"/>
      <c r="I107" s="1714"/>
      <c r="J107" s="1714"/>
      <c r="K107" s="1714"/>
      <c r="L107" s="1714"/>
      <c r="M107" s="1714"/>
      <c r="N107" s="1714"/>
      <c r="O107" s="1714"/>
      <c r="P107" s="1714"/>
      <c r="Q107" s="1714"/>
      <c r="R107" s="1714"/>
      <c r="S107" s="1714"/>
      <c r="T107" s="1714"/>
      <c r="U107" s="1714"/>
      <c r="V107" s="1714"/>
      <c r="W107" s="1714"/>
      <c r="X107" s="1714"/>
      <c r="Y107" s="1714"/>
      <c r="Z107" s="1714"/>
      <c r="AA107" s="1714"/>
      <c r="AB107" s="1714"/>
      <c r="AC107" s="1714"/>
      <c r="AD107" s="1714"/>
      <c r="AE107" s="1714"/>
      <c r="AF107" s="1714"/>
      <c r="AG107" s="1715"/>
      <c r="AH107" s="1716" t="s">
        <v>2217</v>
      </c>
      <c r="AI107" s="1717"/>
      <c r="AJ107" s="1717"/>
      <c r="AK107" s="1718"/>
      <c r="AL107" s="263"/>
      <c r="AM107" s="241"/>
    </row>
    <row r="108" spans="1:39" ht="15" customHeight="1">
      <c r="A108" s="174"/>
      <c r="B108" s="1713" t="s">
        <v>2147</v>
      </c>
      <c r="C108" s="1714"/>
      <c r="D108" s="1714"/>
      <c r="E108" s="1714"/>
      <c r="F108" s="1714"/>
      <c r="G108" s="1714"/>
      <c r="H108" s="1714"/>
      <c r="I108" s="1714"/>
      <c r="J108" s="1714"/>
      <c r="K108" s="1714"/>
      <c r="L108" s="1714"/>
      <c r="M108" s="1714"/>
      <c r="N108" s="1714"/>
      <c r="O108" s="1714"/>
      <c r="P108" s="1714"/>
      <c r="Q108" s="1714"/>
      <c r="R108" s="1714"/>
      <c r="S108" s="1714"/>
      <c r="T108" s="1714"/>
      <c r="U108" s="1714"/>
      <c r="V108" s="1714"/>
      <c r="W108" s="1714"/>
      <c r="X108" s="1714"/>
      <c r="Y108" s="1714"/>
      <c r="Z108" s="1714"/>
      <c r="AA108" s="1714"/>
      <c r="AB108" s="1714"/>
      <c r="AC108" s="1714"/>
      <c r="AD108" s="1714"/>
      <c r="AE108" s="1714"/>
      <c r="AF108" s="1714"/>
      <c r="AG108" s="1715"/>
      <c r="AH108" s="1716" t="s">
        <v>2218</v>
      </c>
      <c r="AI108" s="1717"/>
      <c r="AJ108" s="1717"/>
      <c r="AK108" s="1718"/>
      <c r="AL108" s="263"/>
      <c r="AM108" s="241"/>
    </row>
    <row r="109" spans="1:39" ht="15" customHeight="1">
      <c r="A109" s="174"/>
      <c r="B109" s="1713" t="s">
        <v>2148</v>
      </c>
      <c r="C109" s="1714"/>
      <c r="D109" s="1714"/>
      <c r="E109" s="1714"/>
      <c r="F109" s="1714"/>
      <c r="G109" s="1714"/>
      <c r="H109" s="1714"/>
      <c r="I109" s="1714"/>
      <c r="J109" s="1714"/>
      <c r="K109" s="1714"/>
      <c r="L109" s="1714"/>
      <c r="M109" s="1714"/>
      <c r="N109" s="1714"/>
      <c r="O109" s="1714"/>
      <c r="P109" s="1714"/>
      <c r="Q109" s="1714"/>
      <c r="R109" s="1714"/>
      <c r="S109" s="1714"/>
      <c r="T109" s="1714"/>
      <c r="U109" s="1714"/>
      <c r="V109" s="1714"/>
      <c r="W109" s="1714"/>
      <c r="X109" s="1714"/>
      <c r="Y109" s="1714"/>
      <c r="Z109" s="1714"/>
      <c r="AA109" s="1714"/>
      <c r="AB109" s="1714"/>
      <c r="AC109" s="1714"/>
      <c r="AD109" s="1714"/>
      <c r="AE109" s="1714"/>
      <c r="AF109" s="1714"/>
      <c r="AG109" s="1715"/>
      <c r="AH109" s="1716" t="s">
        <v>2219</v>
      </c>
      <c r="AI109" s="1717"/>
      <c r="AJ109" s="1717"/>
      <c r="AK109" s="1718"/>
      <c r="AL109" s="263"/>
      <c r="AM109" s="241"/>
    </row>
    <row r="110" spans="1:39" ht="15" customHeight="1">
      <c r="A110" s="174"/>
      <c r="B110" s="1713" t="s">
        <v>2149</v>
      </c>
      <c r="C110" s="1714"/>
      <c r="D110" s="1714"/>
      <c r="E110" s="1714"/>
      <c r="F110" s="1714"/>
      <c r="G110" s="1714"/>
      <c r="H110" s="1714"/>
      <c r="I110" s="1714"/>
      <c r="J110" s="1714"/>
      <c r="K110" s="1714"/>
      <c r="L110" s="1714"/>
      <c r="M110" s="1714"/>
      <c r="N110" s="1714"/>
      <c r="O110" s="1714"/>
      <c r="P110" s="1714"/>
      <c r="Q110" s="1714"/>
      <c r="R110" s="1714"/>
      <c r="S110" s="1714"/>
      <c r="T110" s="1714"/>
      <c r="U110" s="1714"/>
      <c r="V110" s="1714"/>
      <c r="W110" s="1714"/>
      <c r="X110" s="1714"/>
      <c r="Y110" s="1714"/>
      <c r="Z110" s="1714"/>
      <c r="AA110" s="1714"/>
      <c r="AB110" s="1714"/>
      <c r="AC110" s="1714"/>
      <c r="AD110" s="1714"/>
      <c r="AE110" s="1714"/>
      <c r="AF110" s="1714"/>
      <c r="AG110" s="1715"/>
      <c r="AH110" s="1716" t="s">
        <v>2220</v>
      </c>
      <c r="AI110" s="1717"/>
      <c r="AJ110" s="1717"/>
      <c r="AK110" s="1718"/>
      <c r="AL110" s="263"/>
      <c r="AM110" s="241"/>
    </row>
    <row r="111" spans="1:39" ht="45" customHeight="1">
      <c r="A111" s="174"/>
      <c r="B111" s="1713" t="s">
        <v>2327</v>
      </c>
      <c r="C111" s="1714"/>
      <c r="D111" s="1714"/>
      <c r="E111" s="1714"/>
      <c r="F111" s="1714"/>
      <c r="G111" s="1714"/>
      <c r="H111" s="1714"/>
      <c r="I111" s="1714"/>
      <c r="J111" s="1714"/>
      <c r="K111" s="1714"/>
      <c r="L111" s="1714"/>
      <c r="M111" s="1714"/>
      <c r="N111" s="1714"/>
      <c r="O111" s="1714"/>
      <c r="P111" s="1714"/>
      <c r="Q111" s="1714"/>
      <c r="R111" s="1714"/>
      <c r="S111" s="1714"/>
      <c r="T111" s="1714"/>
      <c r="U111" s="1714"/>
      <c r="V111" s="1714"/>
      <c r="W111" s="1714"/>
      <c r="X111" s="1714"/>
      <c r="Y111" s="1714"/>
      <c r="Z111" s="1714"/>
      <c r="AA111" s="1714"/>
      <c r="AB111" s="1714"/>
      <c r="AC111" s="1714"/>
      <c r="AD111" s="1714"/>
      <c r="AE111" s="1714"/>
      <c r="AF111" s="1714"/>
      <c r="AG111" s="1715"/>
      <c r="AH111" s="1716" t="s">
        <v>2221</v>
      </c>
      <c r="AI111" s="1717"/>
      <c r="AJ111" s="1717"/>
      <c r="AK111" s="1718"/>
      <c r="AL111" s="263"/>
      <c r="AM111" s="241"/>
    </row>
    <row r="112" spans="1:39" ht="30" customHeight="1">
      <c r="A112" s="174"/>
      <c r="B112" s="1713" t="s">
        <v>2328</v>
      </c>
      <c r="C112" s="1714"/>
      <c r="D112" s="1714"/>
      <c r="E112" s="1714"/>
      <c r="F112" s="1714"/>
      <c r="G112" s="1714"/>
      <c r="H112" s="1714"/>
      <c r="I112" s="1714"/>
      <c r="J112" s="1714"/>
      <c r="K112" s="1714"/>
      <c r="L112" s="1714"/>
      <c r="M112" s="1714"/>
      <c r="N112" s="1714"/>
      <c r="O112" s="1714"/>
      <c r="P112" s="1714"/>
      <c r="Q112" s="1714"/>
      <c r="R112" s="1714"/>
      <c r="S112" s="1714"/>
      <c r="T112" s="1714"/>
      <c r="U112" s="1714"/>
      <c r="V112" s="1714"/>
      <c r="W112" s="1714"/>
      <c r="X112" s="1714"/>
      <c r="Y112" s="1714"/>
      <c r="Z112" s="1714"/>
      <c r="AA112" s="1714"/>
      <c r="AB112" s="1714"/>
      <c r="AC112" s="1714"/>
      <c r="AD112" s="1714"/>
      <c r="AE112" s="1714"/>
      <c r="AF112" s="1714"/>
      <c r="AG112" s="1715"/>
      <c r="AH112" s="1716" t="s">
        <v>2222</v>
      </c>
      <c r="AI112" s="1717"/>
      <c r="AJ112" s="1717"/>
      <c r="AK112" s="1718"/>
      <c r="AL112" s="263"/>
      <c r="AM112" s="241"/>
    </row>
    <row r="113" spans="1:39" ht="15" customHeight="1">
      <c r="A113" s="174"/>
      <c r="B113" s="1713" t="s">
        <v>2150</v>
      </c>
      <c r="C113" s="1714"/>
      <c r="D113" s="1714"/>
      <c r="E113" s="1714"/>
      <c r="F113" s="1714"/>
      <c r="G113" s="1714"/>
      <c r="H113" s="1714"/>
      <c r="I113" s="1714"/>
      <c r="J113" s="1714"/>
      <c r="K113" s="1714"/>
      <c r="L113" s="1714"/>
      <c r="M113" s="1714"/>
      <c r="N113" s="1714"/>
      <c r="O113" s="1714"/>
      <c r="P113" s="1714"/>
      <c r="Q113" s="1714"/>
      <c r="R113" s="1714"/>
      <c r="S113" s="1714"/>
      <c r="T113" s="1714"/>
      <c r="U113" s="1714"/>
      <c r="V113" s="1714"/>
      <c r="W113" s="1714"/>
      <c r="X113" s="1714"/>
      <c r="Y113" s="1714"/>
      <c r="Z113" s="1714"/>
      <c r="AA113" s="1714"/>
      <c r="AB113" s="1714"/>
      <c r="AC113" s="1714"/>
      <c r="AD113" s="1714"/>
      <c r="AE113" s="1714"/>
      <c r="AF113" s="1714"/>
      <c r="AG113" s="1715"/>
      <c r="AH113" s="1716" t="s">
        <v>2223</v>
      </c>
      <c r="AI113" s="1717"/>
      <c r="AJ113" s="1717"/>
      <c r="AK113" s="1718"/>
      <c r="AL113" s="263"/>
      <c r="AM113" s="241"/>
    </row>
    <row r="114" spans="1:39" ht="120" customHeight="1">
      <c r="A114" s="174"/>
      <c r="B114" s="1713" t="s">
        <v>2326</v>
      </c>
      <c r="C114" s="1714"/>
      <c r="D114" s="1714"/>
      <c r="E114" s="1714"/>
      <c r="F114" s="1714"/>
      <c r="G114" s="1714"/>
      <c r="H114" s="1714"/>
      <c r="I114" s="1714"/>
      <c r="J114" s="1714"/>
      <c r="K114" s="1714"/>
      <c r="L114" s="1714"/>
      <c r="M114" s="1714"/>
      <c r="N114" s="1714"/>
      <c r="O114" s="1714"/>
      <c r="P114" s="1714"/>
      <c r="Q114" s="1714"/>
      <c r="R114" s="1714"/>
      <c r="S114" s="1714"/>
      <c r="T114" s="1714"/>
      <c r="U114" s="1714"/>
      <c r="V114" s="1714"/>
      <c r="W114" s="1714"/>
      <c r="X114" s="1714"/>
      <c r="Y114" s="1714"/>
      <c r="Z114" s="1714"/>
      <c r="AA114" s="1714"/>
      <c r="AB114" s="1714"/>
      <c r="AC114" s="1714"/>
      <c r="AD114" s="1714"/>
      <c r="AE114" s="1714"/>
      <c r="AF114" s="1714"/>
      <c r="AG114" s="1715"/>
      <c r="AH114" s="1716" t="s">
        <v>2224</v>
      </c>
      <c r="AI114" s="1717"/>
      <c r="AJ114" s="1717"/>
      <c r="AK114" s="1718"/>
      <c r="AL114" s="263"/>
      <c r="AM114" s="241"/>
    </row>
    <row r="115" spans="1:39" ht="30" customHeight="1">
      <c r="A115" s="174"/>
      <c r="B115" s="1713" t="s">
        <v>2151</v>
      </c>
      <c r="C115" s="1714"/>
      <c r="D115" s="1714"/>
      <c r="E115" s="1714"/>
      <c r="F115" s="1714"/>
      <c r="G115" s="1714"/>
      <c r="H115" s="1714"/>
      <c r="I115" s="1714"/>
      <c r="J115" s="1714"/>
      <c r="K115" s="1714"/>
      <c r="L115" s="1714"/>
      <c r="M115" s="1714"/>
      <c r="N115" s="1714"/>
      <c r="O115" s="1714"/>
      <c r="P115" s="1714"/>
      <c r="Q115" s="1714"/>
      <c r="R115" s="1714"/>
      <c r="S115" s="1714"/>
      <c r="T115" s="1714"/>
      <c r="U115" s="1714"/>
      <c r="V115" s="1714"/>
      <c r="W115" s="1714"/>
      <c r="X115" s="1714"/>
      <c r="Y115" s="1714"/>
      <c r="Z115" s="1714"/>
      <c r="AA115" s="1714"/>
      <c r="AB115" s="1714"/>
      <c r="AC115" s="1714"/>
      <c r="AD115" s="1714"/>
      <c r="AE115" s="1714"/>
      <c r="AF115" s="1714"/>
      <c r="AG115" s="1715"/>
      <c r="AH115" s="1716" t="s">
        <v>2225</v>
      </c>
      <c r="AI115" s="1717"/>
      <c r="AJ115" s="1717"/>
      <c r="AK115" s="1718"/>
      <c r="AL115" s="263"/>
      <c r="AM115" s="241"/>
    </row>
    <row r="116" spans="1:39" ht="15" customHeight="1">
      <c r="A116" s="174"/>
      <c r="B116" s="1713" t="s">
        <v>2152</v>
      </c>
      <c r="C116" s="1714"/>
      <c r="D116" s="1714"/>
      <c r="E116" s="1714"/>
      <c r="F116" s="1714"/>
      <c r="G116" s="1714"/>
      <c r="H116" s="1714"/>
      <c r="I116" s="1714"/>
      <c r="J116" s="1714"/>
      <c r="K116" s="1714"/>
      <c r="L116" s="1714"/>
      <c r="M116" s="1714"/>
      <c r="N116" s="1714"/>
      <c r="O116" s="1714"/>
      <c r="P116" s="1714"/>
      <c r="Q116" s="1714"/>
      <c r="R116" s="1714"/>
      <c r="S116" s="1714"/>
      <c r="T116" s="1714"/>
      <c r="U116" s="1714"/>
      <c r="V116" s="1714"/>
      <c r="W116" s="1714"/>
      <c r="X116" s="1714"/>
      <c r="Y116" s="1714"/>
      <c r="Z116" s="1714"/>
      <c r="AA116" s="1714"/>
      <c r="AB116" s="1714"/>
      <c r="AC116" s="1714"/>
      <c r="AD116" s="1714"/>
      <c r="AE116" s="1714"/>
      <c r="AF116" s="1714"/>
      <c r="AG116" s="1715"/>
      <c r="AH116" s="1716" t="s">
        <v>2226</v>
      </c>
      <c r="AI116" s="1717"/>
      <c r="AJ116" s="1717"/>
      <c r="AK116" s="1718"/>
      <c r="AL116" s="263"/>
      <c r="AM116" s="241"/>
    </row>
    <row r="117" spans="1:39" ht="15" customHeight="1">
      <c r="A117" s="174"/>
      <c r="B117" s="1713" t="s">
        <v>2153</v>
      </c>
      <c r="C117" s="1714"/>
      <c r="D117" s="1714"/>
      <c r="E117" s="1714"/>
      <c r="F117" s="1714"/>
      <c r="G117" s="1714"/>
      <c r="H117" s="1714"/>
      <c r="I117" s="1714"/>
      <c r="J117" s="1714"/>
      <c r="K117" s="1714"/>
      <c r="L117" s="1714"/>
      <c r="M117" s="1714"/>
      <c r="N117" s="1714"/>
      <c r="O117" s="1714"/>
      <c r="P117" s="1714"/>
      <c r="Q117" s="1714"/>
      <c r="R117" s="1714"/>
      <c r="S117" s="1714"/>
      <c r="T117" s="1714"/>
      <c r="U117" s="1714"/>
      <c r="V117" s="1714"/>
      <c r="W117" s="1714"/>
      <c r="X117" s="1714"/>
      <c r="Y117" s="1714"/>
      <c r="Z117" s="1714"/>
      <c r="AA117" s="1714"/>
      <c r="AB117" s="1714"/>
      <c r="AC117" s="1714"/>
      <c r="AD117" s="1714"/>
      <c r="AE117" s="1714"/>
      <c r="AF117" s="1714"/>
      <c r="AG117" s="1715"/>
      <c r="AH117" s="1716" t="s">
        <v>2227</v>
      </c>
      <c r="AI117" s="1717"/>
      <c r="AJ117" s="1717"/>
      <c r="AK117" s="1718"/>
      <c r="AL117" s="263"/>
      <c r="AM117" s="241"/>
    </row>
    <row r="118" spans="1:39" ht="15" customHeight="1">
      <c r="A118" s="174"/>
      <c r="B118" s="1713" t="s">
        <v>2154</v>
      </c>
      <c r="C118" s="1714"/>
      <c r="D118" s="1714"/>
      <c r="E118" s="1714"/>
      <c r="F118" s="1714"/>
      <c r="G118" s="1714"/>
      <c r="H118" s="1714"/>
      <c r="I118" s="1714"/>
      <c r="J118" s="1714"/>
      <c r="K118" s="1714"/>
      <c r="L118" s="1714"/>
      <c r="M118" s="1714"/>
      <c r="N118" s="1714"/>
      <c r="O118" s="1714"/>
      <c r="P118" s="1714"/>
      <c r="Q118" s="1714"/>
      <c r="R118" s="1714"/>
      <c r="S118" s="1714"/>
      <c r="T118" s="1714"/>
      <c r="U118" s="1714"/>
      <c r="V118" s="1714"/>
      <c r="W118" s="1714"/>
      <c r="X118" s="1714"/>
      <c r="Y118" s="1714"/>
      <c r="Z118" s="1714"/>
      <c r="AA118" s="1714"/>
      <c r="AB118" s="1714"/>
      <c r="AC118" s="1714"/>
      <c r="AD118" s="1714"/>
      <c r="AE118" s="1714"/>
      <c r="AF118" s="1714"/>
      <c r="AG118" s="1715"/>
      <c r="AH118" s="1716" t="s">
        <v>2228</v>
      </c>
      <c r="AI118" s="1717"/>
      <c r="AJ118" s="1717"/>
      <c r="AK118" s="1718"/>
      <c r="AL118" s="263"/>
      <c r="AM118" s="241"/>
    </row>
    <row r="119" spans="1:39" ht="15" customHeight="1">
      <c r="A119" s="174"/>
      <c r="B119" s="1713" t="s">
        <v>2155</v>
      </c>
      <c r="C119" s="1714"/>
      <c r="D119" s="1714"/>
      <c r="E119" s="1714"/>
      <c r="F119" s="1714"/>
      <c r="G119" s="1714"/>
      <c r="H119" s="1714"/>
      <c r="I119" s="1714"/>
      <c r="J119" s="1714"/>
      <c r="K119" s="1714"/>
      <c r="L119" s="1714"/>
      <c r="M119" s="1714"/>
      <c r="N119" s="1714"/>
      <c r="O119" s="1714"/>
      <c r="P119" s="1714"/>
      <c r="Q119" s="1714"/>
      <c r="R119" s="1714"/>
      <c r="S119" s="1714"/>
      <c r="T119" s="1714"/>
      <c r="U119" s="1714"/>
      <c r="V119" s="1714"/>
      <c r="W119" s="1714"/>
      <c r="X119" s="1714"/>
      <c r="Y119" s="1714"/>
      <c r="Z119" s="1714"/>
      <c r="AA119" s="1714"/>
      <c r="AB119" s="1714"/>
      <c r="AC119" s="1714"/>
      <c r="AD119" s="1714"/>
      <c r="AE119" s="1714"/>
      <c r="AF119" s="1714"/>
      <c r="AG119" s="1715"/>
      <c r="AH119" s="1716" t="s">
        <v>2229</v>
      </c>
      <c r="AI119" s="1717"/>
      <c r="AJ119" s="1717"/>
      <c r="AK119" s="1718"/>
      <c r="AL119" s="263"/>
      <c r="AM119" s="241"/>
    </row>
    <row r="120" spans="1:39" ht="15" customHeight="1">
      <c r="A120" s="174"/>
      <c r="B120" s="1713" t="s">
        <v>2156</v>
      </c>
      <c r="C120" s="1714"/>
      <c r="D120" s="1714"/>
      <c r="E120" s="1714"/>
      <c r="F120" s="1714"/>
      <c r="G120" s="1714"/>
      <c r="H120" s="1714"/>
      <c r="I120" s="1714"/>
      <c r="J120" s="1714"/>
      <c r="K120" s="1714"/>
      <c r="L120" s="1714"/>
      <c r="M120" s="1714"/>
      <c r="N120" s="1714"/>
      <c r="O120" s="1714"/>
      <c r="P120" s="1714"/>
      <c r="Q120" s="1714"/>
      <c r="R120" s="1714"/>
      <c r="S120" s="1714"/>
      <c r="T120" s="1714"/>
      <c r="U120" s="1714"/>
      <c r="V120" s="1714"/>
      <c r="W120" s="1714"/>
      <c r="X120" s="1714"/>
      <c r="Y120" s="1714"/>
      <c r="Z120" s="1714"/>
      <c r="AA120" s="1714"/>
      <c r="AB120" s="1714"/>
      <c r="AC120" s="1714"/>
      <c r="AD120" s="1714"/>
      <c r="AE120" s="1714"/>
      <c r="AF120" s="1714"/>
      <c r="AG120" s="1715"/>
      <c r="AH120" s="1716" t="s">
        <v>2230</v>
      </c>
      <c r="AI120" s="1717"/>
      <c r="AJ120" s="1717"/>
      <c r="AK120" s="1718"/>
      <c r="AL120" s="263"/>
      <c r="AM120" s="241"/>
    </row>
    <row r="121" spans="1:39" ht="15" customHeight="1">
      <c r="A121" s="174"/>
      <c r="B121" s="1713" t="s">
        <v>2157</v>
      </c>
      <c r="C121" s="1714"/>
      <c r="D121" s="1714"/>
      <c r="E121" s="1714"/>
      <c r="F121" s="1714"/>
      <c r="G121" s="1714"/>
      <c r="H121" s="1714"/>
      <c r="I121" s="1714"/>
      <c r="J121" s="1714"/>
      <c r="K121" s="1714"/>
      <c r="L121" s="1714"/>
      <c r="M121" s="1714"/>
      <c r="N121" s="1714"/>
      <c r="O121" s="1714"/>
      <c r="P121" s="1714"/>
      <c r="Q121" s="1714"/>
      <c r="R121" s="1714"/>
      <c r="S121" s="1714"/>
      <c r="T121" s="1714"/>
      <c r="U121" s="1714"/>
      <c r="V121" s="1714"/>
      <c r="W121" s="1714"/>
      <c r="X121" s="1714"/>
      <c r="Y121" s="1714"/>
      <c r="Z121" s="1714"/>
      <c r="AA121" s="1714"/>
      <c r="AB121" s="1714"/>
      <c r="AC121" s="1714"/>
      <c r="AD121" s="1714"/>
      <c r="AE121" s="1714"/>
      <c r="AF121" s="1714"/>
      <c r="AG121" s="1715"/>
      <c r="AH121" s="1716" t="s">
        <v>2231</v>
      </c>
      <c r="AI121" s="1717"/>
      <c r="AJ121" s="1717"/>
      <c r="AK121" s="1718"/>
      <c r="AL121" s="263"/>
      <c r="AM121" s="241"/>
    </row>
    <row r="122" spans="1:39" ht="15" customHeight="1">
      <c r="A122" s="174"/>
      <c r="B122" s="1713" t="s">
        <v>2158</v>
      </c>
      <c r="C122" s="1714"/>
      <c r="D122" s="1714"/>
      <c r="E122" s="1714"/>
      <c r="F122" s="1714"/>
      <c r="G122" s="1714"/>
      <c r="H122" s="1714"/>
      <c r="I122" s="1714"/>
      <c r="J122" s="1714"/>
      <c r="K122" s="1714"/>
      <c r="L122" s="1714"/>
      <c r="M122" s="1714"/>
      <c r="N122" s="1714"/>
      <c r="O122" s="1714"/>
      <c r="P122" s="1714"/>
      <c r="Q122" s="1714"/>
      <c r="R122" s="1714"/>
      <c r="S122" s="1714"/>
      <c r="T122" s="1714"/>
      <c r="U122" s="1714"/>
      <c r="V122" s="1714"/>
      <c r="W122" s="1714"/>
      <c r="X122" s="1714"/>
      <c r="Y122" s="1714"/>
      <c r="Z122" s="1714"/>
      <c r="AA122" s="1714"/>
      <c r="AB122" s="1714"/>
      <c r="AC122" s="1714"/>
      <c r="AD122" s="1714"/>
      <c r="AE122" s="1714"/>
      <c r="AF122" s="1714"/>
      <c r="AG122" s="1715"/>
      <c r="AH122" s="1716" t="s">
        <v>2232</v>
      </c>
      <c r="AI122" s="1717"/>
      <c r="AJ122" s="1717"/>
      <c r="AK122" s="1718"/>
      <c r="AL122" s="263"/>
      <c r="AM122" s="241"/>
    </row>
    <row r="123" spans="1:39" ht="15" customHeight="1">
      <c r="A123" s="174"/>
      <c r="B123" s="1713" t="s">
        <v>2159</v>
      </c>
      <c r="C123" s="1714"/>
      <c r="D123" s="1714"/>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5"/>
      <c r="AH123" s="1716" t="s">
        <v>2233</v>
      </c>
      <c r="AI123" s="1717"/>
      <c r="AJ123" s="1717"/>
      <c r="AK123" s="1718"/>
      <c r="AL123" s="263"/>
      <c r="AM123" s="241"/>
    </row>
    <row r="124" spans="1:39" ht="15" customHeight="1">
      <c r="A124" s="174"/>
      <c r="B124" s="1713" t="s">
        <v>2160</v>
      </c>
      <c r="C124" s="1714"/>
      <c r="D124" s="1714"/>
      <c r="E124" s="1714"/>
      <c r="F124" s="1714"/>
      <c r="G124" s="1714"/>
      <c r="H124" s="1714"/>
      <c r="I124" s="1714"/>
      <c r="J124" s="1714"/>
      <c r="K124" s="1714"/>
      <c r="L124" s="1714"/>
      <c r="M124" s="1714"/>
      <c r="N124" s="1714"/>
      <c r="O124" s="1714"/>
      <c r="P124" s="1714"/>
      <c r="Q124" s="1714"/>
      <c r="R124" s="1714"/>
      <c r="S124" s="1714"/>
      <c r="T124" s="1714"/>
      <c r="U124" s="1714"/>
      <c r="V124" s="1714"/>
      <c r="W124" s="1714"/>
      <c r="X124" s="1714"/>
      <c r="Y124" s="1714"/>
      <c r="Z124" s="1714"/>
      <c r="AA124" s="1714"/>
      <c r="AB124" s="1714"/>
      <c r="AC124" s="1714"/>
      <c r="AD124" s="1714"/>
      <c r="AE124" s="1714"/>
      <c r="AF124" s="1714"/>
      <c r="AG124" s="1715"/>
      <c r="AH124" s="1716" t="s">
        <v>2234</v>
      </c>
      <c r="AI124" s="1717"/>
      <c r="AJ124" s="1717"/>
      <c r="AK124" s="1718"/>
      <c r="AL124" s="263"/>
      <c r="AM124" s="241"/>
    </row>
    <row r="125" spans="1:39" ht="15" customHeight="1">
      <c r="A125" s="174"/>
      <c r="B125" s="1713" t="s">
        <v>2161</v>
      </c>
      <c r="C125" s="1714"/>
      <c r="D125" s="1714"/>
      <c r="E125" s="1714"/>
      <c r="F125" s="1714"/>
      <c r="G125" s="1714"/>
      <c r="H125" s="1714"/>
      <c r="I125" s="1714"/>
      <c r="J125" s="1714"/>
      <c r="K125" s="1714"/>
      <c r="L125" s="1714"/>
      <c r="M125" s="1714"/>
      <c r="N125" s="1714"/>
      <c r="O125" s="1714"/>
      <c r="P125" s="1714"/>
      <c r="Q125" s="1714"/>
      <c r="R125" s="1714"/>
      <c r="S125" s="1714"/>
      <c r="T125" s="1714"/>
      <c r="U125" s="1714"/>
      <c r="V125" s="1714"/>
      <c r="W125" s="1714"/>
      <c r="X125" s="1714"/>
      <c r="Y125" s="1714"/>
      <c r="Z125" s="1714"/>
      <c r="AA125" s="1714"/>
      <c r="AB125" s="1714"/>
      <c r="AC125" s="1714"/>
      <c r="AD125" s="1714"/>
      <c r="AE125" s="1714"/>
      <c r="AF125" s="1714"/>
      <c r="AG125" s="1715"/>
      <c r="AH125" s="1716" t="s">
        <v>2235</v>
      </c>
      <c r="AI125" s="1717"/>
      <c r="AJ125" s="1717"/>
      <c r="AK125" s="1718"/>
      <c r="AL125" s="263"/>
      <c r="AM125" s="241"/>
    </row>
    <row r="126" spans="1:39" ht="15" customHeight="1">
      <c r="A126" s="174"/>
      <c r="B126" s="1713" t="s">
        <v>2162</v>
      </c>
      <c r="C126" s="1714"/>
      <c r="D126" s="1714"/>
      <c r="E126" s="1714"/>
      <c r="F126" s="1714"/>
      <c r="G126" s="1714"/>
      <c r="H126" s="1714"/>
      <c r="I126" s="1714"/>
      <c r="J126" s="1714"/>
      <c r="K126" s="1714"/>
      <c r="L126" s="1714"/>
      <c r="M126" s="1714"/>
      <c r="N126" s="1714"/>
      <c r="O126" s="1714"/>
      <c r="P126" s="1714"/>
      <c r="Q126" s="1714"/>
      <c r="R126" s="1714"/>
      <c r="S126" s="1714"/>
      <c r="T126" s="1714"/>
      <c r="U126" s="1714"/>
      <c r="V126" s="1714"/>
      <c r="W126" s="1714"/>
      <c r="X126" s="1714"/>
      <c r="Y126" s="1714"/>
      <c r="Z126" s="1714"/>
      <c r="AA126" s="1714"/>
      <c r="AB126" s="1714"/>
      <c r="AC126" s="1714"/>
      <c r="AD126" s="1714"/>
      <c r="AE126" s="1714"/>
      <c r="AF126" s="1714"/>
      <c r="AG126" s="1715"/>
      <c r="AH126" s="1716" t="s">
        <v>2236</v>
      </c>
      <c r="AI126" s="1717"/>
      <c r="AJ126" s="1717"/>
      <c r="AK126" s="1718"/>
      <c r="AL126" s="263"/>
      <c r="AM126" s="241"/>
    </row>
    <row r="127" spans="1:39" ht="15" customHeight="1">
      <c r="A127" s="174"/>
      <c r="B127" s="1713" t="s">
        <v>2163</v>
      </c>
      <c r="C127" s="1714"/>
      <c r="D127" s="1714"/>
      <c r="E127" s="1714"/>
      <c r="F127" s="1714"/>
      <c r="G127" s="1714"/>
      <c r="H127" s="1714"/>
      <c r="I127" s="1714"/>
      <c r="J127" s="1714"/>
      <c r="K127" s="1714"/>
      <c r="L127" s="1714"/>
      <c r="M127" s="1714"/>
      <c r="N127" s="1714"/>
      <c r="O127" s="1714"/>
      <c r="P127" s="1714"/>
      <c r="Q127" s="1714"/>
      <c r="R127" s="1714"/>
      <c r="S127" s="1714"/>
      <c r="T127" s="1714"/>
      <c r="U127" s="1714"/>
      <c r="V127" s="1714"/>
      <c r="W127" s="1714"/>
      <c r="X127" s="1714"/>
      <c r="Y127" s="1714"/>
      <c r="Z127" s="1714"/>
      <c r="AA127" s="1714"/>
      <c r="AB127" s="1714"/>
      <c r="AC127" s="1714"/>
      <c r="AD127" s="1714"/>
      <c r="AE127" s="1714"/>
      <c r="AF127" s="1714"/>
      <c r="AG127" s="1715"/>
      <c r="AH127" s="1716" t="s">
        <v>2237</v>
      </c>
      <c r="AI127" s="1717"/>
      <c r="AJ127" s="1717"/>
      <c r="AK127" s="1718"/>
      <c r="AL127" s="263"/>
      <c r="AM127" s="241"/>
    </row>
    <row r="128" spans="1:39" ht="15" customHeight="1">
      <c r="A128" s="174"/>
      <c r="B128" s="1713" t="s">
        <v>2164</v>
      </c>
      <c r="C128" s="1714"/>
      <c r="D128" s="1714"/>
      <c r="E128" s="1714"/>
      <c r="F128" s="1714"/>
      <c r="G128" s="1714"/>
      <c r="H128" s="1714"/>
      <c r="I128" s="1714"/>
      <c r="J128" s="1714"/>
      <c r="K128" s="1714"/>
      <c r="L128" s="1714"/>
      <c r="M128" s="1714"/>
      <c r="N128" s="1714"/>
      <c r="O128" s="1714"/>
      <c r="P128" s="1714"/>
      <c r="Q128" s="1714"/>
      <c r="R128" s="1714"/>
      <c r="S128" s="1714"/>
      <c r="T128" s="1714"/>
      <c r="U128" s="1714"/>
      <c r="V128" s="1714"/>
      <c r="W128" s="1714"/>
      <c r="X128" s="1714"/>
      <c r="Y128" s="1714"/>
      <c r="Z128" s="1714"/>
      <c r="AA128" s="1714"/>
      <c r="AB128" s="1714"/>
      <c r="AC128" s="1714"/>
      <c r="AD128" s="1714"/>
      <c r="AE128" s="1714"/>
      <c r="AF128" s="1714"/>
      <c r="AG128" s="1715"/>
      <c r="AH128" s="1716" t="s">
        <v>2238</v>
      </c>
      <c r="AI128" s="1717"/>
      <c r="AJ128" s="1717"/>
      <c r="AK128" s="1718"/>
      <c r="AL128" s="263"/>
      <c r="AM128" s="241"/>
    </row>
    <row r="129" spans="1:39" ht="15" customHeight="1">
      <c r="A129" s="174"/>
      <c r="B129" s="1713" t="s">
        <v>2165</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1714"/>
      <c r="AC129" s="1714"/>
      <c r="AD129" s="1714"/>
      <c r="AE129" s="1714"/>
      <c r="AF129" s="1714"/>
      <c r="AG129" s="1715"/>
      <c r="AH129" s="1716" t="s">
        <v>2239</v>
      </c>
      <c r="AI129" s="1717"/>
      <c r="AJ129" s="1717"/>
      <c r="AK129" s="1718"/>
      <c r="AL129" s="263"/>
      <c r="AM129" s="241"/>
    </row>
    <row r="130" spans="1:39" ht="45" customHeight="1">
      <c r="A130" s="174"/>
      <c r="B130" s="1713" t="s">
        <v>2166</v>
      </c>
      <c r="C130" s="1714"/>
      <c r="D130" s="1714"/>
      <c r="E130" s="1714"/>
      <c r="F130" s="1714"/>
      <c r="G130" s="1714"/>
      <c r="H130" s="1714"/>
      <c r="I130" s="1714"/>
      <c r="J130" s="1714"/>
      <c r="K130" s="1714"/>
      <c r="L130" s="1714"/>
      <c r="M130" s="1714"/>
      <c r="N130" s="1714"/>
      <c r="O130" s="1714"/>
      <c r="P130" s="1714"/>
      <c r="Q130" s="1714"/>
      <c r="R130" s="1714"/>
      <c r="S130" s="1714"/>
      <c r="T130" s="1714"/>
      <c r="U130" s="1714"/>
      <c r="V130" s="1714"/>
      <c r="W130" s="1714"/>
      <c r="X130" s="1714"/>
      <c r="Y130" s="1714"/>
      <c r="Z130" s="1714"/>
      <c r="AA130" s="1714"/>
      <c r="AB130" s="1714"/>
      <c r="AC130" s="1714"/>
      <c r="AD130" s="1714"/>
      <c r="AE130" s="1714"/>
      <c r="AF130" s="1714"/>
      <c r="AG130" s="1715"/>
      <c r="AH130" s="1716" t="s">
        <v>2240</v>
      </c>
      <c r="AI130" s="1717"/>
      <c r="AJ130" s="1717"/>
      <c r="AK130" s="1718"/>
      <c r="AL130" s="263"/>
      <c r="AM130" s="241"/>
    </row>
    <row r="131" spans="1:39" ht="15" customHeight="1">
      <c r="A131" s="174"/>
      <c r="B131" s="1713" t="s">
        <v>2167</v>
      </c>
      <c r="C131" s="1714"/>
      <c r="D131" s="1714"/>
      <c r="E131" s="1714"/>
      <c r="F131" s="1714"/>
      <c r="G131" s="1714"/>
      <c r="H131" s="1714"/>
      <c r="I131" s="1714"/>
      <c r="J131" s="1714"/>
      <c r="K131" s="1714"/>
      <c r="L131" s="1714"/>
      <c r="M131" s="1714"/>
      <c r="N131" s="1714"/>
      <c r="O131" s="1714"/>
      <c r="P131" s="1714"/>
      <c r="Q131" s="1714"/>
      <c r="R131" s="1714"/>
      <c r="S131" s="1714"/>
      <c r="T131" s="1714"/>
      <c r="U131" s="1714"/>
      <c r="V131" s="1714"/>
      <c r="W131" s="1714"/>
      <c r="X131" s="1714"/>
      <c r="Y131" s="1714"/>
      <c r="Z131" s="1714"/>
      <c r="AA131" s="1714"/>
      <c r="AB131" s="1714"/>
      <c r="AC131" s="1714"/>
      <c r="AD131" s="1714"/>
      <c r="AE131" s="1714"/>
      <c r="AF131" s="1714"/>
      <c r="AG131" s="1715"/>
      <c r="AH131" s="1716" t="s">
        <v>2241</v>
      </c>
      <c r="AI131" s="1717"/>
      <c r="AJ131" s="1717"/>
      <c r="AK131" s="1718"/>
      <c r="AL131" s="263"/>
      <c r="AM131" s="241"/>
    </row>
    <row r="132" spans="1:39" ht="15" customHeight="1">
      <c r="A132" s="174"/>
      <c r="B132" s="1713" t="s">
        <v>2168</v>
      </c>
      <c r="C132" s="1714"/>
      <c r="D132" s="1714"/>
      <c r="E132" s="1714"/>
      <c r="F132" s="1714"/>
      <c r="G132" s="1714"/>
      <c r="H132" s="1714"/>
      <c r="I132" s="1714"/>
      <c r="J132" s="1714"/>
      <c r="K132" s="1714"/>
      <c r="L132" s="1714"/>
      <c r="M132" s="1714"/>
      <c r="N132" s="1714"/>
      <c r="O132" s="1714"/>
      <c r="P132" s="1714"/>
      <c r="Q132" s="1714"/>
      <c r="R132" s="1714"/>
      <c r="S132" s="1714"/>
      <c r="T132" s="1714"/>
      <c r="U132" s="1714"/>
      <c r="V132" s="1714"/>
      <c r="W132" s="1714"/>
      <c r="X132" s="1714"/>
      <c r="Y132" s="1714"/>
      <c r="Z132" s="1714"/>
      <c r="AA132" s="1714"/>
      <c r="AB132" s="1714"/>
      <c r="AC132" s="1714"/>
      <c r="AD132" s="1714"/>
      <c r="AE132" s="1714"/>
      <c r="AF132" s="1714"/>
      <c r="AG132" s="1715"/>
      <c r="AH132" s="1716" t="s">
        <v>2242</v>
      </c>
      <c r="AI132" s="1717"/>
      <c r="AJ132" s="1717"/>
      <c r="AK132" s="1718"/>
      <c r="AL132" s="263"/>
      <c r="AM132" s="241"/>
    </row>
    <row r="133" spans="1:39" ht="15" customHeight="1">
      <c r="A133" s="174"/>
      <c r="B133" s="1713" t="s">
        <v>2329</v>
      </c>
      <c r="C133" s="1714"/>
      <c r="D133" s="1714"/>
      <c r="E133" s="1714"/>
      <c r="F133" s="1714"/>
      <c r="G133" s="1714"/>
      <c r="H133" s="1714"/>
      <c r="I133" s="1714"/>
      <c r="J133" s="1714"/>
      <c r="K133" s="1714"/>
      <c r="L133" s="1714"/>
      <c r="M133" s="1714"/>
      <c r="N133" s="1714"/>
      <c r="O133" s="1714"/>
      <c r="P133" s="1714"/>
      <c r="Q133" s="1714"/>
      <c r="R133" s="1714"/>
      <c r="S133" s="1714"/>
      <c r="T133" s="1714"/>
      <c r="U133" s="1714"/>
      <c r="V133" s="1714"/>
      <c r="W133" s="1714"/>
      <c r="X133" s="1714"/>
      <c r="Y133" s="1714"/>
      <c r="Z133" s="1714"/>
      <c r="AA133" s="1714"/>
      <c r="AB133" s="1714"/>
      <c r="AC133" s="1714"/>
      <c r="AD133" s="1714"/>
      <c r="AE133" s="1714"/>
      <c r="AF133" s="1714"/>
      <c r="AG133" s="1715"/>
      <c r="AH133" s="1716" t="s">
        <v>2243</v>
      </c>
      <c r="AI133" s="1717"/>
      <c r="AJ133" s="1717"/>
      <c r="AK133" s="1718"/>
      <c r="AL133" s="263"/>
      <c r="AM133" s="241"/>
    </row>
    <row r="134" spans="1:39" ht="15" customHeight="1">
      <c r="A134" s="174"/>
      <c r="B134" s="1713" t="s">
        <v>2330</v>
      </c>
      <c r="C134" s="1714"/>
      <c r="D134" s="1714"/>
      <c r="E134" s="1714"/>
      <c r="F134" s="1714"/>
      <c r="G134" s="1714"/>
      <c r="H134" s="1714"/>
      <c r="I134" s="1714"/>
      <c r="J134" s="1714"/>
      <c r="K134" s="1714"/>
      <c r="L134" s="1714"/>
      <c r="M134" s="1714"/>
      <c r="N134" s="1714"/>
      <c r="O134" s="1714"/>
      <c r="P134" s="1714"/>
      <c r="Q134" s="1714"/>
      <c r="R134" s="1714"/>
      <c r="S134" s="1714"/>
      <c r="T134" s="1714"/>
      <c r="U134" s="1714"/>
      <c r="V134" s="1714"/>
      <c r="W134" s="1714"/>
      <c r="X134" s="1714"/>
      <c r="Y134" s="1714"/>
      <c r="Z134" s="1714"/>
      <c r="AA134" s="1714"/>
      <c r="AB134" s="1714"/>
      <c r="AC134" s="1714"/>
      <c r="AD134" s="1714"/>
      <c r="AE134" s="1714"/>
      <c r="AF134" s="1714"/>
      <c r="AG134" s="1715"/>
      <c r="AH134" s="1716" t="s">
        <v>2244</v>
      </c>
      <c r="AI134" s="1717"/>
      <c r="AJ134" s="1717"/>
      <c r="AK134" s="1718"/>
      <c r="AL134" s="263"/>
      <c r="AM134" s="241"/>
    </row>
    <row r="135" spans="1:39" ht="84.95" customHeight="1">
      <c r="A135" s="174"/>
      <c r="B135" s="1713" t="s">
        <v>2331</v>
      </c>
      <c r="C135" s="1714"/>
      <c r="D135" s="1714"/>
      <c r="E135" s="1714"/>
      <c r="F135" s="1714"/>
      <c r="G135" s="1714"/>
      <c r="H135" s="1714"/>
      <c r="I135" s="1714"/>
      <c r="J135" s="1714"/>
      <c r="K135" s="1714"/>
      <c r="L135" s="1714"/>
      <c r="M135" s="1714"/>
      <c r="N135" s="1714"/>
      <c r="O135" s="1714"/>
      <c r="P135" s="1714"/>
      <c r="Q135" s="1714"/>
      <c r="R135" s="1714"/>
      <c r="S135" s="1714"/>
      <c r="T135" s="1714"/>
      <c r="U135" s="1714"/>
      <c r="V135" s="1714"/>
      <c r="W135" s="1714"/>
      <c r="X135" s="1714"/>
      <c r="Y135" s="1714"/>
      <c r="Z135" s="1714"/>
      <c r="AA135" s="1714"/>
      <c r="AB135" s="1714"/>
      <c r="AC135" s="1714"/>
      <c r="AD135" s="1714"/>
      <c r="AE135" s="1714"/>
      <c r="AF135" s="1714"/>
      <c r="AG135" s="1715"/>
      <c r="AH135" s="1716" t="s">
        <v>2245</v>
      </c>
      <c r="AI135" s="1717"/>
      <c r="AJ135" s="1717"/>
      <c r="AK135" s="1718"/>
      <c r="AL135" s="263"/>
      <c r="AM135" s="241"/>
    </row>
    <row r="136" spans="1:39" ht="15" customHeight="1">
      <c r="A136" s="174"/>
      <c r="B136" s="1713" t="s">
        <v>2169</v>
      </c>
      <c r="C136" s="1714"/>
      <c r="D136" s="1714"/>
      <c r="E136" s="1714"/>
      <c r="F136" s="1714"/>
      <c r="G136" s="1714"/>
      <c r="H136" s="1714"/>
      <c r="I136" s="1714"/>
      <c r="J136" s="1714"/>
      <c r="K136" s="1714"/>
      <c r="L136" s="1714"/>
      <c r="M136" s="1714"/>
      <c r="N136" s="1714"/>
      <c r="O136" s="1714"/>
      <c r="P136" s="1714"/>
      <c r="Q136" s="1714"/>
      <c r="R136" s="1714"/>
      <c r="S136" s="1714"/>
      <c r="T136" s="1714"/>
      <c r="U136" s="1714"/>
      <c r="V136" s="1714"/>
      <c r="W136" s="1714"/>
      <c r="X136" s="1714"/>
      <c r="Y136" s="1714"/>
      <c r="Z136" s="1714"/>
      <c r="AA136" s="1714"/>
      <c r="AB136" s="1714"/>
      <c r="AC136" s="1714"/>
      <c r="AD136" s="1714"/>
      <c r="AE136" s="1714"/>
      <c r="AF136" s="1714"/>
      <c r="AG136" s="1715"/>
      <c r="AH136" s="1716" t="s">
        <v>2246</v>
      </c>
      <c r="AI136" s="1717"/>
      <c r="AJ136" s="1717"/>
      <c r="AK136" s="1718"/>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83" t="s">
        <v>2469</v>
      </c>
      <c r="B138" s="1583"/>
      <c r="C138" s="1583"/>
      <c r="D138" s="1583"/>
      <c r="E138" s="1583"/>
      <c r="F138" s="1583"/>
      <c r="G138" s="1583"/>
      <c r="H138" s="1583"/>
      <c r="I138" s="1583"/>
      <c r="J138" s="1583"/>
      <c r="K138" s="1583"/>
      <c r="L138" s="1583"/>
      <c r="M138" s="1583"/>
      <c r="N138" s="1583"/>
      <c r="O138" s="1583"/>
      <c r="P138" s="1583"/>
      <c r="Q138" s="1583"/>
      <c r="R138" s="1583"/>
      <c r="S138" s="1583"/>
      <c r="T138" s="1583"/>
      <c r="U138" s="1583"/>
      <c r="V138" s="1583"/>
      <c r="W138" s="1583"/>
      <c r="X138" s="1583"/>
      <c r="Y138" s="1583"/>
      <c r="Z138" s="1583"/>
      <c r="AA138" s="1583"/>
      <c r="AB138" s="1583"/>
      <c r="AC138" s="1583"/>
      <c r="AD138" s="1583"/>
      <c r="AE138" s="1583"/>
      <c r="AF138" s="1583"/>
      <c r="AG138" s="1583"/>
      <c r="AH138" s="1583"/>
      <c r="AI138" s="1583"/>
      <c r="AJ138" s="1583"/>
      <c r="AK138" s="1583"/>
      <c r="AL138" s="1583"/>
      <c r="AM138" s="241"/>
    </row>
    <row r="139" spans="1:39" ht="12.6" customHeight="1">
      <c r="A139" s="1583"/>
      <c r="B139" s="1583"/>
      <c r="C139" s="1583"/>
      <c r="D139" s="1583"/>
      <c r="E139" s="1583"/>
      <c r="F139" s="1583"/>
      <c r="G139" s="1583"/>
      <c r="H139" s="1583"/>
      <c r="I139" s="1583"/>
      <c r="J139" s="1583"/>
      <c r="K139" s="1583"/>
      <c r="L139" s="1583"/>
      <c r="M139" s="1583"/>
      <c r="N139" s="1583"/>
      <c r="O139" s="1583"/>
      <c r="P139" s="1583"/>
      <c r="Q139" s="1583"/>
      <c r="R139" s="1583"/>
      <c r="S139" s="1583"/>
      <c r="T139" s="1583"/>
      <c r="U139" s="1583"/>
      <c r="V139" s="1583"/>
      <c r="W139" s="1583"/>
      <c r="X139" s="1583"/>
      <c r="Y139" s="1583"/>
      <c r="Z139" s="1583"/>
      <c r="AA139" s="1583"/>
      <c r="AB139" s="1583"/>
      <c r="AC139" s="1583"/>
      <c r="AD139" s="1583"/>
      <c r="AE139" s="1583"/>
      <c r="AF139" s="1583"/>
      <c r="AG139" s="1583"/>
      <c r="AH139" s="1583"/>
      <c r="AI139" s="1583"/>
      <c r="AJ139" s="1583"/>
      <c r="AK139" s="1583"/>
      <c r="AL139" s="1583"/>
      <c r="AM139" s="241"/>
    </row>
    <row r="140" spans="1:39" ht="15" customHeight="1">
      <c r="A140" s="174"/>
      <c r="B140" s="1719" t="s">
        <v>2314</v>
      </c>
      <c r="C140" s="1719"/>
      <c r="D140" s="1719"/>
      <c r="E140" s="1719"/>
      <c r="F140" s="1719"/>
      <c r="G140" s="1719"/>
      <c r="H140" s="1719"/>
      <c r="I140" s="1719"/>
      <c r="J140" s="1719"/>
      <c r="K140" s="1719"/>
      <c r="L140" s="1719"/>
      <c r="M140" s="1719"/>
      <c r="N140" s="1719"/>
      <c r="O140" s="1719"/>
      <c r="P140" s="1719"/>
      <c r="Q140" s="1719"/>
      <c r="R140" s="1719"/>
      <c r="S140" s="1719"/>
      <c r="T140" s="1719"/>
      <c r="U140" s="1719"/>
      <c r="V140" s="1719"/>
      <c r="W140" s="1719"/>
      <c r="X140" s="1719"/>
      <c r="Y140" s="1719"/>
      <c r="Z140" s="1719"/>
      <c r="AA140" s="1719"/>
      <c r="AB140" s="1719"/>
      <c r="AC140" s="1719"/>
      <c r="AD140" s="1719"/>
      <c r="AE140" s="1719"/>
      <c r="AF140" s="1719"/>
      <c r="AG140" s="1719"/>
      <c r="AH140" s="1719" t="s">
        <v>2170</v>
      </c>
      <c r="AI140" s="1719"/>
      <c r="AJ140" s="1719"/>
      <c r="AK140" s="1719"/>
      <c r="AL140" s="174"/>
      <c r="AM140" s="241"/>
    </row>
    <row r="141" spans="1:39" ht="15" customHeight="1">
      <c r="A141" s="174"/>
      <c r="B141" s="1709" t="s">
        <v>2315</v>
      </c>
      <c r="C141" s="1709"/>
      <c r="D141" s="1709"/>
      <c r="E141" s="1709"/>
      <c r="F141" s="1709"/>
      <c r="G141" s="1709"/>
      <c r="H141" s="1709"/>
      <c r="I141" s="1709"/>
      <c r="J141" s="1709"/>
      <c r="K141" s="1709"/>
      <c r="L141" s="1709"/>
      <c r="M141" s="1709"/>
      <c r="N141" s="1709"/>
      <c r="O141" s="1709"/>
      <c r="P141" s="1709"/>
      <c r="Q141" s="1709"/>
      <c r="R141" s="1709"/>
      <c r="S141" s="1709"/>
      <c r="T141" s="1709"/>
      <c r="U141" s="1709"/>
      <c r="V141" s="1709"/>
      <c r="W141" s="1709"/>
      <c r="X141" s="1709"/>
      <c r="Y141" s="1709"/>
      <c r="Z141" s="1709"/>
      <c r="AA141" s="1709"/>
      <c r="AB141" s="1709"/>
      <c r="AC141" s="1709"/>
      <c r="AD141" s="1709"/>
      <c r="AE141" s="1709"/>
      <c r="AF141" s="1709"/>
      <c r="AG141" s="1709"/>
      <c r="AH141" s="1710" t="s">
        <v>2281</v>
      </c>
      <c r="AI141" s="1711"/>
      <c r="AJ141" s="1711"/>
      <c r="AK141" s="1712"/>
      <c r="AL141" s="174"/>
      <c r="AM141" s="241"/>
    </row>
    <row r="142" spans="1:39" ht="15" customHeight="1">
      <c r="A142" s="174"/>
      <c r="B142" s="1709" t="s">
        <v>2316</v>
      </c>
      <c r="C142" s="1709"/>
      <c r="D142" s="1709"/>
      <c r="E142" s="1709"/>
      <c r="F142" s="1709"/>
      <c r="G142" s="1709"/>
      <c r="H142" s="1709"/>
      <c r="I142" s="1709"/>
      <c r="J142" s="1709"/>
      <c r="K142" s="1709"/>
      <c r="L142" s="1709"/>
      <c r="M142" s="1709"/>
      <c r="N142" s="1709"/>
      <c r="O142" s="1709"/>
      <c r="P142" s="1709"/>
      <c r="Q142" s="1709"/>
      <c r="R142" s="1709"/>
      <c r="S142" s="1709"/>
      <c r="T142" s="1709"/>
      <c r="U142" s="1709"/>
      <c r="V142" s="1709"/>
      <c r="W142" s="1709"/>
      <c r="X142" s="1709"/>
      <c r="Y142" s="1709"/>
      <c r="Z142" s="1709"/>
      <c r="AA142" s="1709"/>
      <c r="AB142" s="1709"/>
      <c r="AC142" s="1709"/>
      <c r="AD142" s="1709"/>
      <c r="AE142" s="1709"/>
      <c r="AF142" s="1709"/>
      <c r="AG142" s="1709"/>
      <c r="AH142" s="1710" t="s">
        <v>2319</v>
      </c>
      <c r="AI142" s="1711"/>
      <c r="AJ142" s="1711"/>
      <c r="AK142" s="1712"/>
      <c r="AL142" s="174"/>
      <c r="AM142" s="241"/>
    </row>
    <row r="143" spans="1:39" ht="15" customHeight="1">
      <c r="A143" s="174"/>
      <c r="B143" s="1709" t="s">
        <v>2317</v>
      </c>
      <c r="C143" s="1709"/>
      <c r="D143" s="1709"/>
      <c r="E143" s="1709"/>
      <c r="F143" s="1709"/>
      <c r="G143" s="1709"/>
      <c r="H143" s="1709"/>
      <c r="I143" s="1709"/>
      <c r="J143" s="1709"/>
      <c r="K143" s="1709"/>
      <c r="L143" s="1709"/>
      <c r="M143" s="1709"/>
      <c r="N143" s="1709"/>
      <c r="O143" s="1709"/>
      <c r="P143" s="1709"/>
      <c r="Q143" s="1709"/>
      <c r="R143" s="1709"/>
      <c r="S143" s="1709"/>
      <c r="T143" s="1709"/>
      <c r="U143" s="1709"/>
      <c r="V143" s="1709"/>
      <c r="W143" s="1709"/>
      <c r="X143" s="1709"/>
      <c r="Y143" s="1709"/>
      <c r="Z143" s="1709"/>
      <c r="AA143" s="1709"/>
      <c r="AB143" s="1709"/>
      <c r="AC143" s="1709"/>
      <c r="AD143" s="1709"/>
      <c r="AE143" s="1709"/>
      <c r="AF143" s="1709"/>
      <c r="AG143" s="1709"/>
      <c r="AH143" s="1710" t="s">
        <v>2320</v>
      </c>
      <c r="AI143" s="1711"/>
      <c r="AJ143" s="1711"/>
      <c r="AK143" s="1712"/>
      <c r="AL143" s="174"/>
      <c r="AM143" s="241"/>
    </row>
    <row r="144" spans="1:39" ht="15" customHeight="1">
      <c r="A144" s="174"/>
      <c r="B144" s="1709" t="s">
        <v>2318</v>
      </c>
      <c r="C144" s="1709"/>
      <c r="D144" s="1709"/>
      <c r="E144" s="1709"/>
      <c r="F144" s="1709"/>
      <c r="G144" s="1709"/>
      <c r="H144" s="1709"/>
      <c r="I144" s="1709"/>
      <c r="J144" s="1709"/>
      <c r="K144" s="1709"/>
      <c r="L144" s="1709"/>
      <c r="M144" s="1709"/>
      <c r="N144" s="1709"/>
      <c r="O144" s="1709"/>
      <c r="P144" s="1709"/>
      <c r="Q144" s="1709"/>
      <c r="R144" s="1709"/>
      <c r="S144" s="1709"/>
      <c r="T144" s="1709"/>
      <c r="U144" s="1709"/>
      <c r="V144" s="1709"/>
      <c r="W144" s="1709"/>
      <c r="X144" s="1709"/>
      <c r="Y144" s="1709"/>
      <c r="Z144" s="1709"/>
      <c r="AA144" s="1709"/>
      <c r="AB144" s="1709"/>
      <c r="AC144" s="1709"/>
      <c r="AD144" s="1709"/>
      <c r="AE144" s="1709"/>
      <c r="AF144" s="1709"/>
      <c r="AG144" s="1709"/>
      <c r="AH144" s="1710" t="s">
        <v>2321</v>
      </c>
      <c r="AI144" s="1711"/>
      <c r="AJ144" s="1711"/>
      <c r="AK144" s="1712"/>
      <c r="AL144" s="174"/>
      <c r="AM144" s="241"/>
    </row>
    <row r="145" spans="1:44" ht="15" customHeight="1">
      <c r="A145" s="174"/>
      <c r="B145" s="1709" t="s">
        <v>2333</v>
      </c>
      <c r="C145" s="1709"/>
      <c r="D145" s="1709"/>
      <c r="E145" s="1709"/>
      <c r="F145" s="1709"/>
      <c r="G145" s="1709"/>
      <c r="H145" s="1709"/>
      <c r="I145" s="1709"/>
      <c r="J145" s="1709"/>
      <c r="K145" s="1709"/>
      <c r="L145" s="1709"/>
      <c r="M145" s="1709"/>
      <c r="N145" s="1709"/>
      <c r="O145" s="1709"/>
      <c r="P145" s="1709"/>
      <c r="Q145" s="1709"/>
      <c r="R145" s="1709"/>
      <c r="S145" s="1709"/>
      <c r="T145" s="1709"/>
      <c r="U145" s="1709"/>
      <c r="V145" s="1709"/>
      <c r="W145" s="1709"/>
      <c r="X145" s="1709"/>
      <c r="Y145" s="1709"/>
      <c r="Z145" s="1709"/>
      <c r="AA145" s="1709"/>
      <c r="AB145" s="1709"/>
      <c r="AC145" s="1709"/>
      <c r="AD145" s="1709"/>
      <c r="AE145" s="1709"/>
      <c r="AF145" s="1709"/>
      <c r="AG145" s="1709"/>
      <c r="AH145" s="1710" t="s">
        <v>2322</v>
      </c>
      <c r="AI145" s="1711"/>
      <c r="AJ145" s="1711"/>
      <c r="AK145" s="1712"/>
      <c r="AL145" s="174"/>
      <c r="AM145" s="241"/>
    </row>
    <row r="146" spans="1:44" ht="15" customHeight="1">
      <c r="A146" s="174"/>
      <c r="B146" s="1709" t="s">
        <v>2169</v>
      </c>
      <c r="C146" s="1709"/>
      <c r="D146" s="1709"/>
      <c r="E146" s="1709"/>
      <c r="F146" s="1709"/>
      <c r="G146" s="1709"/>
      <c r="H146" s="1709"/>
      <c r="I146" s="1709"/>
      <c r="J146" s="1709"/>
      <c r="K146" s="1709"/>
      <c r="L146" s="1709"/>
      <c r="M146" s="1709"/>
      <c r="N146" s="1709"/>
      <c r="O146" s="1709"/>
      <c r="P146" s="1709"/>
      <c r="Q146" s="1709"/>
      <c r="R146" s="1709"/>
      <c r="S146" s="1709"/>
      <c r="T146" s="1709"/>
      <c r="U146" s="1709"/>
      <c r="V146" s="1709"/>
      <c r="W146" s="1709"/>
      <c r="X146" s="1709"/>
      <c r="Y146" s="1709"/>
      <c r="Z146" s="1709"/>
      <c r="AA146" s="1709"/>
      <c r="AB146" s="1709"/>
      <c r="AC146" s="1709"/>
      <c r="AD146" s="1709"/>
      <c r="AE146" s="1709"/>
      <c r="AF146" s="1709"/>
      <c r="AG146" s="1709"/>
      <c r="AH146" s="1710" t="s">
        <v>2323</v>
      </c>
      <c r="AI146" s="1711"/>
      <c r="AJ146" s="1711"/>
      <c r="AK146" s="1712"/>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83" t="s">
        <v>2470</v>
      </c>
      <c r="B148" s="1583"/>
      <c r="C148" s="1583"/>
      <c r="D148" s="1583"/>
      <c r="E148" s="1583"/>
      <c r="F148" s="1583"/>
      <c r="G148" s="1583"/>
      <c r="H148" s="1583"/>
      <c r="I148" s="1583"/>
      <c r="J148" s="1583"/>
      <c r="K148" s="1583"/>
      <c r="L148" s="1583"/>
      <c r="M148" s="1583"/>
      <c r="N148" s="1583"/>
      <c r="O148" s="1583"/>
      <c r="P148" s="1583"/>
      <c r="Q148" s="1583"/>
      <c r="R148" s="1583"/>
      <c r="S148" s="1583"/>
      <c r="T148" s="1583"/>
      <c r="U148" s="1583"/>
      <c r="V148" s="1583"/>
      <c r="W148" s="1583"/>
      <c r="X148" s="1583"/>
      <c r="Y148" s="1583"/>
      <c r="Z148" s="1583"/>
      <c r="AA148" s="1583"/>
      <c r="AB148" s="1583"/>
      <c r="AC148" s="1583"/>
      <c r="AD148" s="1583"/>
      <c r="AE148" s="1583"/>
      <c r="AF148" s="1583"/>
      <c r="AG148" s="1583"/>
      <c r="AH148" s="1583"/>
      <c r="AI148" s="1583"/>
      <c r="AJ148" s="1583"/>
      <c r="AK148" s="1583"/>
      <c r="AL148" s="1583"/>
      <c r="AM148" s="4"/>
      <c r="AN148" s="4"/>
      <c r="AO148" s="4"/>
      <c r="AP148" s="4"/>
      <c r="AQ148" s="4"/>
      <c r="AR148" s="4"/>
    </row>
    <row r="149" spans="1:44" ht="15" customHeight="1">
      <c r="A149" s="1583"/>
      <c r="B149" s="1583"/>
      <c r="C149" s="1583"/>
      <c r="D149" s="1583"/>
      <c r="E149" s="1583"/>
      <c r="F149" s="1583"/>
      <c r="G149" s="1583"/>
      <c r="H149" s="1583"/>
      <c r="I149" s="1583"/>
      <c r="J149" s="1583"/>
      <c r="K149" s="1583"/>
      <c r="L149" s="1583"/>
      <c r="M149" s="1583"/>
      <c r="N149" s="1583"/>
      <c r="O149" s="1583"/>
      <c r="P149" s="1583"/>
      <c r="Q149" s="1583"/>
      <c r="R149" s="1583"/>
      <c r="S149" s="1583"/>
      <c r="T149" s="1583"/>
      <c r="U149" s="1583"/>
      <c r="V149" s="1583"/>
      <c r="W149" s="1583"/>
      <c r="X149" s="1583"/>
      <c r="Y149" s="1583"/>
      <c r="Z149" s="1583"/>
      <c r="AA149" s="1583"/>
      <c r="AB149" s="1583"/>
      <c r="AC149" s="1583"/>
      <c r="AD149" s="1583"/>
      <c r="AE149" s="1583"/>
      <c r="AF149" s="1583"/>
      <c r="AG149" s="1583"/>
      <c r="AH149" s="1583"/>
      <c r="AI149" s="1583"/>
      <c r="AJ149" s="1583"/>
      <c r="AK149" s="1583"/>
      <c r="AL149" s="1583"/>
      <c r="AM149" s="4"/>
      <c r="AN149" s="4"/>
      <c r="AO149" s="4"/>
      <c r="AP149" s="4"/>
      <c r="AQ149" s="4"/>
      <c r="AR149" s="4"/>
    </row>
    <row r="150" spans="1:44" ht="15" customHeight="1">
      <c r="A150" s="1583"/>
      <c r="B150" s="1583"/>
      <c r="C150" s="1583"/>
      <c r="D150" s="1583"/>
      <c r="E150" s="1583"/>
      <c r="F150" s="1583"/>
      <c r="G150" s="1583"/>
      <c r="H150" s="1583"/>
      <c r="I150" s="1583"/>
      <c r="J150" s="1583"/>
      <c r="K150" s="1583"/>
      <c r="L150" s="1583"/>
      <c r="M150" s="1583"/>
      <c r="N150" s="1583"/>
      <c r="O150" s="1583"/>
      <c r="P150" s="1583"/>
      <c r="Q150" s="1583"/>
      <c r="R150" s="1583"/>
      <c r="S150" s="1583"/>
      <c r="T150" s="1583"/>
      <c r="U150" s="1583"/>
      <c r="V150" s="1583"/>
      <c r="W150" s="1583"/>
      <c r="X150" s="1583"/>
      <c r="Y150" s="1583"/>
      <c r="Z150" s="1583"/>
      <c r="AA150" s="1583"/>
      <c r="AB150" s="1583"/>
      <c r="AC150" s="1583"/>
      <c r="AD150" s="1583"/>
      <c r="AE150" s="1583"/>
      <c r="AF150" s="1583"/>
      <c r="AG150" s="1583"/>
      <c r="AH150" s="1583"/>
      <c r="AI150" s="1583"/>
      <c r="AJ150" s="1583"/>
      <c r="AK150" s="1583"/>
      <c r="AL150" s="1583"/>
      <c r="AM150" s="4"/>
      <c r="AN150" s="4"/>
      <c r="AO150" s="4"/>
      <c r="AP150" s="4"/>
      <c r="AQ150" s="4"/>
      <c r="AR150" s="4"/>
    </row>
    <row r="151" spans="1:44" ht="15" customHeight="1">
      <c r="A151" s="1583"/>
      <c r="B151" s="1583"/>
      <c r="C151" s="1583"/>
      <c r="D151" s="1583"/>
      <c r="E151" s="1583"/>
      <c r="F151" s="1583"/>
      <c r="G151" s="1583"/>
      <c r="H151" s="1583"/>
      <c r="I151" s="1583"/>
      <c r="J151" s="1583"/>
      <c r="K151" s="1583"/>
      <c r="L151" s="1583"/>
      <c r="M151" s="1583"/>
      <c r="N151" s="1583"/>
      <c r="O151" s="1583"/>
      <c r="P151" s="1583"/>
      <c r="Q151" s="1583"/>
      <c r="R151" s="1583"/>
      <c r="S151" s="1583"/>
      <c r="T151" s="1583"/>
      <c r="U151" s="1583"/>
      <c r="V151" s="1583"/>
      <c r="W151" s="1583"/>
      <c r="X151" s="1583"/>
      <c r="Y151" s="1583"/>
      <c r="Z151" s="1583"/>
      <c r="AA151" s="1583"/>
      <c r="AB151" s="1583"/>
      <c r="AC151" s="1583"/>
      <c r="AD151" s="1583"/>
      <c r="AE151" s="1583"/>
      <c r="AF151" s="1583"/>
      <c r="AG151" s="1583"/>
      <c r="AH151" s="1583"/>
      <c r="AI151" s="1583"/>
      <c r="AJ151" s="1583"/>
      <c r="AK151" s="1583"/>
      <c r="AL151" s="1583"/>
      <c r="AM151" s="4"/>
      <c r="AN151" s="4"/>
      <c r="AO151" s="4"/>
      <c r="AP151" s="4"/>
      <c r="AQ151" s="4"/>
      <c r="AR151" s="4"/>
    </row>
    <row r="152" spans="1:44" ht="7.5" customHeight="1">
      <c r="A152" s="1583"/>
      <c r="B152" s="1583"/>
      <c r="C152" s="1583"/>
      <c r="D152" s="1583"/>
      <c r="E152" s="1583"/>
      <c r="F152" s="1583"/>
      <c r="G152" s="1583"/>
      <c r="H152" s="1583"/>
      <c r="I152" s="1583"/>
      <c r="J152" s="1583"/>
      <c r="K152" s="1583"/>
      <c r="L152" s="1583"/>
      <c r="M152" s="1583"/>
      <c r="N152" s="1583"/>
      <c r="O152" s="1583"/>
      <c r="P152" s="1583"/>
      <c r="Q152" s="1583"/>
      <c r="R152" s="1583"/>
      <c r="S152" s="1583"/>
      <c r="T152" s="1583"/>
      <c r="U152" s="1583"/>
      <c r="V152" s="1583"/>
      <c r="W152" s="1583"/>
      <c r="X152" s="1583"/>
      <c r="Y152" s="1583"/>
      <c r="Z152" s="1583"/>
      <c r="AA152" s="1583"/>
      <c r="AB152" s="1583"/>
      <c r="AC152" s="1583"/>
      <c r="AD152" s="1583"/>
      <c r="AE152" s="1583"/>
      <c r="AF152" s="1583"/>
      <c r="AG152" s="1583"/>
      <c r="AH152" s="1583"/>
      <c r="AI152" s="1583"/>
      <c r="AJ152" s="1583"/>
      <c r="AK152" s="1583"/>
      <c r="AL152" s="1583"/>
      <c r="AM152" s="4"/>
      <c r="AN152" s="4"/>
      <c r="AO152" s="4"/>
      <c r="AP152" s="4"/>
      <c r="AQ152" s="4"/>
      <c r="AR152" s="4"/>
    </row>
    <row r="153" spans="1:44" ht="15" customHeight="1">
      <c r="A153" s="1583" t="s">
        <v>2471</v>
      </c>
      <c r="B153" s="1583"/>
      <c r="C153" s="1583"/>
      <c r="D153" s="1583"/>
      <c r="E153" s="1583"/>
      <c r="F153" s="1583"/>
      <c r="G153" s="1583"/>
      <c r="H153" s="1583"/>
      <c r="I153" s="1583"/>
      <c r="J153" s="1583"/>
      <c r="K153" s="1583"/>
      <c r="L153" s="1583"/>
      <c r="M153" s="1583"/>
      <c r="N153" s="1583"/>
      <c r="O153" s="1583"/>
      <c r="P153" s="1583"/>
      <c r="Q153" s="1583"/>
      <c r="R153" s="1583"/>
      <c r="S153" s="1583"/>
      <c r="T153" s="1583"/>
      <c r="U153" s="1583"/>
      <c r="V153" s="1583"/>
      <c r="W153" s="1583"/>
      <c r="X153" s="1583"/>
      <c r="Y153" s="1583"/>
      <c r="Z153" s="1583"/>
      <c r="AA153" s="1583"/>
      <c r="AB153" s="1583"/>
      <c r="AC153" s="1583"/>
      <c r="AD153" s="1583"/>
      <c r="AE153" s="1583"/>
      <c r="AF153" s="1583"/>
      <c r="AG153" s="1583"/>
      <c r="AH153" s="1583"/>
      <c r="AI153" s="1583"/>
      <c r="AJ153" s="1583"/>
      <c r="AK153" s="1583"/>
      <c r="AL153" s="1583"/>
      <c r="AM153" s="241"/>
    </row>
    <row r="154" spans="1:44" ht="15" customHeight="1">
      <c r="A154" s="1583"/>
      <c r="B154" s="1583"/>
      <c r="C154" s="1583"/>
      <c r="D154" s="1583"/>
      <c r="E154" s="1583"/>
      <c r="F154" s="1583"/>
      <c r="G154" s="1583"/>
      <c r="H154" s="1583"/>
      <c r="I154" s="1583"/>
      <c r="J154" s="1583"/>
      <c r="K154" s="1583"/>
      <c r="L154" s="1583"/>
      <c r="M154" s="1583"/>
      <c r="N154" s="1583"/>
      <c r="O154" s="1583"/>
      <c r="P154" s="1583"/>
      <c r="Q154" s="1583"/>
      <c r="R154" s="1583"/>
      <c r="S154" s="1583"/>
      <c r="T154" s="1583"/>
      <c r="U154" s="1583"/>
      <c r="V154" s="1583"/>
      <c r="W154" s="1583"/>
      <c r="X154" s="1583"/>
      <c r="Y154" s="1583"/>
      <c r="Z154" s="1583"/>
      <c r="AA154" s="1583"/>
      <c r="AB154" s="1583"/>
      <c r="AC154" s="1583"/>
      <c r="AD154" s="1583"/>
      <c r="AE154" s="1583"/>
      <c r="AF154" s="1583"/>
      <c r="AG154" s="1583"/>
      <c r="AH154" s="1583"/>
      <c r="AI154" s="1583"/>
      <c r="AJ154" s="1583"/>
      <c r="AK154" s="1583"/>
      <c r="AL154" s="1583"/>
      <c r="AM154" s="241"/>
    </row>
    <row r="155" spans="1:44" ht="15" customHeight="1">
      <c r="A155" s="1583"/>
      <c r="B155" s="1583"/>
      <c r="C155" s="1583"/>
      <c r="D155" s="1583"/>
      <c r="E155" s="1583"/>
      <c r="F155" s="1583"/>
      <c r="G155" s="1583"/>
      <c r="H155" s="1583"/>
      <c r="I155" s="1583"/>
      <c r="J155" s="1583"/>
      <c r="K155" s="1583"/>
      <c r="L155" s="1583"/>
      <c r="M155" s="1583"/>
      <c r="N155" s="1583"/>
      <c r="O155" s="1583"/>
      <c r="P155" s="1583"/>
      <c r="Q155" s="1583"/>
      <c r="R155" s="1583"/>
      <c r="S155" s="1583"/>
      <c r="T155" s="1583"/>
      <c r="U155" s="1583"/>
      <c r="V155" s="1583"/>
      <c r="W155" s="1583"/>
      <c r="X155" s="1583"/>
      <c r="Y155" s="1583"/>
      <c r="Z155" s="1583"/>
      <c r="AA155" s="1583"/>
      <c r="AB155" s="1583"/>
      <c r="AC155" s="1583"/>
      <c r="AD155" s="1583"/>
      <c r="AE155" s="1583"/>
      <c r="AF155" s="1583"/>
      <c r="AG155" s="1583"/>
      <c r="AH155" s="1583"/>
      <c r="AI155" s="1583"/>
      <c r="AJ155" s="1583"/>
      <c r="AK155" s="1583"/>
      <c r="AL155" s="1583"/>
      <c r="AM155" s="241"/>
    </row>
    <row r="156" spans="1:44" ht="15" customHeight="1">
      <c r="A156" s="1583"/>
      <c r="B156" s="1583"/>
      <c r="C156" s="1583"/>
      <c r="D156" s="1583"/>
      <c r="E156" s="1583"/>
      <c r="F156" s="1583"/>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c r="AA156" s="1583"/>
      <c r="AB156" s="1583"/>
      <c r="AC156" s="1583"/>
      <c r="AD156" s="1583"/>
      <c r="AE156" s="1583"/>
      <c r="AF156" s="1583"/>
      <c r="AG156" s="1583"/>
      <c r="AH156" s="1583"/>
      <c r="AI156" s="1583"/>
      <c r="AJ156" s="1583"/>
      <c r="AK156" s="1583"/>
      <c r="AL156" s="1583"/>
      <c r="AM156" s="241"/>
    </row>
    <row r="157" spans="1:44" ht="15" customHeight="1">
      <c r="A157" s="1583"/>
      <c r="B157" s="1583"/>
      <c r="C157" s="1583"/>
      <c r="D157" s="1583"/>
      <c r="E157" s="1583"/>
      <c r="F157" s="1583"/>
      <c r="G157" s="1583"/>
      <c r="H157" s="1583"/>
      <c r="I157" s="1583"/>
      <c r="J157" s="1583"/>
      <c r="K157" s="1583"/>
      <c r="L157" s="1583"/>
      <c r="M157" s="1583"/>
      <c r="N157" s="1583"/>
      <c r="O157" s="1583"/>
      <c r="P157" s="1583"/>
      <c r="Q157" s="1583"/>
      <c r="R157" s="1583"/>
      <c r="S157" s="1583"/>
      <c r="T157" s="1583"/>
      <c r="U157" s="1583"/>
      <c r="V157" s="1583"/>
      <c r="W157" s="1583"/>
      <c r="X157" s="1583"/>
      <c r="Y157" s="1583"/>
      <c r="Z157" s="1583"/>
      <c r="AA157" s="1583"/>
      <c r="AB157" s="1583"/>
      <c r="AC157" s="1583"/>
      <c r="AD157" s="1583"/>
      <c r="AE157" s="1583"/>
      <c r="AF157" s="1583"/>
      <c r="AG157" s="1583"/>
      <c r="AH157" s="1583"/>
      <c r="AI157" s="1583"/>
      <c r="AJ157" s="1583"/>
      <c r="AK157" s="1583"/>
      <c r="AL157" s="1583"/>
      <c r="AM157" s="241"/>
    </row>
    <row r="158" spans="1:44" ht="15" customHeight="1">
      <c r="A158" s="1583"/>
      <c r="B158" s="1583"/>
      <c r="C158" s="1583"/>
      <c r="D158" s="1583"/>
      <c r="E158" s="1583"/>
      <c r="F158" s="1583"/>
      <c r="G158" s="1583"/>
      <c r="H158" s="1583"/>
      <c r="I158" s="1583"/>
      <c r="J158" s="1583"/>
      <c r="K158" s="1583"/>
      <c r="L158" s="1583"/>
      <c r="M158" s="1583"/>
      <c r="N158" s="1583"/>
      <c r="O158" s="1583"/>
      <c r="P158" s="1583"/>
      <c r="Q158" s="1583"/>
      <c r="R158" s="1583"/>
      <c r="S158" s="1583"/>
      <c r="T158" s="1583"/>
      <c r="U158" s="1583"/>
      <c r="V158" s="1583"/>
      <c r="W158" s="1583"/>
      <c r="X158" s="1583"/>
      <c r="Y158" s="1583"/>
      <c r="Z158" s="1583"/>
      <c r="AA158" s="1583"/>
      <c r="AB158" s="1583"/>
      <c r="AC158" s="1583"/>
      <c r="AD158" s="1583"/>
      <c r="AE158" s="1583"/>
      <c r="AF158" s="1583"/>
      <c r="AG158" s="1583"/>
      <c r="AH158" s="1583"/>
      <c r="AI158" s="1583"/>
      <c r="AJ158" s="1583"/>
      <c r="AK158" s="1583"/>
      <c r="AL158" s="1583"/>
      <c r="AM158" s="241"/>
    </row>
    <row r="159" spans="1:44" ht="15" customHeight="1">
      <c r="A159" s="1583"/>
      <c r="B159" s="1583"/>
      <c r="C159" s="1583"/>
      <c r="D159" s="1583"/>
      <c r="E159" s="1583"/>
      <c r="F159" s="1583"/>
      <c r="G159" s="1583"/>
      <c r="H159" s="1583"/>
      <c r="I159" s="1583"/>
      <c r="J159" s="1583"/>
      <c r="K159" s="1583"/>
      <c r="L159" s="1583"/>
      <c r="M159" s="1583"/>
      <c r="N159" s="1583"/>
      <c r="O159" s="1583"/>
      <c r="P159" s="1583"/>
      <c r="Q159" s="1583"/>
      <c r="R159" s="1583"/>
      <c r="S159" s="1583"/>
      <c r="T159" s="1583"/>
      <c r="U159" s="1583"/>
      <c r="V159" s="1583"/>
      <c r="W159" s="1583"/>
      <c r="X159" s="1583"/>
      <c r="Y159" s="1583"/>
      <c r="Z159" s="1583"/>
      <c r="AA159" s="1583"/>
      <c r="AB159" s="1583"/>
      <c r="AC159" s="1583"/>
      <c r="AD159" s="1583"/>
      <c r="AE159" s="1583"/>
      <c r="AF159" s="1583"/>
      <c r="AG159" s="1583"/>
      <c r="AH159" s="1583"/>
      <c r="AI159" s="1583"/>
      <c r="AJ159" s="1583"/>
      <c r="AK159" s="1583"/>
      <c r="AL159" s="1583"/>
      <c r="AM159" s="241"/>
    </row>
    <row r="160" spans="1:44" ht="15" customHeight="1">
      <c r="A160" s="1583"/>
      <c r="B160" s="1583"/>
      <c r="C160" s="1583"/>
      <c r="D160" s="1583"/>
      <c r="E160" s="1583"/>
      <c r="F160" s="1583"/>
      <c r="G160" s="1583"/>
      <c r="H160" s="1583"/>
      <c r="I160" s="1583"/>
      <c r="J160" s="1583"/>
      <c r="K160" s="1583"/>
      <c r="L160" s="1583"/>
      <c r="M160" s="1583"/>
      <c r="N160" s="1583"/>
      <c r="O160" s="1583"/>
      <c r="P160" s="1583"/>
      <c r="Q160" s="1583"/>
      <c r="R160" s="1583"/>
      <c r="S160" s="1583"/>
      <c r="T160" s="1583"/>
      <c r="U160" s="1583"/>
      <c r="V160" s="1583"/>
      <c r="W160" s="1583"/>
      <c r="X160" s="1583"/>
      <c r="Y160" s="1583"/>
      <c r="Z160" s="1583"/>
      <c r="AA160" s="1583"/>
      <c r="AB160" s="1583"/>
      <c r="AC160" s="1583"/>
      <c r="AD160" s="1583"/>
      <c r="AE160" s="1583"/>
      <c r="AF160" s="1583"/>
      <c r="AG160" s="1583"/>
      <c r="AH160" s="1583"/>
      <c r="AI160" s="1583"/>
      <c r="AJ160" s="1583"/>
      <c r="AK160" s="1583"/>
      <c r="AL160" s="1583"/>
      <c r="AM160" s="241"/>
    </row>
    <row r="161" spans="1:39" ht="15" customHeight="1">
      <c r="A161" s="1583"/>
      <c r="B161" s="1583"/>
      <c r="C161" s="1583"/>
      <c r="D161" s="1583"/>
      <c r="E161" s="1583"/>
      <c r="F161" s="1583"/>
      <c r="G161" s="1583"/>
      <c r="H161" s="1583"/>
      <c r="I161" s="1583"/>
      <c r="J161" s="1583"/>
      <c r="K161" s="1583"/>
      <c r="L161" s="1583"/>
      <c r="M161" s="1583"/>
      <c r="N161" s="1583"/>
      <c r="O161" s="1583"/>
      <c r="P161" s="1583"/>
      <c r="Q161" s="1583"/>
      <c r="R161" s="1583"/>
      <c r="S161" s="1583"/>
      <c r="T161" s="1583"/>
      <c r="U161" s="1583"/>
      <c r="V161" s="1583"/>
      <c r="W161" s="1583"/>
      <c r="X161" s="1583"/>
      <c r="Y161" s="1583"/>
      <c r="Z161" s="1583"/>
      <c r="AA161" s="1583"/>
      <c r="AB161" s="1583"/>
      <c r="AC161" s="1583"/>
      <c r="AD161" s="1583"/>
      <c r="AE161" s="1583"/>
      <c r="AF161" s="1583"/>
      <c r="AG161" s="1583"/>
      <c r="AH161" s="1583"/>
      <c r="AI161" s="1583"/>
      <c r="AJ161" s="1583"/>
      <c r="AK161" s="1583"/>
      <c r="AL161" s="1583"/>
      <c r="AM161" s="241"/>
    </row>
    <row r="162" spans="1:39" ht="15" customHeight="1">
      <c r="A162" s="1583"/>
      <c r="B162" s="1583"/>
      <c r="C162" s="1583"/>
      <c r="D162" s="1583"/>
      <c r="E162" s="1583"/>
      <c r="F162" s="1583"/>
      <c r="G162" s="1583"/>
      <c r="H162" s="1583"/>
      <c r="I162" s="1583"/>
      <c r="J162" s="1583"/>
      <c r="K162" s="1583"/>
      <c r="L162" s="1583"/>
      <c r="M162" s="1583"/>
      <c r="N162" s="1583"/>
      <c r="O162" s="1583"/>
      <c r="P162" s="1583"/>
      <c r="Q162" s="1583"/>
      <c r="R162" s="1583"/>
      <c r="S162" s="1583"/>
      <c r="T162" s="1583"/>
      <c r="U162" s="1583"/>
      <c r="V162" s="1583"/>
      <c r="W162" s="1583"/>
      <c r="X162" s="1583"/>
      <c r="Y162" s="1583"/>
      <c r="Z162" s="1583"/>
      <c r="AA162" s="1583"/>
      <c r="AB162" s="1583"/>
      <c r="AC162" s="1583"/>
      <c r="AD162" s="1583"/>
      <c r="AE162" s="1583"/>
      <c r="AF162" s="1583"/>
      <c r="AG162" s="1583"/>
      <c r="AH162" s="1583"/>
      <c r="AI162" s="1583"/>
      <c r="AJ162" s="1583"/>
      <c r="AK162" s="1583"/>
      <c r="AL162" s="1583"/>
      <c r="AM162" s="241"/>
    </row>
    <row r="163" spans="1:39" ht="15" customHeight="1">
      <c r="A163" s="1583"/>
      <c r="B163" s="1583"/>
      <c r="C163" s="1583"/>
      <c r="D163" s="1583"/>
      <c r="E163" s="1583"/>
      <c r="F163" s="1583"/>
      <c r="G163" s="1583"/>
      <c r="H163" s="1583"/>
      <c r="I163" s="1583"/>
      <c r="J163" s="1583"/>
      <c r="K163" s="1583"/>
      <c r="L163" s="1583"/>
      <c r="M163" s="1583"/>
      <c r="N163" s="1583"/>
      <c r="O163" s="1583"/>
      <c r="P163" s="1583"/>
      <c r="Q163" s="1583"/>
      <c r="R163" s="1583"/>
      <c r="S163" s="1583"/>
      <c r="T163" s="1583"/>
      <c r="U163" s="1583"/>
      <c r="V163" s="1583"/>
      <c r="W163" s="1583"/>
      <c r="X163" s="1583"/>
      <c r="Y163" s="1583"/>
      <c r="Z163" s="1583"/>
      <c r="AA163" s="1583"/>
      <c r="AB163" s="1583"/>
      <c r="AC163" s="1583"/>
      <c r="AD163" s="1583"/>
      <c r="AE163" s="1583"/>
      <c r="AF163" s="1583"/>
      <c r="AG163" s="1583"/>
      <c r="AH163" s="1583"/>
      <c r="AI163" s="1583"/>
      <c r="AJ163" s="1583"/>
      <c r="AK163" s="1583"/>
      <c r="AL163" s="1583"/>
      <c r="AM163" s="241"/>
    </row>
    <row r="164" spans="1:39" ht="15" customHeight="1">
      <c r="A164" s="1583"/>
      <c r="B164" s="1583"/>
      <c r="C164" s="1583"/>
      <c r="D164" s="1583"/>
      <c r="E164" s="1583"/>
      <c r="F164" s="1583"/>
      <c r="G164" s="1583"/>
      <c r="H164" s="1583"/>
      <c r="I164" s="1583"/>
      <c r="J164" s="1583"/>
      <c r="K164" s="1583"/>
      <c r="L164" s="1583"/>
      <c r="M164" s="1583"/>
      <c r="N164" s="1583"/>
      <c r="O164" s="1583"/>
      <c r="P164" s="1583"/>
      <c r="Q164" s="1583"/>
      <c r="R164" s="1583"/>
      <c r="S164" s="1583"/>
      <c r="T164" s="1583"/>
      <c r="U164" s="1583"/>
      <c r="V164" s="1583"/>
      <c r="W164" s="1583"/>
      <c r="X164" s="1583"/>
      <c r="Y164" s="1583"/>
      <c r="Z164" s="1583"/>
      <c r="AA164" s="1583"/>
      <c r="AB164" s="1583"/>
      <c r="AC164" s="1583"/>
      <c r="AD164" s="1583"/>
      <c r="AE164" s="1583"/>
      <c r="AF164" s="1583"/>
      <c r="AG164" s="1583"/>
      <c r="AH164" s="1583"/>
      <c r="AI164" s="1583"/>
      <c r="AJ164" s="1583"/>
      <c r="AK164" s="1583"/>
      <c r="AL164" s="1583"/>
      <c r="AM164" s="241"/>
    </row>
    <row r="165" spans="1:39" ht="15" customHeight="1">
      <c r="A165" s="1583"/>
      <c r="B165" s="1583"/>
      <c r="C165" s="1583"/>
      <c r="D165" s="1583"/>
      <c r="E165" s="1583"/>
      <c r="F165" s="1583"/>
      <c r="G165" s="1583"/>
      <c r="H165" s="1583"/>
      <c r="I165" s="1583"/>
      <c r="J165" s="1583"/>
      <c r="K165" s="1583"/>
      <c r="L165" s="1583"/>
      <c r="M165" s="1583"/>
      <c r="N165" s="1583"/>
      <c r="O165" s="1583"/>
      <c r="P165" s="1583"/>
      <c r="Q165" s="1583"/>
      <c r="R165" s="1583"/>
      <c r="S165" s="1583"/>
      <c r="T165" s="1583"/>
      <c r="U165" s="1583"/>
      <c r="V165" s="1583"/>
      <c r="W165" s="1583"/>
      <c r="X165" s="1583"/>
      <c r="Y165" s="1583"/>
      <c r="Z165" s="1583"/>
      <c r="AA165" s="1583"/>
      <c r="AB165" s="1583"/>
      <c r="AC165" s="1583"/>
      <c r="AD165" s="1583"/>
      <c r="AE165" s="1583"/>
      <c r="AF165" s="1583"/>
      <c r="AG165" s="1583"/>
      <c r="AH165" s="1583"/>
      <c r="AI165" s="1583"/>
      <c r="AJ165" s="1583"/>
      <c r="AK165" s="1583"/>
      <c r="AL165" s="1583"/>
      <c r="AM165" s="241"/>
    </row>
    <row r="166" spans="1:39" ht="15" customHeight="1">
      <c r="A166" s="1583"/>
      <c r="B166" s="1583"/>
      <c r="C166" s="1583"/>
      <c r="D166" s="1583"/>
      <c r="E166" s="1583"/>
      <c r="F166" s="1583"/>
      <c r="G166" s="1583"/>
      <c r="H166" s="1583"/>
      <c r="I166" s="1583"/>
      <c r="J166" s="1583"/>
      <c r="K166" s="1583"/>
      <c r="L166" s="1583"/>
      <c r="M166" s="1583"/>
      <c r="N166" s="1583"/>
      <c r="O166" s="1583"/>
      <c r="P166" s="1583"/>
      <c r="Q166" s="1583"/>
      <c r="R166" s="1583"/>
      <c r="S166" s="1583"/>
      <c r="T166" s="1583"/>
      <c r="U166" s="1583"/>
      <c r="V166" s="1583"/>
      <c r="W166" s="1583"/>
      <c r="X166" s="1583"/>
      <c r="Y166" s="1583"/>
      <c r="Z166" s="1583"/>
      <c r="AA166" s="1583"/>
      <c r="AB166" s="1583"/>
      <c r="AC166" s="1583"/>
      <c r="AD166" s="1583"/>
      <c r="AE166" s="1583"/>
      <c r="AF166" s="1583"/>
      <c r="AG166" s="1583"/>
      <c r="AH166" s="1583"/>
      <c r="AI166" s="1583"/>
      <c r="AJ166" s="1583"/>
      <c r="AK166" s="1583"/>
      <c r="AL166" s="1583"/>
      <c r="AM166" s="241"/>
    </row>
    <row r="167" spans="1:39" ht="2.4500000000000002" customHeight="1">
      <c r="A167" s="1583"/>
      <c r="B167" s="1583"/>
      <c r="C167" s="1583"/>
      <c r="D167" s="1583"/>
      <c r="E167" s="1583"/>
      <c r="F167" s="1583"/>
      <c r="G167" s="1583"/>
      <c r="H167" s="1583"/>
      <c r="I167" s="1583"/>
      <c r="J167" s="1583"/>
      <c r="K167" s="1583"/>
      <c r="L167" s="1583"/>
      <c r="M167" s="1583"/>
      <c r="N167" s="1583"/>
      <c r="O167" s="1583"/>
      <c r="P167" s="1583"/>
      <c r="Q167" s="1583"/>
      <c r="R167" s="1583"/>
      <c r="S167" s="1583"/>
      <c r="T167" s="1583"/>
      <c r="U167" s="1583"/>
      <c r="V167" s="1583"/>
      <c r="W167" s="1583"/>
      <c r="X167" s="1583"/>
      <c r="Y167" s="1583"/>
      <c r="Z167" s="1583"/>
      <c r="AA167" s="1583"/>
      <c r="AB167" s="1583"/>
      <c r="AC167" s="1583"/>
      <c r="AD167" s="1583"/>
      <c r="AE167" s="1583"/>
      <c r="AF167" s="1583"/>
      <c r="AG167" s="1583"/>
      <c r="AH167" s="1583"/>
      <c r="AI167" s="1583"/>
      <c r="AJ167" s="1583"/>
      <c r="AK167" s="1583"/>
      <c r="AL167" s="1583"/>
      <c r="AM167" s="241"/>
    </row>
    <row r="168" spans="1:39" ht="15" customHeight="1">
      <c r="A168" s="1583" t="s">
        <v>2472</v>
      </c>
      <c r="B168" s="1583"/>
      <c r="C168" s="1583"/>
      <c r="D168" s="1583"/>
      <c r="E168" s="1583"/>
      <c r="F168" s="1583"/>
      <c r="G168" s="1583"/>
      <c r="H168" s="1583"/>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c r="AC168" s="1583"/>
      <c r="AD168" s="1583"/>
      <c r="AE168" s="1583"/>
      <c r="AF168" s="1583"/>
      <c r="AG168" s="1583"/>
      <c r="AH168" s="1583"/>
      <c r="AI168" s="1583"/>
      <c r="AJ168" s="1583"/>
      <c r="AK168" s="1583"/>
      <c r="AL168" s="1583"/>
      <c r="AM168" s="241"/>
    </row>
    <row r="169" spans="1:39" ht="15" customHeight="1">
      <c r="A169" s="1583"/>
      <c r="B169" s="1583"/>
      <c r="C169" s="1583"/>
      <c r="D169" s="1583"/>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D169" s="1583"/>
      <c r="AE169" s="1583"/>
      <c r="AF169" s="1583"/>
      <c r="AG169" s="1583"/>
      <c r="AH169" s="1583"/>
      <c r="AI169" s="1583"/>
      <c r="AJ169" s="1583"/>
      <c r="AK169" s="1583"/>
      <c r="AL169" s="1583"/>
      <c r="AM169" s="241"/>
    </row>
    <row r="170" spans="1:39" ht="15" customHeight="1">
      <c r="A170" s="1583"/>
      <c r="B170" s="1583"/>
      <c r="C170" s="1583"/>
      <c r="D170" s="1583"/>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D170" s="1583"/>
      <c r="AE170" s="1583"/>
      <c r="AF170" s="1583"/>
      <c r="AG170" s="1583"/>
      <c r="AH170" s="1583"/>
      <c r="AI170" s="1583"/>
      <c r="AJ170" s="1583"/>
      <c r="AK170" s="1583"/>
      <c r="AL170" s="1583"/>
      <c r="AM170" s="241"/>
    </row>
    <row r="171" spans="1:39" ht="15" customHeight="1">
      <c r="A171" s="1583"/>
      <c r="B171" s="1583"/>
      <c r="C171" s="1583"/>
      <c r="D171" s="1583"/>
      <c r="E171" s="1583"/>
      <c r="F171" s="1583"/>
      <c r="G171" s="1583"/>
      <c r="H171" s="1583"/>
      <c r="I171" s="1583"/>
      <c r="J171" s="1583"/>
      <c r="K171" s="1583"/>
      <c r="L171" s="1583"/>
      <c r="M171" s="1583"/>
      <c r="N171" s="1583"/>
      <c r="O171" s="1583"/>
      <c r="P171" s="1583"/>
      <c r="Q171" s="1583"/>
      <c r="R171" s="1583"/>
      <c r="S171" s="1583"/>
      <c r="T171" s="1583"/>
      <c r="U171" s="1583"/>
      <c r="V171" s="1583"/>
      <c r="W171" s="1583"/>
      <c r="X171" s="1583"/>
      <c r="Y171" s="1583"/>
      <c r="Z171" s="1583"/>
      <c r="AA171" s="1583"/>
      <c r="AB171" s="1583"/>
      <c r="AC171" s="1583"/>
      <c r="AD171" s="1583"/>
      <c r="AE171" s="1583"/>
      <c r="AF171" s="1583"/>
      <c r="AG171" s="1583"/>
      <c r="AH171" s="1583"/>
      <c r="AI171" s="1583"/>
      <c r="AJ171" s="1583"/>
      <c r="AK171" s="1583"/>
      <c r="AL171" s="1583"/>
      <c r="AM171" s="241"/>
    </row>
    <row r="172" spans="1:39" ht="15" customHeight="1">
      <c r="A172" s="1583"/>
      <c r="B172" s="1583"/>
      <c r="C172" s="1583"/>
      <c r="D172" s="1583"/>
      <c r="E172" s="1583"/>
      <c r="F172" s="1583"/>
      <c r="G172" s="1583"/>
      <c r="H172" s="1583"/>
      <c r="I172" s="1583"/>
      <c r="J172" s="1583"/>
      <c r="K172" s="1583"/>
      <c r="L172" s="1583"/>
      <c r="M172" s="1583"/>
      <c r="N172" s="1583"/>
      <c r="O172" s="1583"/>
      <c r="P172" s="1583"/>
      <c r="Q172" s="1583"/>
      <c r="R172" s="1583"/>
      <c r="S172" s="1583"/>
      <c r="T172" s="1583"/>
      <c r="U172" s="1583"/>
      <c r="V172" s="1583"/>
      <c r="W172" s="1583"/>
      <c r="X172" s="1583"/>
      <c r="Y172" s="1583"/>
      <c r="Z172" s="1583"/>
      <c r="AA172" s="1583"/>
      <c r="AB172" s="1583"/>
      <c r="AC172" s="1583"/>
      <c r="AD172" s="1583"/>
      <c r="AE172" s="1583"/>
      <c r="AF172" s="1583"/>
      <c r="AG172" s="1583"/>
      <c r="AH172" s="1583"/>
      <c r="AI172" s="1583"/>
      <c r="AJ172" s="1583"/>
      <c r="AK172" s="1583"/>
      <c r="AL172" s="1583"/>
      <c r="AM172" s="241"/>
    </row>
    <row r="173" spans="1:39" ht="15" customHeight="1">
      <c r="A173" s="1583"/>
      <c r="B173" s="1583"/>
      <c r="C173" s="1583"/>
      <c r="D173" s="1583"/>
      <c r="E173" s="1583"/>
      <c r="F173" s="1583"/>
      <c r="G173" s="1583"/>
      <c r="H173" s="1583"/>
      <c r="I173" s="1583"/>
      <c r="J173" s="1583"/>
      <c r="K173" s="1583"/>
      <c r="L173" s="1583"/>
      <c r="M173" s="1583"/>
      <c r="N173" s="1583"/>
      <c r="O173" s="1583"/>
      <c r="P173" s="1583"/>
      <c r="Q173" s="1583"/>
      <c r="R173" s="1583"/>
      <c r="S173" s="1583"/>
      <c r="T173" s="1583"/>
      <c r="U173" s="1583"/>
      <c r="V173" s="1583"/>
      <c r="W173" s="1583"/>
      <c r="X173" s="1583"/>
      <c r="Y173" s="1583"/>
      <c r="Z173" s="1583"/>
      <c r="AA173" s="1583"/>
      <c r="AB173" s="1583"/>
      <c r="AC173" s="1583"/>
      <c r="AD173" s="1583"/>
      <c r="AE173" s="1583"/>
      <c r="AF173" s="1583"/>
      <c r="AG173" s="1583"/>
      <c r="AH173" s="1583"/>
      <c r="AI173" s="1583"/>
      <c r="AJ173" s="1583"/>
      <c r="AK173" s="1583"/>
      <c r="AL173" s="1583"/>
      <c r="AM173" s="241"/>
    </row>
    <row r="174" spans="1:39" ht="15" customHeight="1">
      <c r="A174" s="1583"/>
      <c r="B174" s="1583"/>
      <c r="C174" s="1583"/>
      <c r="D174" s="1583"/>
      <c r="E174" s="1583"/>
      <c r="F174" s="1583"/>
      <c r="G174" s="1583"/>
      <c r="H174" s="1583"/>
      <c r="I174" s="1583"/>
      <c r="J174" s="1583"/>
      <c r="K174" s="1583"/>
      <c r="L174" s="1583"/>
      <c r="M174" s="1583"/>
      <c r="N174" s="1583"/>
      <c r="O174" s="1583"/>
      <c r="P174" s="1583"/>
      <c r="Q174" s="1583"/>
      <c r="R174" s="1583"/>
      <c r="S174" s="1583"/>
      <c r="T174" s="1583"/>
      <c r="U174" s="1583"/>
      <c r="V174" s="1583"/>
      <c r="W174" s="1583"/>
      <c r="X174" s="1583"/>
      <c r="Y174" s="1583"/>
      <c r="Z174" s="1583"/>
      <c r="AA174" s="1583"/>
      <c r="AB174" s="1583"/>
      <c r="AC174" s="1583"/>
      <c r="AD174" s="1583"/>
      <c r="AE174" s="1583"/>
      <c r="AF174" s="1583"/>
      <c r="AG174" s="1583"/>
      <c r="AH174" s="1583"/>
      <c r="AI174" s="1583"/>
      <c r="AJ174" s="1583"/>
      <c r="AK174" s="1583"/>
      <c r="AL174" s="1583"/>
      <c r="AM174" s="241"/>
    </row>
    <row r="175" spans="1:39" ht="15" customHeight="1">
      <c r="A175" s="1583"/>
      <c r="B175" s="1583"/>
      <c r="C175" s="1583"/>
      <c r="D175" s="1583"/>
      <c r="E175" s="1583"/>
      <c r="F175" s="1583"/>
      <c r="G175" s="1583"/>
      <c r="H175" s="1583"/>
      <c r="I175" s="1583"/>
      <c r="J175" s="1583"/>
      <c r="K175" s="1583"/>
      <c r="L175" s="1583"/>
      <c r="M175" s="1583"/>
      <c r="N175" s="1583"/>
      <c r="O175" s="1583"/>
      <c r="P175" s="1583"/>
      <c r="Q175" s="1583"/>
      <c r="R175" s="1583"/>
      <c r="S175" s="1583"/>
      <c r="T175" s="1583"/>
      <c r="U175" s="1583"/>
      <c r="V175" s="1583"/>
      <c r="W175" s="1583"/>
      <c r="X175" s="1583"/>
      <c r="Y175" s="1583"/>
      <c r="Z175" s="1583"/>
      <c r="AA175" s="1583"/>
      <c r="AB175" s="1583"/>
      <c r="AC175" s="1583"/>
      <c r="AD175" s="1583"/>
      <c r="AE175" s="1583"/>
      <c r="AF175" s="1583"/>
      <c r="AG175" s="1583"/>
      <c r="AH175" s="1583"/>
      <c r="AI175" s="1583"/>
      <c r="AJ175" s="1583"/>
      <c r="AK175" s="1583"/>
      <c r="AL175" s="1583"/>
      <c r="AM175" s="241"/>
    </row>
    <row r="176" spans="1:39" ht="15" customHeight="1">
      <c r="A176" s="1583"/>
      <c r="B176" s="1583"/>
      <c r="C176" s="1583"/>
      <c r="D176" s="1583"/>
      <c r="E176" s="1583"/>
      <c r="F176" s="1583"/>
      <c r="G176" s="1583"/>
      <c r="H176" s="1583"/>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c r="AC176" s="1583"/>
      <c r="AD176" s="1583"/>
      <c r="AE176" s="1583"/>
      <c r="AF176" s="1583"/>
      <c r="AG176" s="1583"/>
      <c r="AH176" s="1583"/>
      <c r="AI176" s="1583"/>
      <c r="AJ176" s="1583"/>
      <c r="AK176" s="1583"/>
      <c r="AL176" s="1583"/>
      <c r="AM176" s="241"/>
    </row>
    <row r="177" spans="1:39" ht="15" customHeight="1">
      <c r="A177" s="1583"/>
      <c r="B177" s="1583"/>
      <c r="C177" s="1583"/>
      <c r="D177" s="1583"/>
      <c r="E177" s="1583"/>
      <c r="F177" s="1583"/>
      <c r="G177" s="1583"/>
      <c r="H177" s="1583"/>
      <c r="I177" s="1583"/>
      <c r="J177" s="1583"/>
      <c r="K177" s="1583"/>
      <c r="L177" s="1583"/>
      <c r="M177" s="1583"/>
      <c r="N177" s="1583"/>
      <c r="O177" s="1583"/>
      <c r="P177" s="1583"/>
      <c r="Q177" s="1583"/>
      <c r="R177" s="1583"/>
      <c r="S177" s="1583"/>
      <c r="T177" s="1583"/>
      <c r="U177" s="1583"/>
      <c r="V177" s="1583"/>
      <c r="W177" s="1583"/>
      <c r="X177" s="1583"/>
      <c r="Y177" s="1583"/>
      <c r="Z177" s="1583"/>
      <c r="AA177" s="1583"/>
      <c r="AB177" s="1583"/>
      <c r="AC177" s="1583"/>
      <c r="AD177" s="1583"/>
      <c r="AE177" s="1583"/>
      <c r="AF177" s="1583"/>
      <c r="AG177" s="1583"/>
      <c r="AH177" s="1583"/>
      <c r="AI177" s="1583"/>
      <c r="AJ177" s="1583"/>
      <c r="AK177" s="1583"/>
      <c r="AL177" s="1583"/>
      <c r="AM177" s="241"/>
    </row>
    <row r="178" spans="1:39" ht="15" customHeight="1">
      <c r="A178" s="1583"/>
      <c r="B178" s="1583"/>
      <c r="C178" s="1583"/>
      <c r="D178" s="1583"/>
      <c r="E178" s="1583"/>
      <c r="F178" s="1583"/>
      <c r="G178" s="1583"/>
      <c r="H178" s="1583"/>
      <c r="I178" s="1583"/>
      <c r="J178" s="1583"/>
      <c r="K178" s="1583"/>
      <c r="L178" s="1583"/>
      <c r="M178" s="1583"/>
      <c r="N178" s="1583"/>
      <c r="O178" s="1583"/>
      <c r="P178" s="1583"/>
      <c r="Q178" s="1583"/>
      <c r="R178" s="1583"/>
      <c r="S178" s="1583"/>
      <c r="T178" s="1583"/>
      <c r="U178" s="1583"/>
      <c r="V178" s="1583"/>
      <c r="W178" s="1583"/>
      <c r="X178" s="1583"/>
      <c r="Y178" s="1583"/>
      <c r="Z178" s="1583"/>
      <c r="AA178" s="1583"/>
      <c r="AB178" s="1583"/>
      <c r="AC178" s="1583"/>
      <c r="AD178" s="1583"/>
      <c r="AE178" s="1583"/>
      <c r="AF178" s="1583"/>
      <c r="AG178" s="1583"/>
      <c r="AH178" s="1583"/>
      <c r="AI178" s="1583"/>
      <c r="AJ178" s="1583"/>
      <c r="AK178" s="1583"/>
      <c r="AL178" s="1583"/>
      <c r="AM178" s="241"/>
    </row>
    <row r="179" spans="1:39" ht="15" customHeight="1">
      <c r="A179" s="1583"/>
      <c r="B179" s="1583"/>
      <c r="C179" s="1583"/>
      <c r="D179" s="1583"/>
      <c r="E179" s="1583"/>
      <c r="F179" s="1583"/>
      <c r="G179" s="1583"/>
      <c r="H179" s="1583"/>
      <c r="I179" s="1583"/>
      <c r="J179" s="1583"/>
      <c r="K179" s="1583"/>
      <c r="L179" s="1583"/>
      <c r="M179" s="1583"/>
      <c r="N179" s="1583"/>
      <c r="O179" s="1583"/>
      <c r="P179" s="1583"/>
      <c r="Q179" s="1583"/>
      <c r="R179" s="1583"/>
      <c r="S179" s="1583"/>
      <c r="T179" s="1583"/>
      <c r="U179" s="1583"/>
      <c r="V179" s="1583"/>
      <c r="W179" s="1583"/>
      <c r="X179" s="1583"/>
      <c r="Y179" s="1583"/>
      <c r="Z179" s="1583"/>
      <c r="AA179" s="1583"/>
      <c r="AB179" s="1583"/>
      <c r="AC179" s="1583"/>
      <c r="AD179" s="1583"/>
      <c r="AE179" s="1583"/>
      <c r="AF179" s="1583"/>
      <c r="AG179" s="1583"/>
      <c r="AH179" s="1583"/>
      <c r="AI179" s="1583"/>
      <c r="AJ179" s="1583"/>
      <c r="AK179" s="1583"/>
      <c r="AL179" s="1583"/>
      <c r="AM179" s="241"/>
    </row>
    <row r="180" spans="1:39" ht="15" customHeight="1">
      <c r="A180" s="1583"/>
      <c r="B180" s="1583"/>
      <c r="C180" s="1583"/>
      <c r="D180" s="1583"/>
      <c r="E180" s="1583"/>
      <c r="F180" s="1583"/>
      <c r="G180" s="1583"/>
      <c r="H180" s="1583"/>
      <c r="I180" s="1583"/>
      <c r="J180" s="1583"/>
      <c r="K180" s="1583"/>
      <c r="L180" s="1583"/>
      <c r="M180" s="1583"/>
      <c r="N180" s="1583"/>
      <c r="O180" s="1583"/>
      <c r="P180" s="1583"/>
      <c r="Q180" s="1583"/>
      <c r="R180" s="1583"/>
      <c r="S180" s="1583"/>
      <c r="T180" s="1583"/>
      <c r="U180" s="1583"/>
      <c r="V180" s="1583"/>
      <c r="W180" s="1583"/>
      <c r="X180" s="1583"/>
      <c r="Y180" s="1583"/>
      <c r="Z180" s="1583"/>
      <c r="AA180" s="1583"/>
      <c r="AB180" s="1583"/>
      <c r="AC180" s="1583"/>
      <c r="AD180" s="1583"/>
      <c r="AE180" s="1583"/>
      <c r="AF180" s="1583"/>
      <c r="AG180" s="1583"/>
      <c r="AH180" s="1583"/>
      <c r="AI180" s="1583"/>
      <c r="AJ180" s="1583"/>
      <c r="AK180" s="1583"/>
      <c r="AL180" s="1583"/>
      <c r="AM180" s="241"/>
    </row>
    <row r="181" spans="1:39" ht="15" customHeight="1">
      <c r="A181" s="1583"/>
      <c r="B181" s="1583"/>
      <c r="C181" s="1583"/>
      <c r="D181" s="1583"/>
      <c r="E181" s="1583"/>
      <c r="F181" s="1583"/>
      <c r="G181" s="1583"/>
      <c r="H181" s="1583"/>
      <c r="I181" s="1583"/>
      <c r="J181" s="1583"/>
      <c r="K181" s="1583"/>
      <c r="L181" s="1583"/>
      <c r="M181" s="1583"/>
      <c r="N181" s="1583"/>
      <c r="O181" s="1583"/>
      <c r="P181" s="1583"/>
      <c r="Q181" s="1583"/>
      <c r="R181" s="1583"/>
      <c r="S181" s="1583"/>
      <c r="T181" s="1583"/>
      <c r="U181" s="1583"/>
      <c r="V181" s="1583"/>
      <c r="W181" s="1583"/>
      <c r="X181" s="1583"/>
      <c r="Y181" s="1583"/>
      <c r="Z181" s="1583"/>
      <c r="AA181" s="1583"/>
      <c r="AB181" s="1583"/>
      <c r="AC181" s="1583"/>
      <c r="AD181" s="1583"/>
      <c r="AE181" s="1583"/>
      <c r="AF181" s="1583"/>
      <c r="AG181" s="1583"/>
      <c r="AH181" s="1583"/>
      <c r="AI181" s="1583"/>
      <c r="AJ181" s="1583"/>
      <c r="AK181" s="1583"/>
      <c r="AL181" s="1583"/>
      <c r="AM181" s="241"/>
    </row>
    <row r="182" spans="1:39" ht="6" customHeight="1">
      <c r="A182" s="1583"/>
      <c r="B182" s="1583"/>
      <c r="C182" s="1583"/>
      <c r="D182" s="1583"/>
      <c r="E182" s="1583"/>
      <c r="F182" s="1583"/>
      <c r="G182" s="1583"/>
      <c r="H182" s="1583"/>
      <c r="I182" s="1583"/>
      <c r="J182" s="1583"/>
      <c r="K182" s="1583"/>
      <c r="L182" s="1583"/>
      <c r="M182" s="1583"/>
      <c r="N182" s="1583"/>
      <c r="O182" s="1583"/>
      <c r="P182" s="1583"/>
      <c r="Q182" s="1583"/>
      <c r="R182" s="1583"/>
      <c r="S182" s="1583"/>
      <c r="T182" s="1583"/>
      <c r="U182" s="1583"/>
      <c r="V182" s="1583"/>
      <c r="W182" s="1583"/>
      <c r="X182" s="1583"/>
      <c r="Y182" s="1583"/>
      <c r="Z182" s="1583"/>
      <c r="AA182" s="1583"/>
      <c r="AB182" s="1583"/>
      <c r="AC182" s="1583"/>
      <c r="AD182" s="1583"/>
      <c r="AE182" s="1583"/>
      <c r="AF182" s="1583"/>
      <c r="AG182" s="1583"/>
      <c r="AH182" s="1583"/>
      <c r="AI182" s="1583"/>
      <c r="AJ182" s="1583"/>
      <c r="AK182" s="1583"/>
      <c r="AL182" s="1583"/>
      <c r="AM182" s="241"/>
    </row>
    <row r="183" spans="1:39" ht="15" customHeight="1">
      <c r="A183" s="1583" t="s">
        <v>2473</v>
      </c>
      <c r="B183" s="1583"/>
      <c r="C183" s="1583"/>
      <c r="D183" s="1583"/>
      <c r="E183" s="1583"/>
      <c r="F183" s="1583"/>
      <c r="G183" s="1583"/>
      <c r="H183" s="1583"/>
      <c r="I183" s="1583"/>
      <c r="J183" s="1583"/>
      <c r="K183" s="1583"/>
      <c r="L183" s="1583"/>
      <c r="M183" s="1583"/>
      <c r="N183" s="1583"/>
      <c r="O183" s="1583"/>
      <c r="P183" s="1583"/>
      <c r="Q183" s="1583"/>
      <c r="R183" s="1583"/>
      <c r="S183" s="1583"/>
      <c r="T183" s="1583"/>
      <c r="U183" s="1583"/>
      <c r="V183" s="1583"/>
      <c r="W183" s="1583"/>
      <c r="X183" s="1583"/>
      <c r="Y183" s="1583"/>
      <c r="Z183" s="1583"/>
      <c r="AA183" s="1583"/>
      <c r="AB183" s="1583"/>
      <c r="AC183" s="1583"/>
      <c r="AD183" s="1583"/>
      <c r="AE183" s="1583"/>
      <c r="AF183" s="1583"/>
      <c r="AG183" s="1583"/>
      <c r="AH183" s="1583"/>
      <c r="AI183" s="1583"/>
      <c r="AJ183" s="1583"/>
      <c r="AK183" s="1583"/>
      <c r="AL183" s="1583"/>
      <c r="AM183" s="241"/>
    </row>
    <row r="184" spans="1:39" ht="15" customHeight="1">
      <c r="A184" s="1583"/>
      <c r="B184" s="1583"/>
      <c r="C184" s="1583"/>
      <c r="D184" s="1583"/>
      <c r="E184" s="1583"/>
      <c r="F184" s="1583"/>
      <c r="G184" s="1583"/>
      <c r="H184" s="1583"/>
      <c r="I184" s="1583"/>
      <c r="J184" s="1583"/>
      <c r="K184" s="1583"/>
      <c r="L184" s="1583"/>
      <c r="M184" s="1583"/>
      <c r="N184" s="1583"/>
      <c r="O184" s="1583"/>
      <c r="P184" s="1583"/>
      <c r="Q184" s="1583"/>
      <c r="R184" s="1583"/>
      <c r="S184" s="1583"/>
      <c r="T184" s="1583"/>
      <c r="U184" s="1583"/>
      <c r="V184" s="1583"/>
      <c r="W184" s="1583"/>
      <c r="X184" s="1583"/>
      <c r="Y184" s="1583"/>
      <c r="Z184" s="1583"/>
      <c r="AA184" s="1583"/>
      <c r="AB184" s="1583"/>
      <c r="AC184" s="1583"/>
      <c r="AD184" s="1583"/>
      <c r="AE184" s="1583"/>
      <c r="AF184" s="1583"/>
      <c r="AG184" s="1583"/>
      <c r="AH184" s="1583"/>
      <c r="AI184" s="1583"/>
      <c r="AJ184" s="1583"/>
      <c r="AK184" s="1583"/>
      <c r="AL184" s="1583"/>
      <c r="AM184" s="241"/>
    </row>
    <row r="185" spans="1:39" ht="15" customHeight="1">
      <c r="A185" s="1583"/>
      <c r="B185" s="1583"/>
      <c r="C185" s="1583"/>
      <c r="D185" s="1583"/>
      <c r="E185" s="1583"/>
      <c r="F185" s="1583"/>
      <c r="G185" s="1583"/>
      <c r="H185" s="1583"/>
      <c r="I185" s="1583"/>
      <c r="J185" s="1583"/>
      <c r="K185" s="1583"/>
      <c r="L185" s="1583"/>
      <c r="M185" s="1583"/>
      <c r="N185" s="1583"/>
      <c r="O185" s="1583"/>
      <c r="P185" s="1583"/>
      <c r="Q185" s="1583"/>
      <c r="R185" s="1583"/>
      <c r="S185" s="1583"/>
      <c r="T185" s="1583"/>
      <c r="U185" s="1583"/>
      <c r="V185" s="1583"/>
      <c r="W185" s="1583"/>
      <c r="X185" s="1583"/>
      <c r="Y185" s="1583"/>
      <c r="Z185" s="1583"/>
      <c r="AA185" s="1583"/>
      <c r="AB185" s="1583"/>
      <c r="AC185" s="1583"/>
      <c r="AD185" s="1583"/>
      <c r="AE185" s="1583"/>
      <c r="AF185" s="1583"/>
      <c r="AG185" s="1583"/>
      <c r="AH185" s="1583"/>
      <c r="AI185" s="1583"/>
      <c r="AJ185" s="1583"/>
      <c r="AK185" s="1583"/>
      <c r="AL185" s="1583"/>
      <c r="AM185" s="241"/>
    </row>
    <row r="186" spans="1:39" ht="15" customHeight="1">
      <c r="A186" s="1583"/>
      <c r="B186" s="1583"/>
      <c r="C186" s="1583"/>
      <c r="D186" s="1583"/>
      <c r="E186" s="1583"/>
      <c r="F186" s="1583"/>
      <c r="G186" s="1583"/>
      <c r="H186" s="1583"/>
      <c r="I186" s="1583"/>
      <c r="J186" s="1583"/>
      <c r="K186" s="1583"/>
      <c r="L186" s="1583"/>
      <c r="M186" s="1583"/>
      <c r="N186" s="1583"/>
      <c r="O186" s="1583"/>
      <c r="P186" s="1583"/>
      <c r="Q186" s="1583"/>
      <c r="R186" s="1583"/>
      <c r="S186" s="1583"/>
      <c r="T186" s="1583"/>
      <c r="U186" s="1583"/>
      <c r="V186" s="1583"/>
      <c r="W186" s="1583"/>
      <c r="X186" s="1583"/>
      <c r="Y186" s="1583"/>
      <c r="Z186" s="1583"/>
      <c r="AA186" s="1583"/>
      <c r="AB186" s="1583"/>
      <c r="AC186" s="1583"/>
      <c r="AD186" s="1583"/>
      <c r="AE186" s="1583"/>
      <c r="AF186" s="1583"/>
      <c r="AG186" s="1583"/>
      <c r="AH186" s="1583"/>
      <c r="AI186" s="1583"/>
      <c r="AJ186" s="1583"/>
      <c r="AK186" s="1583"/>
      <c r="AL186" s="1583"/>
      <c r="AM186" s="241"/>
    </row>
    <row r="187" spans="1:39" ht="18" customHeight="1">
      <c r="A187" s="1583"/>
      <c r="B187" s="1583"/>
      <c r="C187" s="1583"/>
      <c r="D187" s="1583"/>
      <c r="E187" s="1583"/>
      <c r="F187" s="1583"/>
      <c r="G187" s="1583"/>
      <c r="H187" s="1583"/>
      <c r="I187" s="1583"/>
      <c r="J187" s="1583"/>
      <c r="K187" s="1583"/>
      <c r="L187" s="1583"/>
      <c r="M187" s="1583"/>
      <c r="N187" s="1583"/>
      <c r="O187" s="1583"/>
      <c r="P187" s="1583"/>
      <c r="Q187" s="1583"/>
      <c r="R187" s="1583"/>
      <c r="S187" s="1583"/>
      <c r="T187" s="1583"/>
      <c r="U187" s="1583"/>
      <c r="V187" s="1583"/>
      <c r="W187" s="1583"/>
      <c r="X187" s="1583"/>
      <c r="Y187" s="1583"/>
      <c r="Z187" s="1583"/>
      <c r="AA187" s="1583"/>
      <c r="AB187" s="1583"/>
      <c r="AC187" s="1583"/>
      <c r="AD187" s="1583"/>
      <c r="AE187" s="1583"/>
      <c r="AF187" s="1583"/>
      <c r="AG187" s="1583"/>
      <c r="AH187" s="1583"/>
      <c r="AI187" s="1583"/>
      <c r="AJ187" s="1583"/>
      <c r="AK187" s="1583"/>
      <c r="AL187" s="1583"/>
      <c r="AM187" s="241"/>
    </row>
    <row r="188" spans="1:39" ht="15" customHeight="1">
      <c r="A188" s="1583"/>
      <c r="B188" s="1583"/>
      <c r="C188" s="1583"/>
      <c r="D188" s="1583"/>
      <c r="E188" s="1583"/>
      <c r="F188" s="1583"/>
      <c r="G188" s="1583"/>
      <c r="H188" s="1583"/>
      <c r="I188" s="1583"/>
      <c r="J188" s="1583"/>
      <c r="K188" s="1583"/>
      <c r="L188" s="1583"/>
      <c r="M188" s="1583"/>
      <c r="N188" s="1583"/>
      <c r="O188" s="1583"/>
      <c r="P188" s="1583"/>
      <c r="Q188" s="1583"/>
      <c r="R188" s="1583"/>
      <c r="S188" s="1583"/>
      <c r="T188" s="1583"/>
      <c r="U188" s="1583"/>
      <c r="V188" s="1583"/>
      <c r="W188" s="1583"/>
      <c r="X188" s="1583"/>
      <c r="Y188" s="1583"/>
      <c r="Z188" s="1583"/>
      <c r="AA188" s="1583"/>
      <c r="AB188" s="1583"/>
      <c r="AC188" s="1583"/>
      <c r="AD188" s="1583"/>
      <c r="AE188" s="1583"/>
      <c r="AF188" s="1583"/>
      <c r="AG188" s="1583"/>
      <c r="AH188" s="1583"/>
      <c r="AI188" s="1583"/>
      <c r="AJ188" s="1583"/>
      <c r="AK188" s="1583"/>
      <c r="AL188" s="1583"/>
      <c r="AM188" s="241"/>
    </row>
    <row r="189" spans="1:39" ht="15" customHeight="1">
      <c r="A189" s="1583"/>
      <c r="B189" s="1583"/>
      <c r="C189" s="1583"/>
      <c r="D189" s="1583"/>
      <c r="E189" s="1583"/>
      <c r="F189" s="1583"/>
      <c r="G189" s="1583"/>
      <c r="H189" s="1583"/>
      <c r="I189" s="1583"/>
      <c r="J189" s="1583"/>
      <c r="K189" s="1583"/>
      <c r="L189" s="1583"/>
      <c r="M189" s="1583"/>
      <c r="N189" s="1583"/>
      <c r="O189" s="1583"/>
      <c r="P189" s="1583"/>
      <c r="Q189" s="1583"/>
      <c r="R189" s="1583"/>
      <c r="S189" s="1583"/>
      <c r="T189" s="1583"/>
      <c r="U189" s="1583"/>
      <c r="V189" s="1583"/>
      <c r="W189" s="1583"/>
      <c r="X189" s="1583"/>
      <c r="Y189" s="1583"/>
      <c r="Z189" s="1583"/>
      <c r="AA189" s="1583"/>
      <c r="AB189" s="1583"/>
      <c r="AC189" s="1583"/>
      <c r="AD189" s="1583"/>
      <c r="AE189" s="1583"/>
      <c r="AF189" s="1583"/>
      <c r="AG189" s="1583"/>
      <c r="AH189" s="1583"/>
      <c r="AI189" s="1583"/>
      <c r="AJ189" s="1583"/>
      <c r="AK189" s="1583"/>
      <c r="AL189" s="1583"/>
      <c r="AM189" s="241"/>
    </row>
    <row r="190" spans="1:39" ht="15" customHeight="1">
      <c r="A190" s="1583"/>
      <c r="B190" s="1583"/>
      <c r="C190" s="1583"/>
      <c r="D190" s="1583"/>
      <c r="E190" s="1583"/>
      <c r="F190" s="1583"/>
      <c r="G190" s="1583"/>
      <c r="H190" s="1583"/>
      <c r="I190" s="1583"/>
      <c r="J190" s="1583"/>
      <c r="K190" s="1583"/>
      <c r="L190" s="1583"/>
      <c r="M190" s="1583"/>
      <c r="N190" s="1583"/>
      <c r="O190" s="1583"/>
      <c r="P190" s="1583"/>
      <c r="Q190" s="1583"/>
      <c r="R190" s="1583"/>
      <c r="S190" s="1583"/>
      <c r="T190" s="1583"/>
      <c r="U190" s="1583"/>
      <c r="V190" s="1583"/>
      <c r="W190" s="1583"/>
      <c r="X190" s="1583"/>
      <c r="Y190" s="1583"/>
      <c r="Z190" s="1583"/>
      <c r="AA190" s="1583"/>
      <c r="AB190" s="1583"/>
      <c r="AC190" s="1583"/>
      <c r="AD190" s="1583"/>
      <c r="AE190" s="1583"/>
      <c r="AF190" s="1583"/>
      <c r="AG190" s="1583"/>
      <c r="AH190" s="1583"/>
      <c r="AI190" s="1583"/>
      <c r="AJ190" s="1583"/>
      <c r="AK190" s="1583"/>
      <c r="AL190" s="1583"/>
      <c r="AM190" s="241"/>
    </row>
    <row r="191" spans="1:39" ht="15" customHeight="1">
      <c r="A191" s="1583"/>
      <c r="B191" s="1583"/>
      <c r="C191" s="1583"/>
      <c r="D191" s="1583"/>
      <c r="E191" s="1583"/>
      <c r="F191" s="1583"/>
      <c r="G191" s="1583"/>
      <c r="H191" s="1583"/>
      <c r="I191" s="1583"/>
      <c r="J191" s="1583"/>
      <c r="K191" s="1583"/>
      <c r="L191" s="1583"/>
      <c r="M191" s="1583"/>
      <c r="N191" s="1583"/>
      <c r="O191" s="1583"/>
      <c r="P191" s="1583"/>
      <c r="Q191" s="1583"/>
      <c r="R191" s="1583"/>
      <c r="S191" s="1583"/>
      <c r="T191" s="1583"/>
      <c r="U191" s="1583"/>
      <c r="V191" s="1583"/>
      <c r="W191" s="1583"/>
      <c r="X191" s="1583"/>
      <c r="Y191" s="1583"/>
      <c r="Z191" s="1583"/>
      <c r="AA191" s="1583"/>
      <c r="AB191" s="1583"/>
      <c r="AC191" s="1583"/>
      <c r="AD191" s="1583"/>
      <c r="AE191" s="1583"/>
      <c r="AF191" s="1583"/>
      <c r="AG191" s="1583"/>
      <c r="AH191" s="1583"/>
      <c r="AI191" s="1583"/>
      <c r="AJ191" s="1583"/>
      <c r="AK191" s="1583"/>
      <c r="AL191" s="1583"/>
      <c r="AM191" s="241"/>
    </row>
    <row r="192" spans="1:39" ht="15" customHeight="1">
      <c r="A192" s="1583"/>
      <c r="B192" s="1583"/>
      <c r="C192" s="1583"/>
      <c r="D192" s="1583"/>
      <c r="E192" s="1583"/>
      <c r="F192" s="1583"/>
      <c r="G192" s="1583"/>
      <c r="H192" s="1583"/>
      <c r="I192" s="1583"/>
      <c r="J192" s="1583"/>
      <c r="K192" s="1583"/>
      <c r="L192" s="1583"/>
      <c r="M192" s="1583"/>
      <c r="N192" s="1583"/>
      <c r="O192" s="1583"/>
      <c r="P192" s="1583"/>
      <c r="Q192" s="1583"/>
      <c r="R192" s="1583"/>
      <c r="S192" s="1583"/>
      <c r="T192" s="1583"/>
      <c r="U192" s="1583"/>
      <c r="V192" s="1583"/>
      <c r="W192" s="1583"/>
      <c r="X192" s="1583"/>
      <c r="Y192" s="1583"/>
      <c r="Z192" s="1583"/>
      <c r="AA192" s="1583"/>
      <c r="AB192" s="1583"/>
      <c r="AC192" s="1583"/>
      <c r="AD192" s="1583"/>
      <c r="AE192" s="1583"/>
      <c r="AF192" s="1583"/>
      <c r="AG192" s="1583"/>
      <c r="AH192" s="1583"/>
      <c r="AI192" s="1583"/>
      <c r="AJ192" s="1583"/>
      <c r="AK192" s="1583"/>
      <c r="AL192" s="1583"/>
      <c r="AM192" s="241"/>
    </row>
    <row r="193" spans="1:39" ht="15" customHeight="1">
      <c r="A193" s="1583"/>
      <c r="B193" s="1583"/>
      <c r="C193" s="1583"/>
      <c r="D193" s="1583"/>
      <c r="E193" s="1583"/>
      <c r="F193" s="1583"/>
      <c r="G193" s="1583"/>
      <c r="H193" s="1583"/>
      <c r="I193" s="1583"/>
      <c r="J193" s="1583"/>
      <c r="K193" s="1583"/>
      <c r="L193" s="1583"/>
      <c r="M193" s="1583"/>
      <c r="N193" s="1583"/>
      <c r="O193" s="1583"/>
      <c r="P193" s="1583"/>
      <c r="Q193" s="1583"/>
      <c r="R193" s="1583"/>
      <c r="S193" s="1583"/>
      <c r="T193" s="1583"/>
      <c r="U193" s="1583"/>
      <c r="V193" s="1583"/>
      <c r="W193" s="1583"/>
      <c r="X193" s="1583"/>
      <c r="Y193" s="1583"/>
      <c r="Z193" s="1583"/>
      <c r="AA193" s="1583"/>
      <c r="AB193" s="1583"/>
      <c r="AC193" s="1583"/>
      <c r="AD193" s="1583"/>
      <c r="AE193" s="1583"/>
      <c r="AF193" s="1583"/>
      <c r="AG193" s="1583"/>
      <c r="AH193" s="1583"/>
      <c r="AI193" s="1583"/>
      <c r="AJ193" s="1583"/>
      <c r="AK193" s="1583"/>
      <c r="AL193" s="1583"/>
      <c r="AM193" s="241"/>
    </row>
    <row r="194" spans="1:39" ht="15" customHeight="1">
      <c r="A194" s="1583"/>
      <c r="B194" s="1583"/>
      <c r="C194" s="1583"/>
      <c r="D194" s="1583"/>
      <c r="E194" s="1583"/>
      <c r="F194" s="1583"/>
      <c r="G194" s="1583"/>
      <c r="H194" s="1583"/>
      <c r="I194" s="1583"/>
      <c r="J194" s="1583"/>
      <c r="K194" s="1583"/>
      <c r="L194" s="1583"/>
      <c r="M194" s="1583"/>
      <c r="N194" s="1583"/>
      <c r="O194" s="1583"/>
      <c r="P194" s="1583"/>
      <c r="Q194" s="1583"/>
      <c r="R194" s="1583"/>
      <c r="S194" s="1583"/>
      <c r="T194" s="1583"/>
      <c r="U194" s="1583"/>
      <c r="V194" s="1583"/>
      <c r="W194" s="1583"/>
      <c r="X194" s="1583"/>
      <c r="Y194" s="1583"/>
      <c r="Z194" s="1583"/>
      <c r="AA194" s="1583"/>
      <c r="AB194" s="1583"/>
      <c r="AC194" s="1583"/>
      <c r="AD194" s="1583"/>
      <c r="AE194" s="1583"/>
      <c r="AF194" s="1583"/>
      <c r="AG194" s="1583"/>
      <c r="AH194" s="1583"/>
      <c r="AI194" s="1583"/>
      <c r="AJ194" s="1583"/>
      <c r="AK194" s="1583"/>
      <c r="AL194" s="1583"/>
      <c r="AM194" s="241"/>
    </row>
    <row r="195" spans="1:39" ht="15" customHeight="1">
      <c r="A195" s="1583"/>
      <c r="B195" s="1583"/>
      <c r="C195" s="1583"/>
      <c r="D195" s="1583"/>
      <c r="E195" s="1583"/>
      <c r="F195" s="1583"/>
      <c r="G195" s="1583"/>
      <c r="H195" s="1583"/>
      <c r="I195" s="1583"/>
      <c r="J195" s="1583"/>
      <c r="K195" s="1583"/>
      <c r="L195" s="1583"/>
      <c r="M195" s="1583"/>
      <c r="N195" s="1583"/>
      <c r="O195" s="1583"/>
      <c r="P195" s="1583"/>
      <c r="Q195" s="1583"/>
      <c r="R195" s="1583"/>
      <c r="S195" s="1583"/>
      <c r="T195" s="1583"/>
      <c r="U195" s="1583"/>
      <c r="V195" s="1583"/>
      <c r="W195" s="1583"/>
      <c r="X195" s="1583"/>
      <c r="Y195" s="1583"/>
      <c r="Z195" s="1583"/>
      <c r="AA195" s="1583"/>
      <c r="AB195" s="1583"/>
      <c r="AC195" s="1583"/>
      <c r="AD195" s="1583"/>
      <c r="AE195" s="1583"/>
      <c r="AF195" s="1583"/>
      <c r="AG195" s="1583"/>
      <c r="AH195" s="1583"/>
      <c r="AI195" s="1583"/>
      <c r="AJ195" s="1583"/>
      <c r="AK195" s="1583"/>
      <c r="AL195" s="1583"/>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662" customWidth="1"/>
    <col min="81" max="99" width="3.125" style="662" customWidth="1"/>
    <col min="100" max="256" width="3.125" style="662"/>
    <col min="257" max="336" width="2.625" style="662" customWidth="1"/>
    <col min="337" max="512" width="3.125" style="662"/>
    <col min="513" max="592" width="2.625" style="662" customWidth="1"/>
    <col min="593" max="768" width="3.125" style="662"/>
    <col min="769" max="848" width="2.625" style="662" customWidth="1"/>
    <col min="849" max="1024" width="3.125" style="662"/>
    <col min="1025" max="1104" width="2.625" style="662" customWidth="1"/>
    <col min="1105" max="1280" width="3.125" style="662"/>
    <col min="1281" max="1360" width="2.625" style="662" customWidth="1"/>
    <col min="1361" max="1536" width="3.125" style="662"/>
    <col min="1537" max="1616" width="2.625" style="662" customWidth="1"/>
    <col min="1617" max="1792" width="3.125" style="662"/>
    <col min="1793" max="1872" width="2.625" style="662" customWidth="1"/>
    <col min="1873" max="2048" width="3.125" style="662"/>
    <col min="2049" max="2128" width="2.625" style="662" customWidth="1"/>
    <col min="2129" max="2304" width="3.125" style="662"/>
    <col min="2305" max="2384" width="2.625" style="662" customWidth="1"/>
    <col min="2385" max="2560" width="3.125" style="662"/>
    <col min="2561" max="2640" width="2.625" style="662" customWidth="1"/>
    <col min="2641" max="2816" width="3.125" style="662"/>
    <col min="2817" max="2896" width="2.625" style="662" customWidth="1"/>
    <col min="2897" max="3072" width="3.125" style="662"/>
    <col min="3073" max="3152" width="2.625" style="662" customWidth="1"/>
    <col min="3153" max="3328" width="3.125" style="662"/>
    <col min="3329" max="3408" width="2.625" style="662" customWidth="1"/>
    <col min="3409" max="3584" width="3.125" style="662"/>
    <col min="3585" max="3664" width="2.625" style="662" customWidth="1"/>
    <col min="3665" max="3840" width="3.125" style="662"/>
    <col min="3841" max="3920" width="2.625" style="662" customWidth="1"/>
    <col min="3921" max="4096" width="3.125" style="662"/>
    <col min="4097" max="4176" width="2.625" style="662" customWidth="1"/>
    <col min="4177" max="4352" width="3.125" style="662"/>
    <col min="4353" max="4432" width="2.625" style="662" customWidth="1"/>
    <col min="4433" max="4608" width="3.125" style="662"/>
    <col min="4609" max="4688" width="2.625" style="662" customWidth="1"/>
    <col min="4689" max="4864" width="3.125" style="662"/>
    <col min="4865" max="4944" width="2.625" style="662" customWidth="1"/>
    <col min="4945" max="5120" width="3.125" style="662"/>
    <col min="5121" max="5200" width="2.625" style="662" customWidth="1"/>
    <col min="5201" max="5376" width="3.125" style="662"/>
    <col min="5377" max="5456" width="2.625" style="662" customWidth="1"/>
    <col min="5457" max="5632" width="3.125" style="662"/>
    <col min="5633" max="5712" width="2.625" style="662" customWidth="1"/>
    <col min="5713" max="5888" width="3.125" style="662"/>
    <col min="5889" max="5968" width="2.625" style="662" customWidth="1"/>
    <col min="5969" max="6144" width="3.125" style="662"/>
    <col min="6145" max="6224" width="2.625" style="662" customWidth="1"/>
    <col min="6225" max="6400" width="3.125" style="662"/>
    <col min="6401" max="6480" width="2.625" style="662" customWidth="1"/>
    <col min="6481" max="6656" width="3.125" style="662"/>
    <col min="6657" max="6736" width="2.625" style="662" customWidth="1"/>
    <col min="6737" max="6912" width="3.125" style="662"/>
    <col min="6913" max="6992" width="2.625" style="662" customWidth="1"/>
    <col min="6993" max="7168" width="3.125" style="662"/>
    <col min="7169" max="7248" width="2.625" style="662" customWidth="1"/>
    <col min="7249" max="7424" width="3.125" style="662"/>
    <col min="7425" max="7504" width="2.625" style="662" customWidth="1"/>
    <col min="7505" max="7680" width="3.125" style="662"/>
    <col min="7681" max="7760" width="2.625" style="662" customWidth="1"/>
    <col min="7761" max="7936" width="3.125" style="662"/>
    <col min="7937" max="8016" width="2.625" style="662" customWidth="1"/>
    <col min="8017" max="8192" width="3.125" style="662"/>
    <col min="8193" max="8272" width="2.625" style="662" customWidth="1"/>
    <col min="8273" max="8448" width="3.125" style="662"/>
    <col min="8449" max="8528" width="2.625" style="662" customWidth="1"/>
    <col min="8529" max="8704" width="3.125" style="662"/>
    <col min="8705" max="8784" width="2.625" style="662" customWidth="1"/>
    <col min="8785" max="8960" width="3.125" style="662"/>
    <col min="8961" max="9040" width="2.625" style="662" customWidth="1"/>
    <col min="9041" max="9216" width="3.125" style="662"/>
    <col min="9217" max="9296" width="2.625" style="662" customWidth="1"/>
    <col min="9297" max="9472" width="3.125" style="662"/>
    <col min="9473" max="9552" width="2.625" style="662" customWidth="1"/>
    <col min="9553" max="9728" width="3.125" style="662"/>
    <col min="9729" max="9808" width="2.625" style="662" customWidth="1"/>
    <col min="9809" max="9984" width="3.125" style="662"/>
    <col min="9985" max="10064" width="2.625" style="662" customWidth="1"/>
    <col min="10065" max="10240" width="3.125" style="662"/>
    <col min="10241" max="10320" width="2.625" style="662" customWidth="1"/>
    <col min="10321" max="10496" width="3.125" style="662"/>
    <col min="10497" max="10576" width="2.625" style="662" customWidth="1"/>
    <col min="10577" max="10752" width="3.125" style="662"/>
    <col min="10753" max="10832" width="2.625" style="662" customWidth="1"/>
    <col min="10833" max="11008" width="3.125" style="662"/>
    <col min="11009" max="11088" width="2.625" style="662" customWidth="1"/>
    <col min="11089" max="11264" width="3.125" style="662"/>
    <col min="11265" max="11344" width="2.625" style="662" customWidth="1"/>
    <col min="11345" max="11520" width="3.125" style="662"/>
    <col min="11521" max="11600" width="2.625" style="662" customWidth="1"/>
    <col min="11601" max="11776" width="3.125" style="662"/>
    <col min="11777" max="11856" width="2.625" style="662" customWidth="1"/>
    <col min="11857" max="12032" width="3.125" style="662"/>
    <col min="12033" max="12112" width="2.625" style="662" customWidth="1"/>
    <col min="12113" max="12288" width="3.125" style="662"/>
    <col min="12289" max="12368" width="2.625" style="662" customWidth="1"/>
    <col min="12369" max="12544" width="3.125" style="662"/>
    <col min="12545" max="12624" width="2.625" style="662" customWidth="1"/>
    <col min="12625" max="12800" width="3.125" style="662"/>
    <col min="12801" max="12880" width="2.625" style="662" customWidth="1"/>
    <col min="12881" max="13056" width="3.125" style="662"/>
    <col min="13057" max="13136" width="2.625" style="662" customWidth="1"/>
    <col min="13137" max="13312" width="3.125" style="662"/>
    <col min="13313" max="13392" width="2.625" style="662" customWidth="1"/>
    <col min="13393" max="13568" width="3.125" style="662"/>
    <col min="13569" max="13648" width="2.625" style="662" customWidth="1"/>
    <col min="13649" max="13824" width="3.125" style="662"/>
    <col min="13825" max="13904" width="2.625" style="662" customWidth="1"/>
    <col min="13905" max="14080" width="3.125" style="662"/>
    <col min="14081" max="14160" width="2.625" style="662" customWidth="1"/>
    <col min="14161" max="14336" width="3.125" style="662"/>
    <col min="14337" max="14416" width="2.625" style="662" customWidth="1"/>
    <col min="14417" max="14592" width="3.125" style="662"/>
    <col min="14593" max="14672" width="2.625" style="662" customWidth="1"/>
    <col min="14673" max="14848" width="3.125" style="662"/>
    <col min="14849" max="14928" width="2.625" style="662" customWidth="1"/>
    <col min="14929" max="15104" width="3.125" style="662"/>
    <col min="15105" max="15184" width="2.625" style="662" customWidth="1"/>
    <col min="15185" max="15360" width="3.125" style="662"/>
    <col min="15361" max="15440" width="2.625" style="662" customWidth="1"/>
    <col min="15441" max="15616" width="3.125" style="662"/>
    <col min="15617" max="15696" width="2.625" style="662" customWidth="1"/>
    <col min="15697" max="15872" width="3.125" style="662"/>
    <col min="15873" max="15952" width="2.625" style="662" customWidth="1"/>
    <col min="15953" max="16128" width="3.125" style="662"/>
    <col min="16129" max="16208" width="2.625" style="662" customWidth="1"/>
    <col min="16209" max="16384" width="3.125" style="662"/>
  </cols>
  <sheetData>
    <row r="1" spans="1:31" ht="16.5" customHeight="1">
      <c r="A1" s="659" t="s">
        <v>3658</v>
      </c>
      <c r="B1" s="659"/>
      <c r="C1" s="659"/>
      <c r="D1" s="659"/>
      <c r="E1" s="659"/>
      <c r="F1" s="659"/>
      <c r="G1" s="659"/>
      <c r="H1" s="659"/>
      <c r="I1" s="659"/>
      <c r="J1" s="659"/>
      <c r="K1" s="659"/>
      <c r="L1" s="659"/>
      <c r="M1" s="659"/>
      <c r="N1" s="659"/>
      <c r="O1" s="659"/>
      <c r="P1" s="660"/>
      <c r="Q1" s="660"/>
      <c r="R1" s="660"/>
      <c r="S1" s="660"/>
      <c r="T1" s="660"/>
      <c r="U1" s="660"/>
      <c r="V1" s="660"/>
      <c r="W1" s="660"/>
      <c r="X1" s="660"/>
      <c r="Y1" s="660"/>
      <c r="Z1" s="660"/>
      <c r="AA1" s="660"/>
      <c r="AB1" s="660"/>
      <c r="AC1" s="660"/>
      <c r="AD1" s="660"/>
      <c r="AE1" s="661"/>
    </row>
    <row r="2" spans="1:31" ht="16.5" customHeight="1">
      <c r="A2" s="659"/>
      <c r="B2" s="659"/>
      <c r="C2" s="659"/>
      <c r="D2" s="659"/>
      <c r="E2" s="659"/>
      <c r="F2" s="659"/>
      <c r="G2" s="659"/>
      <c r="H2" s="659"/>
      <c r="I2" s="659"/>
      <c r="J2" s="659"/>
      <c r="K2" s="659"/>
      <c r="L2" s="659"/>
      <c r="M2" s="659"/>
      <c r="N2" s="659"/>
      <c r="O2" s="659"/>
      <c r="P2" s="660"/>
      <c r="Q2" s="660"/>
      <c r="R2" s="660"/>
      <c r="S2" s="660"/>
      <c r="T2" s="660"/>
      <c r="U2" s="660"/>
      <c r="V2" s="660"/>
      <c r="W2" s="660"/>
      <c r="X2" s="660"/>
      <c r="Y2" s="660"/>
      <c r="Z2" s="660"/>
      <c r="AA2" s="660"/>
      <c r="AB2" s="660"/>
      <c r="AC2" s="660"/>
      <c r="AD2" s="660"/>
      <c r="AE2" s="661"/>
    </row>
    <row r="3" spans="1:31" ht="16.5" customHeight="1">
      <c r="A3" s="659"/>
      <c r="B3" s="659"/>
      <c r="C3" s="659"/>
      <c r="D3" s="659"/>
      <c r="E3" s="659"/>
      <c r="F3" s="659"/>
      <c r="G3" s="659"/>
      <c r="H3" s="659"/>
      <c r="I3" s="659"/>
      <c r="J3" s="659"/>
      <c r="K3" s="659"/>
      <c r="L3" s="659"/>
      <c r="M3" s="659"/>
      <c r="N3" s="659"/>
      <c r="O3" s="659"/>
      <c r="P3" s="660"/>
      <c r="Q3" s="660"/>
      <c r="R3" s="660"/>
      <c r="S3" s="660"/>
      <c r="T3" s="660"/>
      <c r="U3" s="660"/>
      <c r="V3" s="660"/>
      <c r="W3" s="660"/>
      <c r="X3" s="660"/>
      <c r="Y3" s="660"/>
      <c r="Z3" s="660"/>
      <c r="AA3" s="660"/>
      <c r="AB3" s="660"/>
      <c r="AC3" s="660"/>
      <c r="AD3" s="660"/>
      <c r="AE3" s="661"/>
    </row>
    <row r="4" spans="1:31" ht="16.5" customHeight="1">
      <c r="A4" s="663"/>
      <c r="B4" s="663"/>
      <c r="C4" s="663"/>
      <c r="D4" s="663"/>
      <c r="E4" s="663"/>
      <c r="F4" s="663"/>
      <c r="G4" s="663"/>
      <c r="H4" s="664"/>
      <c r="I4" s="664"/>
      <c r="J4" s="665"/>
      <c r="K4" s="665"/>
      <c r="L4" s="665"/>
      <c r="M4" s="660"/>
      <c r="N4" s="660"/>
      <c r="O4" s="660"/>
      <c r="P4" s="660"/>
      <c r="Q4" s="660"/>
      <c r="R4" s="660"/>
      <c r="S4" s="660"/>
      <c r="T4" s="660"/>
      <c r="U4" s="660"/>
      <c r="V4" s="660"/>
      <c r="W4" s="660"/>
      <c r="X4" s="660"/>
      <c r="Y4" s="660"/>
      <c r="Z4" s="660"/>
      <c r="AA4" s="660"/>
      <c r="AB4" s="660"/>
      <c r="AC4" s="660"/>
      <c r="AD4" s="660"/>
      <c r="AE4" s="661"/>
    </row>
    <row r="5" spans="1:31" ht="16.5" customHeight="1">
      <c r="A5" s="1746" t="s">
        <v>3659</v>
      </c>
      <c r="B5" s="1746"/>
      <c r="C5" s="1746"/>
      <c r="D5" s="1746"/>
      <c r="E5" s="1746"/>
      <c r="F5" s="1746"/>
      <c r="G5" s="1746"/>
      <c r="H5" s="1746"/>
      <c r="I5" s="1746"/>
      <c r="J5" s="1746"/>
      <c r="K5" s="1746"/>
      <c r="L5" s="1746"/>
      <c r="M5" s="1746"/>
      <c r="N5" s="1746"/>
      <c r="O5" s="1746"/>
      <c r="P5" s="1746"/>
      <c r="Q5" s="1746"/>
      <c r="R5" s="1746"/>
      <c r="S5" s="1746"/>
      <c r="T5" s="1746"/>
      <c r="U5" s="1746"/>
      <c r="V5" s="1746"/>
      <c r="W5" s="1746"/>
      <c r="X5" s="1746"/>
      <c r="Y5" s="1746"/>
      <c r="Z5" s="1746"/>
      <c r="AA5" s="1746"/>
      <c r="AB5" s="1746"/>
      <c r="AC5" s="1746"/>
      <c r="AD5" s="1746"/>
      <c r="AE5" s="1746"/>
    </row>
    <row r="6" spans="1:31" ht="16.5" customHeight="1">
      <c r="A6" s="1746"/>
      <c r="B6" s="1746"/>
      <c r="C6" s="1746"/>
      <c r="D6" s="1746"/>
      <c r="E6" s="1746"/>
      <c r="F6" s="1746"/>
      <c r="G6" s="1746"/>
      <c r="H6" s="1746"/>
      <c r="I6" s="1746"/>
      <c r="J6" s="1746"/>
      <c r="K6" s="1746"/>
      <c r="L6" s="1746"/>
      <c r="M6" s="1746"/>
      <c r="N6" s="1746"/>
      <c r="O6" s="1746"/>
      <c r="P6" s="1746"/>
      <c r="Q6" s="1746"/>
      <c r="R6" s="1746"/>
      <c r="S6" s="1746"/>
      <c r="T6" s="1746"/>
      <c r="U6" s="1746"/>
      <c r="V6" s="1746"/>
      <c r="W6" s="1746"/>
      <c r="X6" s="1746"/>
      <c r="Y6" s="1746"/>
      <c r="Z6" s="1746"/>
      <c r="AA6" s="1746"/>
      <c r="AB6" s="1746"/>
      <c r="AC6" s="1746"/>
      <c r="AD6" s="1746"/>
      <c r="AE6" s="1746"/>
    </row>
    <row r="7" spans="1:31" ht="18.75">
      <c r="A7" s="1747" t="s">
        <v>3660</v>
      </c>
      <c r="B7" s="1747"/>
      <c r="C7" s="1747"/>
      <c r="D7" s="1747"/>
      <c r="E7" s="1747"/>
      <c r="F7" s="1747"/>
      <c r="G7" s="1747"/>
      <c r="H7" s="1747"/>
      <c r="I7" s="1747"/>
      <c r="J7" s="1747"/>
      <c r="K7" s="1747"/>
      <c r="L7" s="1747"/>
      <c r="M7" s="1747"/>
      <c r="N7" s="1747"/>
      <c r="O7" s="1747"/>
      <c r="P7" s="1747"/>
      <c r="Q7" s="1747"/>
      <c r="R7" s="1747"/>
      <c r="S7" s="1747"/>
      <c r="T7" s="1747"/>
      <c r="U7" s="1747"/>
      <c r="V7" s="1747"/>
      <c r="W7" s="1747"/>
      <c r="X7" s="1747"/>
      <c r="Y7" s="1747"/>
      <c r="Z7" s="1747"/>
      <c r="AA7" s="1747"/>
      <c r="AB7" s="1747"/>
      <c r="AC7" s="1747"/>
      <c r="AD7" s="1747"/>
      <c r="AE7" s="1747"/>
    </row>
    <row r="8" spans="1:31" ht="16.5" customHeight="1">
      <c r="A8" s="666"/>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row>
    <row r="9" spans="1:31" ht="16.5" customHeight="1">
      <c r="A9" s="1748" t="s">
        <v>3661</v>
      </c>
      <c r="B9" s="1748"/>
      <c r="C9" s="1748"/>
      <c r="D9" s="1748"/>
      <c r="E9" s="1748"/>
      <c r="F9" s="1748"/>
      <c r="G9" s="1748"/>
      <c r="H9" s="1748"/>
      <c r="I9" s="1748"/>
      <c r="J9" s="1748"/>
      <c r="K9" s="1748"/>
      <c r="L9" s="1748"/>
      <c r="M9" s="1748"/>
      <c r="N9" s="1748"/>
      <c r="O9" s="1748"/>
      <c r="P9" s="1748"/>
      <c r="Q9" s="1748"/>
      <c r="R9" s="1748"/>
      <c r="S9" s="1748"/>
      <c r="T9" s="1748"/>
      <c r="U9" s="1748"/>
      <c r="V9" s="1748"/>
      <c r="W9" s="1748"/>
      <c r="X9" s="1748"/>
      <c r="Y9" s="1748"/>
      <c r="Z9" s="1748"/>
      <c r="AA9" s="1748"/>
      <c r="AB9" s="1748"/>
      <c r="AC9" s="1748"/>
      <c r="AD9" s="1748"/>
      <c r="AE9" s="1748"/>
    </row>
    <row r="10" spans="1:31" ht="16.5" customHeight="1">
      <c r="A10" s="1748"/>
      <c r="B10" s="1748"/>
      <c r="C10" s="1748"/>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748"/>
      <c r="AA10" s="1748"/>
      <c r="AB10" s="1748"/>
      <c r="AC10" s="1748"/>
      <c r="AD10" s="1748"/>
      <c r="AE10" s="1748"/>
    </row>
    <row r="11" spans="1:31" ht="16.5" customHeight="1">
      <c r="A11" s="1748"/>
      <c r="B11" s="1748"/>
      <c r="C11" s="1748"/>
      <c r="D11" s="1748"/>
      <c r="E11" s="1748"/>
      <c r="F11" s="1748"/>
      <c r="G11" s="1748"/>
      <c r="H11" s="1748"/>
      <c r="I11" s="1748"/>
      <c r="J11" s="1748"/>
      <c r="K11" s="1748"/>
      <c r="L11" s="1748"/>
      <c r="M11" s="1748"/>
      <c r="N11" s="1748"/>
      <c r="O11" s="1748"/>
      <c r="P11" s="1748"/>
      <c r="Q11" s="1748"/>
      <c r="R11" s="1748"/>
      <c r="S11" s="1748"/>
      <c r="T11" s="1748"/>
      <c r="U11" s="1748"/>
      <c r="V11" s="1748"/>
      <c r="W11" s="1748"/>
      <c r="X11" s="1748"/>
      <c r="Y11" s="1748"/>
      <c r="Z11" s="1748"/>
      <c r="AA11" s="1748"/>
      <c r="AB11" s="1748"/>
      <c r="AC11" s="1748"/>
      <c r="AD11" s="1748"/>
      <c r="AE11" s="1748"/>
    </row>
    <row r="12" spans="1:31" ht="16.5" customHeight="1">
      <c r="A12" s="1748"/>
      <c r="B12" s="1748"/>
      <c r="C12" s="1748"/>
      <c r="D12" s="1748"/>
      <c r="E12" s="1748"/>
      <c r="F12" s="1748"/>
      <c r="G12" s="1748"/>
      <c r="H12" s="1748"/>
      <c r="I12" s="1748"/>
      <c r="J12" s="1748"/>
      <c r="K12" s="1748"/>
      <c r="L12" s="1748"/>
      <c r="M12" s="1748"/>
      <c r="N12" s="1748"/>
      <c r="O12" s="1748"/>
      <c r="P12" s="1748"/>
      <c r="Q12" s="1748"/>
      <c r="R12" s="1748"/>
      <c r="S12" s="1748"/>
      <c r="T12" s="1748"/>
      <c r="U12" s="1748"/>
      <c r="V12" s="1748"/>
      <c r="W12" s="1748"/>
      <c r="X12" s="1748"/>
      <c r="Y12" s="1748"/>
      <c r="Z12" s="1748"/>
      <c r="AA12" s="1748"/>
      <c r="AB12" s="1748"/>
      <c r="AC12" s="1748"/>
      <c r="AD12" s="1748"/>
      <c r="AE12" s="1748"/>
    </row>
    <row r="13" spans="1:31" ht="16.5" customHeight="1">
      <c r="A13" s="667"/>
      <c r="B13" s="667"/>
      <c r="C13" s="667"/>
      <c r="D13" s="667"/>
      <c r="E13" s="667"/>
      <c r="F13" s="667"/>
      <c r="G13" s="667"/>
      <c r="H13" s="667"/>
      <c r="I13" s="667"/>
      <c r="J13" s="667"/>
      <c r="K13" s="667"/>
      <c r="L13" s="667"/>
      <c r="M13" s="667"/>
      <c r="N13" s="667"/>
      <c r="O13" s="667"/>
      <c r="P13" s="667"/>
      <c r="Q13" s="667"/>
      <c r="R13" s="667"/>
      <c r="S13" s="667"/>
      <c r="T13" s="667"/>
      <c r="U13" s="667"/>
      <c r="V13" s="667"/>
      <c r="W13" s="667"/>
      <c r="X13" s="667"/>
      <c r="Y13" s="667"/>
      <c r="Z13" s="667"/>
      <c r="AA13" s="667"/>
      <c r="AB13" s="667"/>
      <c r="AC13" s="667"/>
      <c r="AD13" s="667"/>
      <c r="AE13" s="667"/>
    </row>
    <row r="14" spans="1:31" ht="16.5" customHeight="1">
      <c r="A14" s="667"/>
      <c r="B14" s="667"/>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row>
    <row r="15" spans="1:31" ht="16.5" customHeight="1">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row>
    <row r="16" spans="1:31" ht="16.5" customHeight="1">
      <c r="A16" s="665"/>
      <c r="B16" s="665"/>
      <c r="C16" s="665"/>
      <c r="D16" s="665"/>
      <c r="E16" s="665"/>
      <c r="F16" s="665"/>
      <c r="G16" s="665"/>
      <c r="H16" s="665"/>
      <c r="I16" s="665"/>
      <c r="J16" s="665"/>
      <c r="K16" s="665"/>
      <c r="L16" s="665"/>
      <c r="M16" s="660"/>
      <c r="N16" s="660"/>
      <c r="O16" s="660"/>
      <c r="P16" s="660"/>
      <c r="Q16" s="660"/>
      <c r="R16" s="660"/>
      <c r="S16" s="660"/>
      <c r="T16" s="660"/>
      <c r="U16" s="660"/>
      <c r="V16" s="660"/>
      <c r="W16" s="660"/>
      <c r="X16" s="660"/>
      <c r="Y16" s="660"/>
      <c r="Z16" s="660"/>
      <c r="AA16" s="660"/>
      <c r="AB16" s="660"/>
      <c r="AC16" s="660"/>
      <c r="AD16" s="660"/>
      <c r="AE16" s="660"/>
    </row>
    <row r="17" spans="1:54" ht="16.5" customHeight="1">
      <c r="A17" s="1749" t="s">
        <v>3662</v>
      </c>
      <c r="B17" s="1749"/>
      <c r="C17" s="1749"/>
      <c r="D17" s="1749"/>
      <c r="E17" s="1749"/>
      <c r="F17" s="1749"/>
      <c r="G17" s="1749"/>
      <c r="H17" s="1749"/>
      <c r="I17" s="1749"/>
      <c r="J17" s="1749"/>
      <c r="K17" s="1749"/>
      <c r="L17" s="1749"/>
      <c r="M17" s="1749"/>
      <c r="N17" s="1749"/>
      <c r="O17" s="1749"/>
      <c r="P17" s="1749"/>
      <c r="Q17" s="1749"/>
      <c r="R17" s="1749"/>
      <c r="S17" s="1749"/>
      <c r="T17" s="1749"/>
      <c r="U17" s="1749"/>
      <c r="V17" s="1749"/>
      <c r="W17" s="1749"/>
      <c r="X17" s="1749"/>
      <c r="Y17" s="1749"/>
      <c r="Z17" s="1749"/>
      <c r="AA17" s="1749"/>
      <c r="AB17" s="1749"/>
      <c r="AC17" s="1749"/>
      <c r="AD17" s="1749"/>
      <c r="AE17" s="1749"/>
    </row>
    <row r="18" spans="1:54" ht="16.5" customHeight="1">
      <c r="A18" s="665"/>
      <c r="B18" s="665"/>
      <c r="C18" s="665"/>
      <c r="D18" s="665"/>
      <c r="E18" s="665"/>
      <c r="F18" s="665"/>
      <c r="G18" s="665"/>
      <c r="H18" s="665"/>
      <c r="I18" s="665"/>
      <c r="J18" s="665"/>
      <c r="K18" s="665"/>
      <c r="L18" s="665"/>
      <c r="M18" s="660"/>
      <c r="N18" s="660"/>
      <c r="O18" s="660"/>
      <c r="P18" s="668"/>
      <c r="Q18" s="668"/>
      <c r="R18" s="668"/>
      <c r="S18" s="668"/>
      <c r="T18" s="668"/>
      <c r="U18" s="668"/>
      <c r="V18" s="668"/>
      <c r="W18" s="668"/>
      <c r="X18" s="668"/>
      <c r="Y18" s="668"/>
      <c r="Z18" s="668"/>
      <c r="AA18" s="668"/>
      <c r="AB18" s="668"/>
      <c r="AC18" s="668"/>
      <c r="AD18" s="660"/>
      <c r="AE18" s="660"/>
    </row>
    <row r="19" spans="1:54" ht="16.5" customHeight="1">
      <c r="A19" s="660"/>
      <c r="B19" s="660"/>
      <c r="C19" s="660"/>
      <c r="D19" s="660"/>
      <c r="E19" s="660"/>
      <c r="F19" s="660"/>
      <c r="G19" s="660"/>
      <c r="H19" s="660"/>
      <c r="I19" s="660"/>
      <c r="J19" s="660"/>
      <c r="K19" s="660"/>
      <c r="L19" s="660"/>
      <c r="M19" s="660"/>
      <c r="N19" s="660"/>
      <c r="O19" s="660"/>
      <c r="P19" s="668"/>
      <c r="Q19" s="668"/>
      <c r="R19" s="668"/>
      <c r="S19" s="668"/>
      <c r="T19" s="668"/>
      <c r="U19" s="668"/>
      <c r="V19" s="668"/>
      <c r="W19" s="668"/>
      <c r="X19" s="668"/>
      <c r="Y19" s="668"/>
      <c r="Z19" s="668"/>
      <c r="AA19" s="668"/>
      <c r="AB19" s="668"/>
      <c r="AC19" s="668"/>
      <c r="AD19" s="669"/>
      <c r="AE19" s="660"/>
    </row>
    <row r="20" spans="1:54" ht="16.5" customHeight="1">
      <c r="A20" s="1750" t="s">
        <v>3663</v>
      </c>
      <c r="B20" s="1735"/>
      <c r="C20" s="1735"/>
      <c r="D20" s="1735"/>
      <c r="E20" s="1735"/>
      <c r="F20" s="1735"/>
      <c r="G20" s="1735"/>
      <c r="H20" s="670"/>
      <c r="I20" s="671"/>
      <c r="J20" s="671"/>
      <c r="K20" s="671"/>
      <c r="L20" s="671"/>
      <c r="M20" s="671"/>
      <c r="N20" s="671"/>
      <c r="O20" s="671"/>
      <c r="P20" s="672"/>
      <c r="Q20" s="672"/>
      <c r="R20" s="672"/>
      <c r="S20" s="672"/>
      <c r="T20" s="672"/>
      <c r="U20" s="672"/>
      <c r="V20" s="672"/>
      <c r="W20" s="672"/>
      <c r="X20" s="672"/>
      <c r="Y20" s="672"/>
      <c r="Z20" s="672"/>
      <c r="AA20" s="672"/>
      <c r="AB20" s="672"/>
      <c r="AC20" s="672"/>
      <c r="AD20" s="673"/>
      <c r="AE20" s="674"/>
    </row>
    <row r="21" spans="1:54" ht="16.5" customHeight="1">
      <c r="A21" s="1751"/>
      <c r="B21" s="1752"/>
      <c r="C21" s="1752"/>
      <c r="D21" s="1752"/>
      <c r="E21" s="1752"/>
      <c r="F21" s="1752"/>
      <c r="G21" s="1752"/>
      <c r="H21" s="675"/>
      <c r="I21" s="676" t="s">
        <v>2828</v>
      </c>
      <c r="J21" s="660" t="s">
        <v>3664</v>
      </c>
      <c r="K21" s="660"/>
      <c r="L21" s="660"/>
      <c r="M21" s="660"/>
      <c r="N21" s="660"/>
      <c r="O21" s="660"/>
      <c r="P21" s="668"/>
      <c r="Q21" s="668"/>
      <c r="R21" s="668"/>
      <c r="S21" s="668"/>
      <c r="T21" s="668"/>
      <c r="U21" s="676" t="s">
        <v>2828</v>
      </c>
      <c r="V21" s="677" t="s">
        <v>3665</v>
      </c>
      <c r="W21" s="668"/>
      <c r="X21" s="668"/>
      <c r="Y21" s="668"/>
      <c r="Z21" s="668"/>
      <c r="AA21" s="668"/>
      <c r="AB21" s="668"/>
      <c r="AC21" s="668"/>
      <c r="AD21" s="669"/>
      <c r="AE21" s="678"/>
      <c r="BB21" s="676"/>
    </row>
    <row r="22" spans="1:54" ht="16.5" customHeight="1">
      <c r="A22" s="1751"/>
      <c r="B22" s="1752"/>
      <c r="C22" s="1752"/>
      <c r="D22" s="1752"/>
      <c r="E22" s="1752"/>
      <c r="F22" s="1752"/>
      <c r="G22" s="1752"/>
      <c r="H22" s="675"/>
      <c r="I22" s="660"/>
      <c r="J22" s="660"/>
      <c r="K22" s="660"/>
      <c r="L22" s="660"/>
      <c r="M22" s="660"/>
      <c r="N22" s="660"/>
      <c r="O22" s="660"/>
      <c r="P22" s="668"/>
      <c r="Q22" s="668"/>
      <c r="R22" s="668"/>
      <c r="S22" s="668"/>
      <c r="T22" s="668"/>
      <c r="U22" s="668"/>
      <c r="V22" s="668"/>
      <c r="W22" s="668"/>
      <c r="X22" s="668"/>
      <c r="Y22" s="668"/>
      <c r="Z22" s="668"/>
      <c r="AA22" s="668"/>
      <c r="AB22" s="668"/>
      <c r="AC22" s="668"/>
      <c r="AD22" s="669"/>
      <c r="AE22" s="678"/>
    </row>
    <row r="23" spans="1:54" ht="16.5" customHeight="1">
      <c r="A23" s="1751"/>
      <c r="B23" s="1752"/>
      <c r="C23" s="1752"/>
      <c r="D23" s="1752"/>
      <c r="E23" s="1752"/>
      <c r="F23" s="1752"/>
      <c r="G23" s="1752"/>
      <c r="H23" s="675"/>
      <c r="I23" s="676" t="s">
        <v>2828</v>
      </c>
      <c r="J23" s="660" t="s">
        <v>3666</v>
      </c>
      <c r="K23" s="660"/>
      <c r="L23" s="660"/>
      <c r="M23" s="660"/>
      <c r="N23" s="660"/>
      <c r="O23" s="660"/>
      <c r="P23" s="668"/>
      <c r="Q23" s="668"/>
      <c r="R23" s="668"/>
      <c r="S23" s="668"/>
      <c r="T23" s="668"/>
      <c r="U23" s="676" t="s">
        <v>2828</v>
      </c>
      <c r="V23" s="677" t="s">
        <v>3667</v>
      </c>
      <c r="W23" s="677"/>
      <c r="X23" s="668"/>
      <c r="Y23" s="668"/>
      <c r="Z23" s="668"/>
      <c r="AA23" s="668"/>
      <c r="AB23" s="668"/>
      <c r="AC23" s="668"/>
      <c r="AD23" s="669"/>
      <c r="AE23" s="678"/>
    </row>
    <row r="24" spans="1:54" ht="16.5" customHeight="1">
      <c r="A24" s="1751"/>
      <c r="B24" s="1752"/>
      <c r="C24" s="1752"/>
      <c r="D24" s="1752"/>
      <c r="E24" s="1752"/>
      <c r="F24" s="1752"/>
      <c r="G24" s="1752"/>
      <c r="H24" s="675"/>
      <c r="I24" s="660"/>
      <c r="J24" s="660"/>
      <c r="K24" s="660"/>
      <c r="L24" s="660"/>
      <c r="M24" s="660"/>
      <c r="N24" s="660"/>
      <c r="O24" s="660"/>
      <c r="P24" s="668"/>
      <c r="Q24" s="668"/>
      <c r="R24" s="668"/>
      <c r="S24" s="668"/>
      <c r="T24" s="668"/>
      <c r="U24" s="668"/>
      <c r="V24" s="668"/>
      <c r="W24" s="668"/>
      <c r="X24" s="668"/>
      <c r="Y24" s="668"/>
      <c r="Z24" s="668"/>
      <c r="AA24" s="668"/>
      <c r="AB24" s="668"/>
      <c r="AC24" s="668"/>
      <c r="AD24" s="669"/>
      <c r="AE24" s="678"/>
    </row>
    <row r="25" spans="1:54" ht="16.5" customHeight="1">
      <c r="A25" s="1753"/>
      <c r="B25" s="1752"/>
      <c r="C25" s="1752"/>
      <c r="D25" s="1752"/>
      <c r="E25" s="1752"/>
      <c r="F25" s="1752"/>
      <c r="G25" s="1752"/>
      <c r="H25" s="675"/>
      <c r="I25" s="676" t="s">
        <v>2828</v>
      </c>
      <c r="J25" s="660" t="s">
        <v>3668</v>
      </c>
      <c r="K25" s="660"/>
      <c r="L25" s="660"/>
      <c r="M25" s="660"/>
      <c r="N25" s="660"/>
      <c r="O25" s="660"/>
      <c r="P25" s="668"/>
      <c r="Q25" s="668"/>
      <c r="R25" s="668"/>
      <c r="S25" s="668"/>
      <c r="T25" s="668"/>
      <c r="U25" s="676" t="s">
        <v>2828</v>
      </c>
      <c r="V25" s="677" t="s">
        <v>3669</v>
      </c>
      <c r="W25" s="668"/>
      <c r="X25" s="668"/>
      <c r="Y25" s="668"/>
      <c r="Z25" s="668"/>
      <c r="AA25" s="668"/>
      <c r="AB25" s="668"/>
      <c r="AC25" s="668"/>
      <c r="AD25" s="669"/>
      <c r="AE25" s="678"/>
    </row>
    <row r="26" spans="1:54" ht="16.5" customHeight="1">
      <c r="A26" s="1737"/>
      <c r="B26" s="1738"/>
      <c r="C26" s="1738"/>
      <c r="D26" s="1738"/>
      <c r="E26" s="1738"/>
      <c r="F26" s="1738"/>
      <c r="G26" s="1738"/>
      <c r="H26" s="680"/>
      <c r="I26" s="681"/>
      <c r="J26" s="681"/>
      <c r="K26" s="681"/>
      <c r="L26" s="679"/>
      <c r="M26" s="681"/>
      <c r="N26" s="681"/>
      <c r="O26" s="681"/>
      <c r="P26" s="681"/>
      <c r="Q26" s="681"/>
      <c r="R26" s="681"/>
      <c r="S26" s="681"/>
      <c r="T26" s="681"/>
      <c r="U26" s="681"/>
      <c r="V26" s="681"/>
      <c r="W26" s="681"/>
      <c r="X26" s="681"/>
      <c r="Y26" s="681"/>
      <c r="Z26" s="681"/>
      <c r="AA26" s="681"/>
      <c r="AB26" s="681"/>
      <c r="AC26" s="681"/>
      <c r="AD26" s="681"/>
      <c r="AE26" s="682"/>
    </row>
    <row r="27" spans="1:54" ht="16.5" customHeight="1">
      <c r="A27" s="1734" t="s">
        <v>3670</v>
      </c>
      <c r="B27" s="1735"/>
      <c r="C27" s="1735"/>
      <c r="D27" s="1735"/>
      <c r="E27" s="1735"/>
      <c r="F27" s="1735"/>
      <c r="G27" s="1736"/>
      <c r="H27" s="1740">
        <f>'第二面-3'!A52</f>
        <v>0</v>
      </c>
      <c r="I27" s="1741"/>
      <c r="J27" s="1741"/>
      <c r="K27" s="1741"/>
      <c r="L27" s="1741"/>
      <c r="M27" s="1741"/>
      <c r="N27" s="1741"/>
      <c r="O27" s="1741"/>
      <c r="P27" s="1741"/>
      <c r="Q27" s="1741"/>
      <c r="R27" s="1741"/>
      <c r="S27" s="1741"/>
      <c r="T27" s="1741"/>
      <c r="U27" s="1741"/>
      <c r="V27" s="1741"/>
      <c r="W27" s="1741"/>
      <c r="X27" s="1741"/>
      <c r="Y27" s="1741"/>
      <c r="Z27" s="1741"/>
      <c r="AA27" s="1741"/>
      <c r="AB27" s="1741"/>
      <c r="AC27" s="1741"/>
      <c r="AD27" s="1741"/>
      <c r="AE27" s="1742"/>
    </row>
    <row r="28" spans="1:54" ht="16.5" customHeight="1">
      <c r="A28" s="1737"/>
      <c r="B28" s="1738"/>
      <c r="C28" s="1738"/>
      <c r="D28" s="1738"/>
      <c r="E28" s="1738"/>
      <c r="F28" s="1738"/>
      <c r="G28" s="1739"/>
      <c r="H28" s="1743"/>
      <c r="I28" s="1744"/>
      <c r="J28" s="1744"/>
      <c r="K28" s="1744"/>
      <c r="L28" s="1744"/>
      <c r="M28" s="1744"/>
      <c r="N28" s="1744"/>
      <c r="O28" s="1744"/>
      <c r="P28" s="1744"/>
      <c r="Q28" s="1744"/>
      <c r="R28" s="1744"/>
      <c r="S28" s="1744"/>
      <c r="T28" s="1744"/>
      <c r="U28" s="1744"/>
      <c r="V28" s="1744"/>
      <c r="W28" s="1744"/>
      <c r="X28" s="1744"/>
      <c r="Y28" s="1744"/>
      <c r="Z28" s="1744"/>
      <c r="AA28" s="1744"/>
      <c r="AB28" s="1744"/>
      <c r="AC28" s="1744"/>
      <c r="AD28" s="1744"/>
      <c r="AE28" s="1745"/>
    </row>
    <row r="29" spans="1:54" ht="16.5" customHeight="1">
      <c r="A29" s="1734" t="s">
        <v>3671</v>
      </c>
      <c r="B29" s="1735"/>
      <c r="C29" s="1735"/>
      <c r="D29" s="1735"/>
      <c r="E29" s="1735"/>
      <c r="F29" s="1735"/>
      <c r="G29" s="1736"/>
      <c r="H29" s="1754">
        <f>第三面!F4</f>
        <v>0</v>
      </c>
      <c r="I29" s="1755"/>
      <c r="J29" s="1755"/>
      <c r="K29" s="1755"/>
      <c r="L29" s="1755"/>
      <c r="M29" s="1755"/>
      <c r="N29" s="1755"/>
      <c r="O29" s="1755"/>
      <c r="P29" s="1755"/>
      <c r="Q29" s="1755"/>
      <c r="R29" s="1755"/>
      <c r="S29" s="1755"/>
      <c r="T29" s="1755"/>
      <c r="U29" s="1755"/>
      <c r="V29" s="1755"/>
      <c r="W29" s="1755"/>
      <c r="X29" s="1755"/>
      <c r="Y29" s="1755"/>
      <c r="Z29" s="1755"/>
      <c r="AA29" s="1755"/>
      <c r="AB29" s="1755"/>
      <c r="AC29" s="1755"/>
      <c r="AD29" s="1755"/>
      <c r="AE29" s="1756"/>
    </row>
    <row r="30" spans="1:54" ht="16.5" customHeight="1">
      <c r="A30" s="1737"/>
      <c r="B30" s="1738"/>
      <c r="C30" s="1738"/>
      <c r="D30" s="1738"/>
      <c r="E30" s="1738"/>
      <c r="F30" s="1738"/>
      <c r="G30" s="1739"/>
      <c r="H30" s="1743"/>
      <c r="I30" s="1744"/>
      <c r="J30" s="1744"/>
      <c r="K30" s="1744"/>
      <c r="L30" s="1744"/>
      <c r="M30" s="1744"/>
      <c r="N30" s="1744"/>
      <c r="O30" s="1744"/>
      <c r="P30" s="1744"/>
      <c r="Q30" s="1744"/>
      <c r="R30" s="1744"/>
      <c r="S30" s="1744"/>
      <c r="T30" s="1744"/>
      <c r="U30" s="1744"/>
      <c r="V30" s="1744"/>
      <c r="W30" s="1744"/>
      <c r="X30" s="1744"/>
      <c r="Y30" s="1744"/>
      <c r="Z30" s="1744"/>
      <c r="AA30" s="1744"/>
      <c r="AB30" s="1744"/>
      <c r="AC30" s="1744"/>
      <c r="AD30" s="1744"/>
      <c r="AE30" s="1745"/>
    </row>
    <row r="31" spans="1:54" ht="16.5" customHeight="1">
      <c r="A31" s="1753" t="s">
        <v>3672</v>
      </c>
      <c r="B31" s="1752"/>
      <c r="C31" s="1752"/>
      <c r="D31" s="1752"/>
      <c r="E31" s="1752"/>
      <c r="F31" s="1752"/>
      <c r="G31" s="1757"/>
      <c r="H31" s="1734" t="s">
        <v>3673</v>
      </c>
      <c r="I31" s="1735"/>
      <c r="J31" s="1735"/>
      <c r="K31" s="1735"/>
      <c r="L31" s="1736"/>
      <c r="M31" s="1741" t="str">
        <f>第二面!K12</f>
        <v/>
      </c>
      <c r="N31" s="1741"/>
      <c r="O31" s="1741"/>
      <c r="P31" s="1741"/>
      <c r="Q31" s="1741"/>
      <c r="R31" s="1741"/>
      <c r="S31" s="1741"/>
      <c r="T31" s="1741"/>
      <c r="U31" s="1741"/>
      <c r="V31" s="1741"/>
      <c r="W31" s="1741"/>
      <c r="X31" s="1741"/>
      <c r="Y31" s="1741"/>
      <c r="Z31" s="1741"/>
      <c r="AA31" s="1741"/>
      <c r="AB31" s="1741"/>
      <c r="AC31" s="1741"/>
      <c r="AD31" s="1741"/>
      <c r="AE31" s="1742"/>
    </row>
    <row r="32" spans="1:54" ht="16.5" customHeight="1">
      <c r="A32" s="1753"/>
      <c r="B32" s="1752"/>
      <c r="C32" s="1752"/>
      <c r="D32" s="1752"/>
      <c r="E32" s="1752"/>
      <c r="F32" s="1752"/>
      <c r="G32" s="1757"/>
      <c r="H32" s="1753"/>
      <c r="I32" s="1752"/>
      <c r="J32" s="1752"/>
      <c r="K32" s="1752"/>
      <c r="L32" s="1757"/>
      <c r="M32" s="1741"/>
      <c r="N32" s="1741"/>
      <c r="O32" s="1741"/>
      <c r="P32" s="1741"/>
      <c r="Q32" s="1741"/>
      <c r="R32" s="1741"/>
      <c r="S32" s="1741"/>
      <c r="T32" s="1741"/>
      <c r="U32" s="1741"/>
      <c r="V32" s="1741"/>
      <c r="W32" s="1741"/>
      <c r="X32" s="1741"/>
      <c r="Y32" s="1741"/>
      <c r="Z32" s="1741"/>
      <c r="AA32" s="1741"/>
      <c r="AB32" s="1741"/>
      <c r="AC32" s="1741"/>
      <c r="AD32" s="1741"/>
      <c r="AE32" s="1742"/>
    </row>
    <row r="33" spans="1:31" ht="16.5" customHeight="1">
      <c r="A33" s="1753"/>
      <c r="B33" s="1752"/>
      <c r="C33" s="1752"/>
      <c r="D33" s="1752"/>
      <c r="E33" s="1752"/>
      <c r="F33" s="1752"/>
      <c r="G33" s="1757"/>
      <c r="H33" s="1734" t="s">
        <v>3674</v>
      </c>
      <c r="I33" s="1735"/>
      <c r="J33" s="1735"/>
      <c r="K33" s="1735"/>
      <c r="L33" s="1736"/>
      <c r="M33" s="1755" t="str">
        <f>第二面!K14</f>
        <v/>
      </c>
      <c r="N33" s="1755"/>
      <c r="O33" s="1755"/>
      <c r="P33" s="1755"/>
      <c r="Q33" s="1755"/>
      <c r="R33" s="1755"/>
      <c r="S33" s="1755"/>
      <c r="T33" s="1755"/>
      <c r="U33" s="1755"/>
      <c r="V33" s="1755"/>
      <c r="W33" s="1755"/>
      <c r="X33" s="1755"/>
      <c r="Y33" s="1755"/>
      <c r="Z33" s="1755"/>
      <c r="AA33" s="1755"/>
      <c r="AB33" s="1755"/>
      <c r="AC33" s="1755"/>
      <c r="AD33" s="1755"/>
      <c r="AE33" s="1756"/>
    </row>
    <row r="34" spans="1:31" ht="16.5" customHeight="1">
      <c r="A34" s="1753"/>
      <c r="B34" s="1752"/>
      <c r="C34" s="1752"/>
      <c r="D34" s="1752"/>
      <c r="E34" s="1752"/>
      <c r="F34" s="1752"/>
      <c r="G34" s="1757"/>
      <c r="H34" s="1737"/>
      <c r="I34" s="1738"/>
      <c r="J34" s="1738"/>
      <c r="K34" s="1738"/>
      <c r="L34" s="1739"/>
      <c r="M34" s="1744"/>
      <c r="N34" s="1744"/>
      <c r="O34" s="1744"/>
      <c r="P34" s="1744"/>
      <c r="Q34" s="1744"/>
      <c r="R34" s="1744"/>
      <c r="S34" s="1744"/>
      <c r="T34" s="1744"/>
      <c r="U34" s="1744"/>
      <c r="V34" s="1744"/>
      <c r="W34" s="1744"/>
      <c r="X34" s="1744"/>
      <c r="Y34" s="1744"/>
      <c r="Z34" s="1744"/>
      <c r="AA34" s="1744"/>
      <c r="AB34" s="1744"/>
      <c r="AC34" s="1744"/>
      <c r="AD34" s="1744"/>
      <c r="AE34" s="1745"/>
    </row>
    <row r="35" spans="1:31" ht="16.5" customHeight="1">
      <c r="A35" s="1753"/>
      <c r="B35" s="1752"/>
      <c r="C35" s="1752"/>
      <c r="D35" s="1752"/>
      <c r="E35" s="1752"/>
      <c r="F35" s="1752"/>
      <c r="G35" s="1757"/>
      <c r="H35" s="1753" t="s">
        <v>3675</v>
      </c>
      <c r="I35" s="1752"/>
      <c r="J35" s="1752"/>
      <c r="K35" s="1752"/>
      <c r="L35" s="1757"/>
      <c r="M35" s="1741" t="str">
        <f>第二面!K16</f>
        <v/>
      </c>
      <c r="N35" s="1741"/>
      <c r="O35" s="1741"/>
      <c r="P35" s="1741"/>
      <c r="Q35" s="1741"/>
      <c r="R35" s="1741"/>
      <c r="S35" s="1741"/>
      <c r="T35" s="1741"/>
      <c r="U35" s="1741"/>
      <c r="V35" s="1741"/>
      <c r="W35" s="1741"/>
      <c r="X35" s="1741"/>
      <c r="Y35" s="1741"/>
      <c r="Z35" s="1741"/>
      <c r="AA35" s="1741"/>
      <c r="AB35" s="1741"/>
      <c r="AC35" s="1741"/>
      <c r="AD35" s="1741"/>
      <c r="AE35" s="1742"/>
    </row>
    <row r="36" spans="1:31" ht="16.5" customHeight="1">
      <c r="A36" s="1737"/>
      <c r="B36" s="1738"/>
      <c r="C36" s="1738"/>
      <c r="D36" s="1738"/>
      <c r="E36" s="1738"/>
      <c r="F36" s="1738"/>
      <c r="G36" s="1739"/>
      <c r="H36" s="1737"/>
      <c r="I36" s="1738"/>
      <c r="J36" s="1738"/>
      <c r="K36" s="1738"/>
      <c r="L36" s="1739"/>
      <c r="M36" s="1744"/>
      <c r="N36" s="1744"/>
      <c r="O36" s="1744"/>
      <c r="P36" s="1744"/>
      <c r="Q36" s="1744"/>
      <c r="R36" s="1744"/>
      <c r="S36" s="1744"/>
      <c r="T36" s="1744"/>
      <c r="U36" s="1744"/>
      <c r="V36" s="1744"/>
      <c r="W36" s="1744"/>
      <c r="X36" s="1744"/>
      <c r="Y36" s="1744"/>
      <c r="Z36" s="1744"/>
      <c r="AA36" s="1744"/>
      <c r="AB36" s="1744"/>
      <c r="AC36" s="1744"/>
      <c r="AD36" s="1744"/>
      <c r="AE36" s="1745"/>
    </row>
    <row r="37" spans="1:31" ht="16.5" customHeight="1">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ht="16.5" customHeight="1">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ht="16.5" customHeight="1">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ht="16.5" customHeight="1">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ht="16.5" customHeigh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ht="16.5" customHeight="1">
      <c r="A42" s="683"/>
      <c r="B42" s="683"/>
      <c r="C42" s="683"/>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row>
    <row r="43" spans="1:31" ht="16.5" customHeight="1">
      <c r="A43" s="683"/>
      <c r="B43" s="683"/>
      <c r="C43" s="683"/>
      <c r="D43" s="683"/>
      <c r="E43" s="683"/>
      <c r="F43" s="683"/>
      <c r="G43" s="683"/>
      <c r="H43" s="683"/>
      <c r="I43" s="683"/>
      <c r="J43" s="683"/>
      <c r="K43" s="683"/>
      <c r="L43" s="1752" t="s">
        <v>2717</v>
      </c>
      <c r="M43" s="1752"/>
      <c r="N43" s="1758"/>
      <c r="O43" s="1758"/>
      <c r="P43" s="683" t="s">
        <v>5</v>
      </c>
      <c r="Q43" s="1758"/>
      <c r="R43" s="1758"/>
      <c r="S43" s="683" t="s">
        <v>2718</v>
      </c>
      <c r="T43" s="1758"/>
      <c r="U43" s="1758"/>
      <c r="V43" s="683" t="s">
        <v>3</v>
      </c>
      <c r="W43" s="683"/>
      <c r="X43" s="683"/>
      <c r="Y43" s="683"/>
      <c r="Z43" s="683"/>
      <c r="AA43" s="683"/>
      <c r="AB43" s="683"/>
      <c r="AC43" s="683"/>
      <c r="AD43" s="683"/>
      <c r="AE43" s="683"/>
    </row>
    <row r="44" spans="1:31" ht="16.5" customHeight="1">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ht="16.5" customHeight="1">
      <c r="A45" s="660"/>
      <c r="B45" s="660"/>
      <c r="C45" s="660"/>
      <c r="D45" s="660"/>
      <c r="E45" s="660"/>
      <c r="F45" s="660"/>
      <c r="G45" s="660"/>
      <c r="H45" s="660"/>
      <c r="I45" s="660"/>
      <c r="J45" s="660"/>
      <c r="K45" s="660"/>
      <c r="L45" s="660"/>
      <c r="M45" s="1752" t="s">
        <v>3676</v>
      </c>
      <c r="N45" s="1752"/>
      <c r="O45" s="1752"/>
      <c r="P45" s="1759">
        <f>第二面!K7</f>
        <v>0</v>
      </c>
      <c r="Q45" s="1759"/>
      <c r="R45" s="1759"/>
      <c r="S45" s="1759"/>
      <c r="T45" s="1759"/>
      <c r="U45" s="1759"/>
      <c r="V45" s="1759"/>
      <c r="W45" s="1759"/>
      <c r="X45" s="1759"/>
      <c r="Y45" s="1759"/>
      <c r="Z45" s="1759"/>
      <c r="AA45" s="1759"/>
      <c r="AB45" s="1759"/>
      <c r="AC45" s="1759"/>
      <c r="AD45" s="1759"/>
      <c r="AE45" s="1759"/>
    </row>
    <row r="46" spans="1:31" ht="16.5" customHeight="1">
      <c r="A46" s="660"/>
      <c r="B46" s="660"/>
      <c r="C46" s="660"/>
      <c r="D46" s="660"/>
      <c r="E46" s="660"/>
      <c r="F46" s="660"/>
      <c r="G46" s="660"/>
      <c r="H46" s="660"/>
      <c r="I46" s="660"/>
      <c r="J46" s="660"/>
      <c r="K46" s="660"/>
      <c r="L46" s="660"/>
      <c r="M46" s="660"/>
      <c r="N46" s="660"/>
      <c r="O46" s="660"/>
      <c r="P46" s="1759"/>
      <c r="Q46" s="1759"/>
      <c r="R46" s="1759"/>
      <c r="S46" s="1759"/>
      <c r="T46" s="1759"/>
      <c r="U46" s="1759"/>
      <c r="V46" s="1759"/>
      <c r="W46" s="1759"/>
      <c r="X46" s="1759"/>
      <c r="Y46" s="1759"/>
      <c r="Z46" s="1759"/>
      <c r="AA46" s="1759"/>
      <c r="AB46" s="1759"/>
      <c r="AC46" s="1759"/>
      <c r="AD46" s="1759"/>
      <c r="AE46" s="1759"/>
    </row>
    <row r="47" spans="1:31" ht="16.5" customHeight="1">
      <c r="A47" s="660"/>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row>
    <row r="48" spans="1:31" ht="16.5" customHeight="1">
      <c r="A48" s="660"/>
      <c r="B48" s="660"/>
      <c r="C48" s="660"/>
      <c r="D48" s="660"/>
      <c r="E48" s="660"/>
      <c r="F48" s="660"/>
      <c r="G48" s="660"/>
      <c r="H48" s="660"/>
      <c r="I48" s="660"/>
      <c r="J48" s="660"/>
      <c r="K48" s="660"/>
      <c r="L48" s="660"/>
      <c r="M48" s="1752" t="s">
        <v>3677</v>
      </c>
      <c r="N48" s="1752"/>
      <c r="O48" s="1752"/>
      <c r="P48" s="1759" t="str">
        <f>建築主１!B2&amp;CHAR(10)&amp;建築主１!D2</f>
        <v xml:space="preserve">0
</v>
      </c>
      <c r="Q48" s="1759"/>
      <c r="R48" s="1759"/>
      <c r="S48" s="1759"/>
      <c r="T48" s="1759"/>
      <c r="U48" s="1759"/>
      <c r="V48" s="1759"/>
      <c r="W48" s="1759"/>
      <c r="X48" s="1759"/>
      <c r="Y48" s="1759"/>
      <c r="Z48" s="1759"/>
      <c r="AA48" s="1759"/>
      <c r="AB48" s="1759"/>
      <c r="AC48" s="1759"/>
      <c r="AD48" s="1752"/>
      <c r="AE48" s="1752"/>
    </row>
    <row r="49" spans="1:31" ht="16.5" customHeight="1">
      <c r="A49" s="660"/>
      <c r="B49" s="660"/>
      <c r="C49" s="660"/>
      <c r="D49" s="660"/>
      <c r="E49" s="660"/>
      <c r="F49" s="660"/>
      <c r="G49" s="660"/>
      <c r="H49" s="660"/>
      <c r="I49" s="660"/>
      <c r="J49" s="660"/>
      <c r="K49" s="660"/>
      <c r="L49" s="660"/>
      <c r="M49" s="660"/>
      <c r="N49" s="660"/>
      <c r="O49" s="660"/>
      <c r="P49" s="1759"/>
      <c r="Q49" s="1759"/>
      <c r="R49" s="1759"/>
      <c r="S49" s="1759"/>
      <c r="T49" s="1759"/>
      <c r="U49" s="1759"/>
      <c r="V49" s="1759"/>
      <c r="W49" s="1759"/>
      <c r="X49" s="1759"/>
      <c r="Y49" s="1759"/>
      <c r="Z49" s="1759"/>
      <c r="AA49" s="1759"/>
      <c r="AB49" s="1759"/>
      <c r="AC49" s="1759"/>
      <c r="AD49" s="1752"/>
      <c r="AE49" s="1752"/>
    </row>
    <row r="50" spans="1:31" ht="16.5" customHeight="1">
      <c r="A50" s="660"/>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row>
    <row r="53" spans="1:31" ht="16.5" customHeight="1">
      <c r="A53" s="684"/>
      <c r="B53" s="684"/>
      <c r="E53" s="684"/>
      <c r="F53" s="684"/>
      <c r="G53" s="684"/>
      <c r="J53" s="684"/>
      <c r="K53" s="684"/>
      <c r="M53" s="684"/>
      <c r="N53" s="684"/>
      <c r="P53" s="684"/>
      <c r="Q53" s="684"/>
    </row>
    <row r="54" spans="1:31" ht="16.5" customHeight="1">
      <c r="A54" s="684"/>
      <c r="B54" s="684"/>
      <c r="E54" s="684"/>
      <c r="F54" s="684"/>
      <c r="G54" s="684"/>
      <c r="J54" s="684"/>
      <c r="K54" s="684"/>
      <c r="M54" s="684"/>
      <c r="N54" s="684"/>
      <c r="P54" s="684"/>
      <c r="Q54" s="684"/>
    </row>
    <row r="55" spans="1:31" ht="16.5" customHeight="1">
      <c r="H55" s="685"/>
      <c r="I55" s="685"/>
      <c r="Q55" s="685"/>
      <c r="R55" s="685"/>
      <c r="S55" s="685"/>
    </row>
    <row r="56" spans="1:31" ht="16.5" customHeight="1">
      <c r="H56" s="685"/>
      <c r="I56" s="685"/>
      <c r="Q56" s="685"/>
      <c r="R56" s="685"/>
      <c r="S56" s="685"/>
    </row>
    <row r="62" spans="1:31" ht="16.5" customHeight="1">
      <c r="A62" s="1760"/>
      <c r="B62" s="1760"/>
      <c r="C62" s="1760"/>
      <c r="D62" s="1760"/>
      <c r="E62" s="1760"/>
      <c r="F62" s="1760"/>
      <c r="G62" s="1760"/>
      <c r="H62" s="1760"/>
      <c r="I62" s="1760"/>
      <c r="J62" s="1760"/>
      <c r="K62" s="1760"/>
      <c r="L62" s="1760"/>
      <c r="M62" s="1760"/>
      <c r="N62" s="1760"/>
      <c r="O62" s="1760"/>
      <c r="P62" s="1760"/>
      <c r="Q62" s="1760"/>
      <c r="R62" s="1760"/>
      <c r="S62" s="1760"/>
      <c r="T62" s="1760"/>
      <c r="U62" s="1760"/>
      <c r="V62" s="1760"/>
      <c r="W62" s="1760"/>
      <c r="X62" s="1760"/>
      <c r="Y62" s="1760"/>
      <c r="Z62" s="1760"/>
      <c r="AA62" s="1760"/>
      <c r="AB62" s="1760"/>
      <c r="AC62" s="1760"/>
    </row>
    <row r="63" spans="1:31" ht="16.5" customHeight="1">
      <c r="B63" s="686"/>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c r="AA63" s="686"/>
      <c r="AB63" s="686"/>
      <c r="AC63" s="686"/>
      <c r="AD63" s="686"/>
    </row>
    <row r="64" spans="1:31" ht="16.5" customHeight="1">
      <c r="B64" s="686"/>
      <c r="C64" s="686"/>
      <c r="D64" s="686"/>
      <c r="E64" s="686"/>
      <c r="F64" s="686"/>
      <c r="G64" s="686"/>
      <c r="H64" s="686"/>
      <c r="I64" s="686"/>
      <c r="J64" s="686"/>
      <c r="K64" s="686"/>
      <c r="L64" s="686"/>
      <c r="M64" s="686"/>
      <c r="N64" s="686"/>
      <c r="O64" s="686"/>
      <c r="P64" s="686"/>
      <c r="Q64" s="686"/>
      <c r="R64" s="686"/>
      <c r="S64" s="686"/>
      <c r="T64" s="686"/>
      <c r="U64" s="686"/>
      <c r="V64" s="686"/>
      <c r="W64" s="686"/>
      <c r="X64" s="686"/>
      <c r="Y64" s="686"/>
      <c r="Z64" s="686"/>
      <c r="AA64" s="686"/>
      <c r="AB64" s="686"/>
      <c r="AC64" s="686"/>
      <c r="AD64" s="686"/>
    </row>
    <row r="65" spans="2:30" ht="16.5" customHeight="1">
      <c r="B65" s="686"/>
      <c r="C65" s="686"/>
      <c r="D65" s="686"/>
      <c r="E65" s="686"/>
      <c r="F65" s="686"/>
      <c r="G65" s="686"/>
      <c r="H65" s="686"/>
      <c r="I65" s="686"/>
      <c r="J65" s="686"/>
      <c r="K65" s="686"/>
      <c r="L65" s="686"/>
      <c r="M65" s="686"/>
      <c r="N65" s="686"/>
      <c r="O65" s="686"/>
      <c r="P65" s="686"/>
      <c r="Q65" s="686"/>
      <c r="R65" s="686"/>
      <c r="S65" s="686"/>
      <c r="T65" s="686"/>
      <c r="U65" s="686"/>
      <c r="V65" s="686"/>
      <c r="W65" s="686"/>
      <c r="X65" s="686"/>
      <c r="Y65" s="686"/>
      <c r="Z65" s="686"/>
      <c r="AA65" s="686"/>
      <c r="AB65" s="686"/>
      <c r="AC65" s="686"/>
      <c r="AD65" s="686"/>
    </row>
    <row r="66" spans="2:30" ht="16.5" customHeight="1">
      <c r="B66" s="686"/>
      <c r="C66" s="686"/>
      <c r="D66" s="686"/>
      <c r="E66" s="686"/>
      <c r="F66" s="686"/>
      <c r="G66" s="686"/>
      <c r="H66" s="686"/>
      <c r="I66" s="686"/>
      <c r="J66" s="686"/>
      <c r="K66" s="686"/>
      <c r="L66" s="686"/>
      <c r="M66" s="686"/>
      <c r="N66" s="686"/>
      <c r="O66" s="686"/>
      <c r="P66" s="686"/>
      <c r="Q66" s="686"/>
      <c r="R66" s="686"/>
      <c r="S66" s="686"/>
      <c r="T66" s="686"/>
      <c r="U66" s="686"/>
      <c r="V66" s="686"/>
      <c r="W66" s="686"/>
      <c r="X66" s="686"/>
      <c r="Y66" s="686"/>
      <c r="Z66" s="686"/>
      <c r="AA66" s="686"/>
      <c r="AB66" s="686"/>
      <c r="AC66" s="686"/>
      <c r="AD66" s="686"/>
    </row>
    <row r="67" spans="2:30" ht="16.5" customHeight="1">
      <c r="B67" s="686"/>
      <c r="C67" s="686"/>
      <c r="D67" s="686"/>
      <c r="E67" s="686"/>
      <c r="F67" s="686"/>
      <c r="G67" s="686"/>
      <c r="H67" s="686"/>
      <c r="I67" s="686"/>
      <c r="J67" s="686"/>
      <c r="K67" s="686"/>
      <c r="L67" s="686"/>
      <c r="M67" s="686"/>
      <c r="N67" s="686"/>
      <c r="O67" s="686"/>
      <c r="P67" s="686"/>
      <c r="Q67" s="686"/>
      <c r="R67" s="686"/>
      <c r="S67" s="686"/>
      <c r="T67" s="686"/>
      <c r="U67" s="686"/>
      <c r="V67" s="686"/>
      <c r="W67" s="686"/>
      <c r="X67" s="686"/>
      <c r="Y67" s="686"/>
      <c r="Z67" s="686"/>
      <c r="AA67" s="686"/>
      <c r="AB67" s="686"/>
      <c r="AC67" s="686"/>
      <c r="AD67" s="686"/>
    </row>
    <row r="68" spans="2:30" ht="16.5" customHeight="1">
      <c r="B68" s="686"/>
      <c r="C68" s="686"/>
      <c r="D68" s="686"/>
      <c r="E68" s="686"/>
      <c r="F68" s="686"/>
      <c r="G68" s="686"/>
      <c r="H68" s="686"/>
      <c r="I68" s="686"/>
      <c r="J68" s="686"/>
      <c r="K68" s="686"/>
      <c r="L68" s="686"/>
      <c r="M68" s="686"/>
      <c r="N68" s="686"/>
      <c r="O68" s="686"/>
      <c r="P68" s="686"/>
      <c r="Q68" s="686"/>
      <c r="R68" s="686"/>
      <c r="S68" s="686"/>
      <c r="T68" s="686"/>
      <c r="U68" s="686"/>
      <c r="V68" s="686"/>
      <c r="W68" s="686"/>
      <c r="X68" s="686"/>
      <c r="Y68" s="686"/>
      <c r="Z68" s="686"/>
      <c r="AA68" s="686"/>
      <c r="AB68" s="686"/>
      <c r="AC68" s="686"/>
      <c r="AD68" s="686"/>
    </row>
    <row r="71" spans="2:30" ht="16.5" customHeight="1">
      <c r="H71" s="1761"/>
      <c r="I71" s="1761"/>
      <c r="J71" s="1761"/>
      <c r="K71" s="1761"/>
      <c r="L71" s="1761"/>
      <c r="M71" s="1761"/>
      <c r="N71" s="1762"/>
      <c r="O71" s="1762"/>
      <c r="P71" s="1762"/>
      <c r="Q71" s="1762"/>
      <c r="R71" s="1762"/>
      <c r="S71" s="1762"/>
      <c r="T71" s="1762"/>
      <c r="U71" s="1762"/>
      <c r="V71" s="1762"/>
      <c r="W71" s="1762"/>
      <c r="X71" s="1762"/>
      <c r="Y71" s="1762"/>
      <c r="Z71" s="1762"/>
      <c r="AA71" s="687"/>
      <c r="AB71" s="687"/>
    </row>
    <row r="72" spans="2:30" ht="16.5" customHeight="1">
      <c r="H72" s="1761"/>
      <c r="I72" s="1761"/>
      <c r="J72" s="1761"/>
      <c r="K72" s="1761"/>
      <c r="L72" s="1761"/>
      <c r="M72" s="1761"/>
      <c r="N72" s="1762"/>
      <c r="O72" s="1762"/>
      <c r="P72" s="1762"/>
      <c r="Q72" s="1762"/>
      <c r="R72" s="1762"/>
      <c r="S72" s="1762"/>
      <c r="T72" s="1762"/>
      <c r="U72" s="1762"/>
      <c r="V72" s="1762"/>
      <c r="W72" s="1762"/>
      <c r="X72" s="1762"/>
      <c r="Y72" s="1762"/>
      <c r="Z72" s="1762"/>
      <c r="AA72" s="687"/>
      <c r="AB72" s="687"/>
    </row>
    <row r="73" spans="2:30" ht="16.5" customHeight="1">
      <c r="H73" s="1761"/>
      <c r="I73" s="1761"/>
      <c r="J73" s="1761"/>
      <c r="K73" s="1761"/>
      <c r="L73" s="1761"/>
      <c r="M73" s="1761"/>
      <c r="N73" s="1762"/>
      <c r="O73" s="1762"/>
      <c r="P73" s="1762"/>
      <c r="Q73" s="1762"/>
      <c r="R73" s="1762"/>
      <c r="S73" s="1762"/>
      <c r="T73" s="1762"/>
      <c r="U73" s="1762"/>
      <c r="V73" s="1762"/>
      <c r="W73" s="1762"/>
      <c r="X73" s="1762"/>
      <c r="Y73" s="1762"/>
      <c r="Z73" s="1762"/>
      <c r="AA73" s="687"/>
      <c r="AB73" s="687"/>
    </row>
    <row r="75" spans="2:30" ht="16.5" customHeight="1">
      <c r="H75" s="1761"/>
      <c r="I75" s="1761"/>
      <c r="J75" s="1761"/>
      <c r="K75" s="1761"/>
      <c r="L75" s="1761"/>
      <c r="M75" s="1761"/>
      <c r="N75" s="1762"/>
      <c r="O75" s="1762"/>
      <c r="P75" s="1762"/>
      <c r="Q75" s="1762"/>
      <c r="R75" s="1762"/>
      <c r="S75" s="1762"/>
      <c r="T75" s="1762"/>
      <c r="U75" s="1762"/>
      <c r="V75" s="1762"/>
      <c r="W75" s="1762"/>
      <c r="X75" s="1762"/>
      <c r="Y75" s="1762"/>
      <c r="Z75" s="1762"/>
      <c r="AA75" s="687"/>
      <c r="AB75" s="687"/>
    </row>
    <row r="76" spans="2:30" ht="16.5" customHeight="1">
      <c r="H76" s="1761"/>
      <c r="I76" s="1761"/>
      <c r="J76" s="1761"/>
      <c r="K76" s="1761"/>
      <c r="L76" s="1761"/>
      <c r="M76" s="1761"/>
      <c r="N76" s="1762"/>
      <c r="O76" s="1762"/>
      <c r="P76" s="1762"/>
      <c r="Q76" s="1762"/>
      <c r="R76" s="1762"/>
      <c r="S76" s="1762"/>
      <c r="T76" s="1762"/>
      <c r="U76" s="1762"/>
      <c r="V76" s="1762"/>
      <c r="W76" s="1762"/>
      <c r="X76" s="1762"/>
      <c r="Y76" s="1762"/>
      <c r="Z76" s="1762"/>
      <c r="AA76" s="687"/>
      <c r="AB76" s="687"/>
    </row>
    <row r="77" spans="2:30" ht="16.5" customHeight="1">
      <c r="H77" s="1761"/>
      <c r="I77" s="1761"/>
      <c r="J77" s="1761"/>
      <c r="K77" s="1761"/>
      <c r="L77" s="1761"/>
      <c r="M77" s="1761"/>
      <c r="N77" s="1762"/>
      <c r="O77" s="1762"/>
      <c r="P77" s="1762"/>
      <c r="Q77" s="1762"/>
      <c r="R77" s="1762"/>
      <c r="S77" s="1762"/>
      <c r="T77" s="1762"/>
      <c r="U77" s="1762"/>
      <c r="V77" s="1762"/>
      <c r="W77" s="1762"/>
      <c r="X77" s="1762"/>
      <c r="Y77" s="1762"/>
      <c r="Z77" s="1762"/>
      <c r="AA77" s="687"/>
      <c r="AB77" s="687"/>
    </row>
    <row r="79" spans="2:30" ht="16.5" customHeight="1">
      <c r="H79" s="1761"/>
      <c r="I79" s="1761"/>
      <c r="J79" s="1761"/>
      <c r="K79" s="1761"/>
      <c r="L79" s="1761"/>
      <c r="M79" s="1761"/>
      <c r="N79" s="1762"/>
      <c r="O79" s="1762"/>
      <c r="P79" s="1762"/>
      <c r="Q79" s="1762"/>
      <c r="R79" s="1762"/>
      <c r="S79" s="1762"/>
      <c r="T79" s="1762"/>
      <c r="U79" s="1762"/>
      <c r="V79" s="1762"/>
      <c r="W79" s="1762"/>
      <c r="X79" s="1762"/>
      <c r="Y79" s="1762"/>
      <c r="Z79" s="1762"/>
      <c r="AA79" s="687"/>
      <c r="AB79" s="687"/>
    </row>
    <row r="80" spans="2:30" ht="16.5" customHeight="1">
      <c r="H80" s="1761"/>
      <c r="I80" s="1761"/>
      <c r="J80" s="1761"/>
      <c r="K80" s="1761"/>
      <c r="L80" s="1761"/>
      <c r="M80" s="1761"/>
      <c r="N80" s="1762"/>
      <c r="O80" s="1762"/>
      <c r="P80" s="1762"/>
      <c r="Q80" s="1762"/>
      <c r="R80" s="1762"/>
      <c r="S80" s="1762"/>
      <c r="T80" s="1762"/>
      <c r="U80" s="1762"/>
      <c r="V80" s="1762"/>
      <c r="W80" s="1762"/>
      <c r="X80" s="1762"/>
      <c r="Y80" s="1762"/>
      <c r="Z80" s="1762"/>
      <c r="AA80" s="687"/>
      <c r="AB80" s="687"/>
    </row>
    <row r="81" spans="8:28" ht="16.5" customHeight="1">
      <c r="H81" s="1761"/>
      <c r="I81" s="1761"/>
      <c r="J81" s="1761"/>
      <c r="K81" s="1761"/>
      <c r="L81" s="1761"/>
      <c r="M81" s="1761"/>
      <c r="N81" s="1762"/>
      <c r="O81" s="1762"/>
      <c r="P81" s="1762"/>
      <c r="Q81" s="1762"/>
      <c r="R81" s="1762"/>
      <c r="S81" s="1762"/>
      <c r="T81" s="1762"/>
      <c r="U81" s="1762"/>
      <c r="V81" s="1762"/>
      <c r="W81" s="1762"/>
      <c r="X81" s="1762"/>
      <c r="Y81" s="1762"/>
      <c r="Z81" s="1762"/>
      <c r="AA81" s="687"/>
      <c r="AB81" s="687"/>
    </row>
    <row r="83" spans="8:28" ht="16.5" customHeight="1">
      <c r="H83" s="1761"/>
      <c r="I83" s="1761"/>
      <c r="J83" s="1761"/>
      <c r="K83" s="1761"/>
      <c r="L83" s="1761"/>
      <c r="M83" s="1761"/>
      <c r="N83" s="1762"/>
      <c r="O83" s="1762"/>
      <c r="P83" s="1762"/>
      <c r="Q83" s="1762"/>
      <c r="R83" s="1762"/>
      <c r="S83" s="1762"/>
      <c r="T83" s="1762"/>
      <c r="U83" s="1762"/>
      <c r="V83" s="1762"/>
      <c r="W83" s="1762"/>
      <c r="X83" s="1762"/>
      <c r="Y83" s="1762"/>
      <c r="Z83" s="1762"/>
      <c r="AA83" s="687"/>
      <c r="AB83" s="687"/>
    </row>
    <row r="84" spans="8:28" ht="16.5" customHeight="1">
      <c r="H84" s="1761"/>
      <c r="I84" s="1761"/>
      <c r="J84" s="1761"/>
      <c r="K84" s="1761"/>
      <c r="L84" s="1761"/>
      <c r="M84" s="1761"/>
      <c r="N84" s="1762"/>
      <c r="O84" s="1762"/>
      <c r="P84" s="1762"/>
      <c r="Q84" s="1762"/>
      <c r="R84" s="1762"/>
      <c r="S84" s="1762"/>
      <c r="T84" s="1762"/>
      <c r="U84" s="1762"/>
      <c r="V84" s="1762"/>
      <c r="W84" s="1762"/>
      <c r="X84" s="1762"/>
      <c r="Y84" s="1762"/>
      <c r="Z84" s="1762"/>
      <c r="AA84" s="687"/>
      <c r="AB84" s="687"/>
    </row>
    <row r="85" spans="8:28" ht="16.5" customHeight="1">
      <c r="H85" s="1761"/>
      <c r="I85" s="1761"/>
      <c r="J85" s="1761"/>
      <c r="K85" s="1761"/>
      <c r="L85" s="1761"/>
      <c r="M85" s="1761"/>
      <c r="N85" s="1762"/>
      <c r="O85" s="1762"/>
      <c r="P85" s="1762"/>
      <c r="Q85" s="1762"/>
      <c r="R85" s="1762"/>
      <c r="S85" s="1762"/>
      <c r="T85" s="1762"/>
      <c r="U85" s="1762"/>
      <c r="V85" s="1762"/>
      <c r="W85" s="1762"/>
      <c r="X85" s="1762"/>
      <c r="Y85" s="1762"/>
      <c r="Z85" s="1762"/>
      <c r="AA85" s="687"/>
      <c r="AB85" s="687"/>
    </row>
    <row r="87" spans="8:28" ht="16.5" customHeight="1">
      <c r="H87" s="1761"/>
      <c r="I87" s="1761"/>
      <c r="J87" s="1761"/>
      <c r="K87" s="1761"/>
      <c r="L87" s="1761"/>
      <c r="M87" s="1761"/>
      <c r="N87" s="1762"/>
      <c r="O87" s="1762"/>
      <c r="P87" s="1762"/>
      <c r="Q87" s="1762"/>
      <c r="R87" s="1762"/>
      <c r="S87" s="1762"/>
      <c r="T87" s="1762"/>
      <c r="U87" s="1762"/>
      <c r="V87" s="1762"/>
      <c r="W87" s="1762"/>
      <c r="X87" s="1762"/>
      <c r="Y87" s="1762"/>
      <c r="Z87" s="1762"/>
      <c r="AA87" s="687"/>
      <c r="AB87" s="687"/>
    </row>
    <row r="88" spans="8:28" ht="16.5" customHeight="1">
      <c r="H88" s="1761"/>
      <c r="I88" s="1761"/>
      <c r="J88" s="1761"/>
      <c r="K88" s="1761"/>
      <c r="L88" s="1761"/>
      <c r="M88" s="1761"/>
      <c r="N88" s="1762"/>
      <c r="O88" s="1762"/>
      <c r="P88" s="1762"/>
      <c r="Q88" s="1762"/>
      <c r="R88" s="1762"/>
      <c r="S88" s="1762"/>
      <c r="T88" s="1762"/>
      <c r="U88" s="1762"/>
      <c r="V88" s="1762"/>
      <c r="W88" s="1762"/>
      <c r="X88" s="1762"/>
      <c r="Y88" s="1762"/>
      <c r="Z88" s="1762"/>
      <c r="AA88" s="687"/>
      <c r="AB88" s="687"/>
    </row>
    <row r="89" spans="8:28" ht="16.5" customHeight="1">
      <c r="H89" s="1761"/>
      <c r="I89" s="1761"/>
      <c r="J89" s="1761"/>
      <c r="K89" s="1761"/>
      <c r="L89" s="1761"/>
      <c r="M89" s="1761"/>
      <c r="N89" s="1762"/>
      <c r="O89" s="1762"/>
      <c r="P89" s="1762"/>
      <c r="Q89" s="1762"/>
      <c r="R89" s="1762"/>
      <c r="S89" s="1762"/>
      <c r="T89" s="1762"/>
      <c r="U89" s="1762"/>
      <c r="V89" s="1762"/>
      <c r="W89" s="1762"/>
      <c r="X89" s="1762"/>
      <c r="Y89" s="1762"/>
      <c r="Z89" s="1762"/>
      <c r="AA89" s="687"/>
      <c r="AB89" s="687"/>
    </row>
    <row r="90" spans="8:28" s="684" customFormat="1" ht="16.5" customHeight="1"/>
    <row r="91" spans="8:28" s="684" customFormat="1" ht="16.5" customHeight="1"/>
    <row r="92" spans="8:28" s="684" customFormat="1" ht="16.5" customHeight="1"/>
  </sheetData>
  <mergeCells count="56">
    <mergeCell ref="H88:M88"/>
    <mergeCell ref="N88:Z88"/>
    <mergeCell ref="H89:M89"/>
    <mergeCell ref="N89:Z89"/>
    <mergeCell ref="H84:M84"/>
    <mergeCell ref="N84:Z84"/>
    <mergeCell ref="H85:M85"/>
    <mergeCell ref="N85:Z85"/>
    <mergeCell ref="H87:M87"/>
    <mergeCell ref="N87:Z87"/>
    <mergeCell ref="H80:M80"/>
    <mergeCell ref="N80:Z80"/>
    <mergeCell ref="H81:M81"/>
    <mergeCell ref="N81:Z81"/>
    <mergeCell ref="H83:M83"/>
    <mergeCell ref="N83:Z83"/>
    <mergeCell ref="H76:M76"/>
    <mergeCell ref="N76:Z76"/>
    <mergeCell ref="H77:M77"/>
    <mergeCell ref="N77:Z77"/>
    <mergeCell ref="H79:M79"/>
    <mergeCell ref="N79:Z79"/>
    <mergeCell ref="H72:M72"/>
    <mergeCell ref="N72:Z72"/>
    <mergeCell ref="H73:M73"/>
    <mergeCell ref="N73:Z73"/>
    <mergeCell ref="H75:M75"/>
    <mergeCell ref="N75:Z75"/>
    <mergeCell ref="M48:O48"/>
    <mergeCell ref="P48:AC49"/>
    <mergeCell ref="AD48:AE49"/>
    <mergeCell ref="A62:AC62"/>
    <mergeCell ref="H71:M71"/>
    <mergeCell ref="N71:Z71"/>
    <mergeCell ref="L43:M43"/>
    <mergeCell ref="N43:O43"/>
    <mergeCell ref="Q43:R43"/>
    <mergeCell ref="T43:U43"/>
    <mergeCell ref="M45:O45"/>
    <mergeCell ref="P45:AE46"/>
    <mergeCell ref="A29:G30"/>
    <mergeCell ref="H29:AE30"/>
    <mergeCell ref="A31:G36"/>
    <mergeCell ref="H31:L32"/>
    <mergeCell ref="M31:AE32"/>
    <mergeCell ref="H33:L34"/>
    <mergeCell ref="M33:AE34"/>
    <mergeCell ref="H35:L36"/>
    <mergeCell ref="M35:AE36"/>
    <mergeCell ref="A27:G28"/>
    <mergeCell ref="H27:AE28"/>
    <mergeCell ref="A5:AE6"/>
    <mergeCell ref="A7:AE7"/>
    <mergeCell ref="A9:AE12"/>
    <mergeCell ref="A17:AE17"/>
    <mergeCell ref="A20:G26"/>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1"/>
  <sheetViews>
    <sheetView view="pageBreakPreview" zoomScale="70" zoomScaleNormal="70" zoomScaleSheetLayoutView="70" workbookViewId="0">
      <selection activeCell="AD2" sqref="AD2"/>
    </sheetView>
  </sheetViews>
  <sheetFormatPr defaultRowHeight="13.5"/>
  <cols>
    <col min="1" max="2" width="14.625" style="688" customWidth="1"/>
    <col min="3" max="25" width="6.625" style="688" customWidth="1"/>
    <col min="26" max="256" width="9" style="688"/>
    <col min="257" max="258" width="14.625" style="688" customWidth="1"/>
    <col min="259" max="281" width="6.625" style="688" customWidth="1"/>
    <col min="282" max="512" width="9" style="688"/>
    <col min="513" max="514" width="14.625" style="688" customWidth="1"/>
    <col min="515" max="537" width="6.625" style="688" customWidth="1"/>
    <col min="538" max="768" width="9" style="688"/>
    <col min="769" max="770" width="14.625" style="688" customWidth="1"/>
    <col min="771" max="793" width="6.625" style="688" customWidth="1"/>
    <col min="794" max="1024" width="9" style="688"/>
    <col min="1025" max="1026" width="14.625" style="688" customWidth="1"/>
    <col min="1027" max="1049" width="6.625" style="688" customWidth="1"/>
    <col min="1050" max="1280" width="9" style="688"/>
    <col min="1281" max="1282" width="14.625" style="688" customWidth="1"/>
    <col min="1283" max="1305" width="6.625" style="688" customWidth="1"/>
    <col min="1306" max="1536" width="9" style="688"/>
    <col min="1537" max="1538" width="14.625" style="688" customWidth="1"/>
    <col min="1539" max="1561" width="6.625" style="688" customWidth="1"/>
    <col min="1562" max="1792" width="9" style="688"/>
    <col min="1793" max="1794" width="14.625" style="688" customWidth="1"/>
    <col min="1795" max="1817" width="6.625" style="688" customWidth="1"/>
    <col min="1818" max="2048" width="9" style="688"/>
    <col min="2049" max="2050" width="14.625" style="688" customWidth="1"/>
    <col min="2051" max="2073" width="6.625" style="688" customWidth="1"/>
    <col min="2074" max="2304" width="9" style="688"/>
    <col min="2305" max="2306" width="14.625" style="688" customWidth="1"/>
    <col min="2307" max="2329" width="6.625" style="688" customWidth="1"/>
    <col min="2330" max="2560" width="9" style="688"/>
    <col min="2561" max="2562" width="14.625" style="688" customWidth="1"/>
    <col min="2563" max="2585" width="6.625" style="688" customWidth="1"/>
    <col min="2586" max="2816" width="9" style="688"/>
    <col min="2817" max="2818" width="14.625" style="688" customWidth="1"/>
    <col min="2819" max="2841" width="6.625" style="688" customWidth="1"/>
    <col min="2842" max="3072" width="9" style="688"/>
    <col min="3073" max="3074" width="14.625" style="688" customWidth="1"/>
    <col min="3075" max="3097" width="6.625" style="688" customWidth="1"/>
    <col min="3098" max="3328" width="9" style="688"/>
    <col min="3329" max="3330" width="14.625" style="688" customWidth="1"/>
    <col min="3331" max="3353" width="6.625" style="688" customWidth="1"/>
    <col min="3354" max="3584" width="9" style="688"/>
    <col min="3585" max="3586" width="14.625" style="688" customWidth="1"/>
    <col min="3587" max="3609" width="6.625" style="688" customWidth="1"/>
    <col min="3610" max="3840" width="9" style="688"/>
    <col min="3841" max="3842" width="14.625" style="688" customWidth="1"/>
    <col min="3843" max="3865" width="6.625" style="688" customWidth="1"/>
    <col min="3866" max="4096" width="9" style="688"/>
    <col min="4097" max="4098" width="14.625" style="688" customWidth="1"/>
    <col min="4099" max="4121" width="6.625" style="688" customWidth="1"/>
    <col min="4122" max="4352" width="9" style="688"/>
    <col min="4353" max="4354" width="14.625" style="688" customWidth="1"/>
    <col min="4355" max="4377" width="6.625" style="688" customWidth="1"/>
    <col min="4378" max="4608" width="9" style="688"/>
    <col min="4609" max="4610" width="14.625" style="688" customWidth="1"/>
    <col min="4611" max="4633" width="6.625" style="688" customWidth="1"/>
    <col min="4634" max="4864" width="9" style="688"/>
    <col min="4865" max="4866" width="14.625" style="688" customWidth="1"/>
    <col min="4867" max="4889" width="6.625" style="688" customWidth="1"/>
    <col min="4890" max="5120" width="9" style="688"/>
    <col min="5121" max="5122" width="14.625" style="688" customWidth="1"/>
    <col min="5123" max="5145" width="6.625" style="688" customWidth="1"/>
    <col min="5146" max="5376" width="9" style="688"/>
    <col min="5377" max="5378" width="14.625" style="688" customWidth="1"/>
    <col min="5379" max="5401" width="6.625" style="688" customWidth="1"/>
    <col min="5402" max="5632" width="9" style="688"/>
    <col min="5633" max="5634" width="14.625" style="688" customWidth="1"/>
    <col min="5635" max="5657" width="6.625" style="688" customWidth="1"/>
    <col min="5658" max="5888" width="9" style="688"/>
    <col min="5889" max="5890" width="14.625" style="688" customWidth="1"/>
    <col min="5891" max="5913" width="6.625" style="688" customWidth="1"/>
    <col min="5914" max="6144" width="9" style="688"/>
    <col min="6145" max="6146" width="14.625" style="688" customWidth="1"/>
    <col min="6147" max="6169" width="6.625" style="688" customWidth="1"/>
    <col min="6170" max="6400" width="9" style="688"/>
    <col min="6401" max="6402" width="14.625" style="688" customWidth="1"/>
    <col min="6403" max="6425" width="6.625" style="688" customWidth="1"/>
    <col min="6426" max="6656" width="9" style="688"/>
    <col min="6657" max="6658" width="14.625" style="688" customWidth="1"/>
    <col min="6659" max="6681" width="6.625" style="688" customWidth="1"/>
    <col min="6682" max="6912" width="9" style="688"/>
    <col min="6913" max="6914" width="14.625" style="688" customWidth="1"/>
    <col min="6915" max="6937" width="6.625" style="688" customWidth="1"/>
    <col min="6938" max="7168" width="9" style="688"/>
    <col min="7169" max="7170" width="14.625" style="688" customWidth="1"/>
    <col min="7171" max="7193" width="6.625" style="688" customWidth="1"/>
    <col min="7194" max="7424" width="9" style="688"/>
    <col min="7425" max="7426" width="14.625" style="688" customWidth="1"/>
    <col min="7427" max="7449" width="6.625" style="688" customWidth="1"/>
    <col min="7450" max="7680" width="9" style="688"/>
    <col min="7681" max="7682" width="14.625" style="688" customWidth="1"/>
    <col min="7683" max="7705" width="6.625" style="688" customWidth="1"/>
    <col min="7706" max="7936" width="9" style="688"/>
    <col min="7937" max="7938" width="14.625" style="688" customWidth="1"/>
    <col min="7939" max="7961" width="6.625" style="688" customWidth="1"/>
    <col min="7962" max="8192" width="9" style="688"/>
    <col min="8193" max="8194" width="14.625" style="688" customWidth="1"/>
    <col min="8195" max="8217" width="6.625" style="688" customWidth="1"/>
    <col min="8218" max="8448" width="9" style="688"/>
    <col min="8449" max="8450" width="14.625" style="688" customWidth="1"/>
    <col min="8451" max="8473" width="6.625" style="688" customWidth="1"/>
    <col min="8474" max="8704" width="9" style="688"/>
    <col min="8705" max="8706" width="14.625" style="688" customWidth="1"/>
    <col min="8707" max="8729" width="6.625" style="688" customWidth="1"/>
    <col min="8730" max="8960" width="9" style="688"/>
    <col min="8961" max="8962" width="14.625" style="688" customWidth="1"/>
    <col min="8963" max="8985" width="6.625" style="688" customWidth="1"/>
    <col min="8986" max="9216" width="9" style="688"/>
    <col min="9217" max="9218" width="14.625" style="688" customWidth="1"/>
    <col min="9219" max="9241" width="6.625" style="688" customWidth="1"/>
    <col min="9242" max="9472" width="9" style="688"/>
    <col min="9473" max="9474" width="14.625" style="688" customWidth="1"/>
    <col min="9475" max="9497" width="6.625" style="688" customWidth="1"/>
    <col min="9498" max="9728" width="9" style="688"/>
    <col min="9729" max="9730" width="14.625" style="688" customWidth="1"/>
    <col min="9731" max="9753" width="6.625" style="688" customWidth="1"/>
    <col min="9754" max="9984" width="9" style="688"/>
    <col min="9985" max="9986" width="14.625" style="688" customWidth="1"/>
    <col min="9987" max="10009" width="6.625" style="688" customWidth="1"/>
    <col min="10010" max="10240" width="9" style="688"/>
    <col min="10241" max="10242" width="14.625" style="688" customWidth="1"/>
    <col min="10243" max="10265" width="6.625" style="688" customWidth="1"/>
    <col min="10266" max="10496" width="9" style="688"/>
    <col min="10497" max="10498" width="14.625" style="688" customWidth="1"/>
    <col min="10499" max="10521" width="6.625" style="688" customWidth="1"/>
    <col min="10522" max="10752" width="9" style="688"/>
    <col min="10753" max="10754" width="14.625" style="688" customWidth="1"/>
    <col min="10755" max="10777" width="6.625" style="688" customWidth="1"/>
    <col min="10778" max="11008" width="9" style="688"/>
    <col min="11009" max="11010" width="14.625" style="688" customWidth="1"/>
    <col min="11011" max="11033" width="6.625" style="688" customWidth="1"/>
    <col min="11034" max="11264" width="9" style="688"/>
    <col min="11265" max="11266" width="14.625" style="688" customWidth="1"/>
    <col min="11267" max="11289" width="6.625" style="688" customWidth="1"/>
    <col min="11290" max="11520" width="9" style="688"/>
    <col min="11521" max="11522" width="14.625" style="688" customWidth="1"/>
    <col min="11523" max="11545" width="6.625" style="688" customWidth="1"/>
    <col min="11546" max="11776" width="9" style="688"/>
    <col min="11777" max="11778" width="14.625" style="688" customWidth="1"/>
    <col min="11779" max="11801" width="6.625" style="688" customWidth="1"/>
    <col min="11802" max="12032" width="9" style="688"/>
    <col min="12033" max="12034" width="14.625" style="688" customWidth="1"/>
    <col min="12035" max="12057" width="6.625" style="688" customWidth="1"/>
    <col min="12058" max="12288" width="9" style="688"/>
    <col min="12289" max="12290" width="14.625" style="688" customWidth="1"/>
    <col min="12291" max="12313" width="6.625" style="688" customWidth="1"/>
    <col min="12314" max="12544" width="9" style="688"/>
    <col min="12545" max="12546" width="14.625" style="688" customWidth="1"/>
    <col min="12547" max="12569" width="6.625" style="688" customWidth="1"/>
    <col min="12570" max="12800" width="9" style="688"/>
    <col min="12801" max="12802" width="14.625" style="688" customWidth="1"/>
    <col min="12803" max="12825" width="6.625" style="688" customWidth="1"/>
    <col min="12826" max="13056" width="9" style="688"/>
    <col min="13057" max="13058" width="14.625" style="688" customWidth="1"/>
    <col min="13059" max="13081" width="6.625" style="688" customWidth="1"/>
    <col min="13082" max="13312" width="9" style="688"/>
    <col min="13313" max="13314" width="14.625" style="688" customWidth="1"/>
    <col min="13315" max="13337" width="6.625" style="688" customWidth="1"/>
    <col min="13338" max="13568" width="9" style="688"/>
    <col min="13569" max="13570" width="14.625" style="688" customWidth="1"/>
    <col min="13571" max="13593" width="6.625" style="688" customWidth="1"/>
    <col min="13594" max="13824" width="9" style="688"/>
    <col min="13825" max="13826" width="14.625" style="688" customWidth="1"/>
    <col min="13827" max="13849" width="6.625" style="688" customWidth="1"/>
    <col min="13850" max="14080" width="9" style="688"/>
    <col min="14081" max="14082" width="14.625" style="688" customWidth="1"/>
    <col min="14083" max="14105" width="6.625" style="688" customWidth="1"/>
    <col min="14106" max="14336" width="9" style="688"/>
    <col min="14337" max="14338" width="14.625" style="688" customWidth="1"/>
    <col min="14339" max="14361" width="6.625" style="688" customWidth="1"/>
    <col min="14362" max="14592" width="9" style="688"/>
    <col min="14593" max="14594" width="14.625" style="688" customWidth="1"/>
    <col min="14595" max="14617" width="6.625" style="688" customWidth="1"/>
    <col min="14618" max="14848" width="9" style="688"/>
    <col min="14849" max="14850" width="14.625" style="688" customWidth="1"/>
    <col min="14851" max="14873" width="6.625" style="688" customWidth="1"/>
    <col min="14874" max="15104" width="9" style="688"/>
    <col min="15105" max="15106" width="14.625" style="688" customWidth="1"/>
    <col min="15107" max="15129" width="6.625" style="688" customWidth="1"/>
    <col min="15130" max="15360" width="9" style="688"/>
    <col min="15361" max="15362" width="14.625" style="688" customWidth="1"/>
    <col min="15363" max="15385" width="6.625" style="688" customWidth="1"/>
    <col min="15386" max="15616" width="9" style="688"/>
    <col min="15617" max="15618" width="14.625" style="688" customWidth="1"/>
    <col min="15619" max="15641" width="6.625" style="688" customWidth="1"/>
    <col min="15642" max="15872" width="9" style="688"/>
    <col min="15873" max="15874" width="14.625" style="688" customWidth="1"/>
    <col min="15875" max="15897" width="6.625" style="688" customWidth="1"/>
    <col min="15898" max="16128" width="9" style="688"/>
    <col min="16129" max="16130" width="14.625" style="688" customWidth="1"/>
    <col min="16131" max="16153" width="6.625" style="688" customWidth="1"/>
    <col min="16154" max="16384" width="9" style="688"/>
  </cols>
  <sheetData>
    <row r="1" spans="1:31" ht="14.25" thickBot="1"/>
    <row r="2" spans="1:31" ht="35.1" customHeight="1" thickBot="1">
      <c r="A2" s="689" t="s">
        <v>3678</v>
      </c>
      <c r="B2" s="690"/>
      <c r="C2" s="690"/>
      <c r="D2" s="690"/>
      <c r="E2" s="690"/>
      <c r="F2" s="690"/>
      <c r="G2" s="690"/>
      <c r="H2" s="690"/>
      <c r="I2" s="690"/>
      <c r="J2" s="690"/>
      <c r="K2" s="690"/>
      <c r="L2" s="690"/>
      <c r="M2" s="690"/>
      <c r="N2" s="690"/>
      <c r="O2" s="690"/>
      <c r="P2" s="690"/>
      <c r="Q2" s="690"/>
      <c r="R2" s="690"/>
      <c r="S2" s="690"/>
      <c r="T2" s="1763" t="str">
        <f>IF(AA2="","",IF(AA2&lt;43586,TEXT(AA2,"ggge年m月d日"),IF(AA2&lt;43831,TEXT(AA2,"令和元年m月d日"),("令和"&amp;(YEAR(AA2)-2018)&amp;"年")&amp;TEXT(AA2,"m月d日"))))</f>
        <v/>
      </c>
      <c r="U2" s="1763"/>
      <c r="V2" s="1763"/>
      <c r="W2" s="1763"/>
      <c r="X2" s="1763"/>
      <c r="Y2" s="1764"/>
      <c r="Z2" s="691"/>
      <c r="AA2" s="1765"/>
      <c r="AB2" s="1766"/>
      <c r="AC2" s="692"/>
      <c r="AD2" s="693"/>
      <c r="AE2" s="693"/>
    </row>
    <row r="3" spans="1:31" ht="35.1" customHeight="1">
      <c r="A3" s="1767" t="s">
        <v>3679</v>
      </c>
      <c r="B3" s="1768"/>
      <c r="C3" s="1768"/>
      <c r="D3" s="1768"/>
      <c r="E3" s="1768"/>
      <c r="F3" s="1768"/>
      <c r="G3" s="1768"/>
      <c r="H3" s="1768"/>
      <c r="I3" s="1768"/>
      <c r="J3" s="1768"/>
      <c r="K3" s="1768"/>
      <c r="L3" s="1768"/>
      <c r="M3" s="1768"/>
      <c r="N3" s="1768"/>
      <c r="O3" s="1768"/>
      <c r="P3" s="1768"/>
      <c r="Q3" s="1768"/>
      <c r="R3" s="1768"/>
      <c r="S3" s="1768"/>
      <c r="T3" s="1768"/>
      <c r="U3" s="1768"/>
      <c r="V3" s="1768"/>
      <c r="W3" s="1768"/>
      <c r="X3" s="1768"/>
      <c r="Y3" s="1769"/>
      <c r="Z3" s="691"/>
    </row>
    <row r="4" spans="1:31" ht="35.1" customHeight="1" thickBot="1">
      <c r="A4" s="694"/>
      <c r="B4" s="695"/>
      <c r="C4" s="695"/>
      <c r="D4" s="695"/>
      <c r="E4" s="695"/>
      <c r="F4" s="695"/>
      <c r="G4" s="695"/>
      <c r="H4" s="695"/>
      <c r="I4" s="695"/>
      <c r="J4" s="695"/>
      <c r="K4" s="695"/>
      <c r="L4" s="695"/>
      <c r="M4" s="1770" t="s">
        <v>3680</v>
      </c>
      <c r="N4" s="1770"/>
      <c r="O4" s="1770"/>
      <c r="P4" s="1770"/>
      <c r="Q4" s="1770"/>
      <c r="R4" s="1770"/>
      <c r="S4" s="1770"/>
      <c r="T4" s="1770"/>
      <c r="U4" s="1770"/>
      <c r="V4" s="1770"/>
      <c r="W4" s="1770"/>
      <c r="X4" s="1770"/>
      <c r="Y4" s="1771"/>
      <c r="Z4" s="691"/>
    </row>
    <row r="5" spans="1:31" ht="35.1" customHeight="1">
      <c r="A5" s="1772" t="s">
        <v>3681</v>
      </c>
      <c r="B5" s="1773"/>
      <c r="C5" s="1776" t="str">
        <f>IF('第二面-3'!A52&lt;&gt;"",'第二面-3'!A52,"")</f>
        <v/>
      </c>
      <c r="D5" s="1777"/>
      <c r="E5" s="1777"/>
      <c r="F5" s="1777"/>
      <c r="G5" s="1777"/>
      <c r="H5" s="1777"/>
      <c r="I5" s="1777"/>
      <c r="J5" s="1777"/>
      <c r="K5" s="1777"/>
      <c r="L5" s="1777"/>
      <c r="M5" s="1777"/>
      <c r="N5" s="1777"/>
      <c r="O5" s="1777"/>
      <c r="P5" s="1777"/>
      <c r="Q5" s="1777"/>
      <c r="R5" s="1777"/>
      <c r="S5" s="1777"/>
      <c r="T5" s="1777"/>
      <c r="U5" s="1777"/>
      <c r="V5" s="1777"/>
      <c r="W5" s="1777"/>
      <c r="X5" s="1777"/>
      <c r="Y5" s="1778"/>
      <c r="Z5" s="691"/>
    </row>
    <row r="6" spans="1:31" ht="35.1" customHeight="1" thickBot="1">
      <c r="A6" s="1774"/>
      <c r="B6" s="1775"/>
      <c r="C6" s="1779"/>
      <c r="D6" s="1780"/>
      <c r="E6" s="1780"/>
      <c r="F6" s="1780"/>
      <c r="G6" s="1780"/>
      <c r="H6" s="1780"/>
      <c r="I6" s="1780"/>
      <c r="J6" s="1780"/>
      <c r="K6" s="1780"/>
      <c r="L6" s="1780"/>
      <c r="M6" s="1780"/>
      <c r="N6" s="1780"/>
      <c r="O6" s="1780"/>
      <c r="P6" s="1780"/>
      <c r="Q6" s="1780"/>
      <c r="R6" s="1780"/>
      <c r="S6" s="1780"/>
      <c r="T6" s="1780"/>
      <c r="U6" s="1780"/>
      <c r="V6" s="1780"/>
      <c r="W6" s="1780"/>
      <c r="X6" s="1780"/>
      <c r="Y6" s="1781"/>
      <c r="Z6" s="691"/>
    </row>
    <row r="7" spans="1:31" ht="35.1" customHeight="1">
      <c r="A7" s="1782" t="s">
        <v>3682</v>
      </c>
      <c r="B7" s="1783"/>
      <c r="C7" s="1788" t="s">
        <v>3683</v>
      </c>
      <c r="D7" s="1789"/>
      <c r="E7" s="1789"/>
      <c r="F7" s="1789"/>
      <c r="G7" s="1790"/>
      <c r="H7" s="1797" t="s">
        <v>3684</v>
      </c>
      <c r="I7" s="1798"/>
      <c r="J7" s="1799"/>
      <c r="K7" s="1800"/>
      <c r="L7" s="1800"/>
      <c r="M7" s="1800"/>
      <c r="N7" s="1800"/>
      <c r="O7" s="1800"/>
      <c r="P7" s="1800"/>
      <c r="Q7" s="1800"/>
      <c r="R7" s="1800"/>
      <c r="S7" s="1800"/>
      <c r="T7" s="1800"/>
      <c r="U7" s="1800"/>
      <c r="V7" s="1800"/>
      <c r="W7" s="1800"/>
      <c r="X7" s="1800"/>
      <c r="Y7" s="1801"/>
      <c r="Z7" s="691"/>
    </row>
    <row r="8" spans="1:31" ht="35.1" customHeight="1">
      <c r="A8" s="1784"/>
      <c r="B8" s="1785"/>
      <c r="C8" s="1791"/>
      <c r="D8" s="1792"/>
      <c r="E8" s="1792"/>
      <c r="F8" s="1792"/>
      <c r="G8" s="1793"/>
      <c r="H8" s="1802" t="s">
        <v>3685</v>
      </c>
      <c r="I8" s="1803"/>
      <c r="J8" s="1804"/>
      <c r="K8" s="1805"/>
      <c r="L8" s="1805"/>
      <c r="M8" s="1805"/>
      <c r="N8" s="1805"/>
      <c r="O8" s="1805"/>
      <c r="P8" s="1805"/>
      <c r="Q8" s="1806"/>
      <c r="R8" s="1805"/>
      <c r="S8" s="1805"/>
      <c r="T8" s="1805"/>
      <c r="U8" s="1805"/>
      <c r="V8" s="1805"/>
      <c r="W8" s="1805"/>
      <c r="X8" s="1805"/>
      <c r="Y8" s="1807"/>
      <c r="Z8" s="691"/>
    </row>
    <row r="9" spans="1:31" ht="35.1" customHeight="1">
      <c r="A9" s="1784"/>
      <c r="B9" s="1785"/>
      <c r="C9" s="1791"/>
      <c r="D9" s="1792"/>
      <c r="E9" s="1792"/>
      <c r="F9" s="1792"/>
      <c r="G9" s="1793"/>
      <c r="H9" s="1802" t="s">
        <v>3686</v>
      </c>
      <c r="I9" s="1803"/>
      <c r="J9" s="1804"/>
      <c r="K9" s="1805"/>
      <c r="L9" s="1805"/>
      <c r="M9" s="1805"/>
      <c r="N9" s="1805"/>
      <c r="O9" s="1805"/>
      <c r="P9" s="1808"/>
      <c r="Q9" s="1809" t="s">
        <v>3687</v>
      </c>
      <c r="R9" s="1803"/>
      <c r="S9" s="1804"/>
      <c r="T9" s="1805"/>
      <c r="U9" s="1805"/>
      <c r="V9" s="1805"/>
      <c r="W9" s="1805"/>
      <c r="X9" s="1805"/>
      <c r="Y9" s="1807"/>
      <c r="Z9" s="691"/>
    </row>
    <row r="10" spans="1:31" ht="35.1" customHeight="1" thickBot="1">
      <c r="A10" s="1784"/>
      <c r="B10" s="1785"/>
      <c r="C10" s="1794"/>
      <c r="D10" s="1795"/>
      <c r="E10" s="1795"/>
      <c r="F10" s="1795"/>
      <c r="G10" s="1796"/>
      <c r="H10" s="1810" t="s">
        <v>3688</v>
      </c>
      <c r="I10" s="1811"/>
      <c r="J10" s="1812"/>
      <c r="K10" s="1813"/>
      <c r="L10" s="1813"/>
      <c r="M10" s="1813"/>
      <c r="N10" s="1813"/>
      <c r="O10" s="1813"/>
      <c r="P10" s="1813"/>
      <c r="Q10" s="1814"/>
      <c r="R10" s="1813"/>
      <c r="S10" s="1813"/>
      <c r="T10" s="1813"/>
      <c r="U10" s="1813"/>
      <c r="V10" s="1813"/>
      <c r="W10" s="1813"/>
      <c r="X10" s="1813"/>
      <c r="Y10" s="1815"/>
      <c r="Z10" s="691"/>
      <c r="AA10" s="696"/>
    </row>
    <row r="11" spans="1:31" ht="35.1" customHeight="1" thickTop="1">
      <c r="A11" s="1784"/>
      <c r="B11" s="1785"/>
      <c r="C11" s="1816" t="s">
        <v>3689</v>
      </c>
      <c r="D11" s="1817"/>
      <c r="E11" s="1817"/>
      <c r="F11" s="1817"/>
      <c r="G11" s="1818"/>
      <c r="H11" s="1824" t="s">
        <v>3684</v>
      </c>
      <c r="I11" s="1825"/>
      <c r="J11" s="1826"/>
      <c r="K11" s="1827"/>
      <c r="L11" s="1827"/>
      <c r="M11" s="1827"/>
      <c r="N11" s="1827"/>
      <c r="O11" s="1827"/>
      <c r="P11" s="1827"/>
      <c r="Q11" s="1827"/>
      <c r="R11" s="1827"/>
      <c r="S11" s="1827"/>
      <c r="T11" s="1827"/>
      <c r="U11" s="1827"/>
      <c r="V11" s="1827"/>
      <c r="W11" s="1827"/>
      <c r="X11" s="1827"/>
      <c r="Y11" s="1828"/>
      <c r="Z11" s="691"/>
    </row>
    <row r="12" spans="1:31" ht="35.1" customHeight="1">
      <c r="A12" s="1784"/>
      <c r="B12" s="1785"/>
      <c r="C12" s="1819"/>
      <c r="D12" s="1792"/>
      <c r="E12" s="1792"/>
      <c r="F12" s="1792"/>
      <c r="G12" s="1820"/>
      <c r="H12" s="1809" t="s">
        <v>3685</v>
      </c>
      <c r="I12" s="1803"/>
      <c r="J12" s="1804"/>
      <c r="K12" s="1805"/>
      <c r="L12" s="1805"/>
      <c r="M12" s="1805"/>
      <c r="N12" s="1805"/>
      <c r="O12" s="1805"/>
      <c r="P12" s="1805"/>
      <c r="Q12" s="1806"/>
      <c r="R12" s="1805"/>
      <c r="S12" s="1805"/>
      <c r="T12" s="1805"/>
      <c r="U12" s="1805"/>
      <c r="V12" s="1805"/>
      <c r="W12" s="1805"/>
      <c r="X12" s="1805"/>
      <c r="Y12" s="1807"/>
      <c r="Z12" s="691"/>
    </row>
    <row r="13" spans="1:31" ht="35.1" customHeight="1">
      <c r="A13" s="1784"/>
      <c r="B13" s="1785"/>
      <c r="C13" s="1819"/>
      <c r="D13" s="1792"/>
      <c r="E13" s="1792"/>
      <c r="F13" s="1792"/>
      <c r="G13" s="1820"/>
      <c r="H13" s="1809" t="s">
        <v>3686</v>
      </c>
      <c r="I13" s="1803"/>
      <c r="J13" s="1804"/>
      <c r="K13" s="1805"/>
      <c r="L13" s="1805"/>
      <c r="M13" s="1805"/>
      <c r="N13" s="1805"/>
      <c r="O13" s="1805"/>
      <c r="P13" s="1808"/>
      <c r="Q13" s="1809" t="s">
        <v>3687</v>
      </c>
      <c r="R13" s="1803"/>
      <c r="S13" s="1804"/>
      <c r="T13" s="1805"/>
      <c r="U13" s="1805"/>
      <c r="V13" s="1805"/>
      <c r="W13" s="1805"/>
      <c r="X13" s="1805"/>
      <c r="Y13" s="1807"/>
      <c r="Z13" s="691"/>
    </row>
    <row r="14" spans="1:31" ht="35.1" customHeight="1" thickBot="1">
      <c r="A14" s="1784"/>
      <c r="B14" s="1785"/>
      <c r="C14" s="1821"/>
      <c r="D14" s="1822"/>
      <c r="E14" s="1822"/>
      <c r="F14" s="1822"/>
      <c r="G14" s="1823"/>
      <c r="H14" s="1829" t="s">
        <v>3688</v>
      </c>
      <c r="I14" s="1830"/>
      <c r="J14" s="1831"/>
      <c r="K14" s="1832"/>
      <c r="L14" s="1832"/>
      <c r="M14" s="1832"/>
      <c r="N14" s="1832"/>
      <c r="O14" s="1832"/>
      <c r="P14" s="1832"/>
      <c r="Q14" s="1833"/>
      <c r="R14" s="1832"/>
      <c r="S14" s="1832"/>
      <c r="T14" s="1832"/>
      <c r="U14" s="1832"/>
      <c r="V14" s="1832"/>
      <c r="W14" s="1832"/>
      <c r="X14" s="1832"/>
      <c r="Y14" s="1834"/>
      <c r="Z14" s="691"/>
    </row>
    <row r="15" spans="1:31" ht="35.1" customHeight="1" thickTop="1">
      <c r="A15" s="1784"/>
      <c r="B15" s="1785"/>
      <c r="C15" s="1819" t="s">
        <v>3690</v>
      </c>
      <c r="D15" s="1792"/>
      <c r="E15" s="1792"/>
      <c r="F15" s="1792"/>
      <c r="G15" s="1820"/>
      <c r="H15" s="1867" t="s">
        <v>3684</v>
      </c>
      <c r="I15" s="1868"/>
      <c r="J15" s="1869"/>
      <c r="K15" s="1870"/>
      <c r="L15" s="1870"/>
      <c r="M15" s="1870"/>
      <c r="N15" s="1870"/>
      <c r="O15" s="1870"/>
      <c r="P15" s="1870"/>
      <c r="Q15" s="1870"/>
      <c r="R15" s="1870"/>
      <c r="S15" s="1870"/>
      <c r="T15" s="1870"/>
      <c r="U15" s="1870"/>
      <c r="V15" s="1870"/>
      <c r="W15" s="1870"/>
      <c r="X15" s="1870"/>
      <c r="Y15" s="1871"/>
      <c r="Z15" s="691"/>
    </row>
    <row r="16" spans="1:31" ht="35.1" customHeight="1">
      <c r="A16" s="1784"/>
      <c r="B16" s="1785"/>
      <c r="C16" s="1819"/>
      <c r="D16" s="1792"/>
      <c r="E16" s="1792"/>
      <c r="F16" s="1792"/>
      <c r="G16" s="1820"/>
      <c r="H16" s="1809" t="s">
        <v>3685</v>
      </c>
      <c r="I16" s="1803"/>
      <c r="J16" s="1804"/>
      <c r="K16" s="1805"/>
      <c r="L16" s="1805"/>
      <c r="M16" s="1805"/>
      <c r="N16" s="1805"/>
      <c r="O16" s="1805"/>
      <c r="P16" s="1805"/>
      <c r="Q16" s="1806"/>
      <c r="R16" s="1805"/>
      <c r="S16" s="1805"/>
      <c r="T16" s="1805"/>
      <c r="U16" s="1805"/>
      <c r="V16" s="1805"/>
      <c r="W16" s="1805"/>
      <c r="X16" s="1805"/>
      <c r="Y16" s="1807"/>
      <c r="Z16" s="691"/>
    </row>
    <row r="17" spans="1:26" ht="35.1" customHeight="1">
      <c r="A17" s="1784"/>
      <c r="B17" s="1785"/>
      <c r="C17" s="1819"/>
      <c r="D17" s="1792"/>
      <c r="E17" s="1792"/>
      <c r="F17" s="1792"/>
      <c r="G17" s="1820"/>
      <c r="H17" s="1809" t="s">
        <v>3686</v>
      </c>
      <c r="I17" s="1803"/>
      <c r="J17" s="1804"/>
      <c r="K17" s="1805"/>
      <c r="L17" s="1805"/>
      <c r="M17" s="1805"/>
      <c r="N17" s="1805"/>
      <c r="O17" s="1805"/>
      <c r="P17" s="1808"/>
      <c r="Q17" s="1809" t="s">
        <v>3687</v>
      </c>
      <c r="R17" s="1803"/>
      <c r="S17" s="1804"/>
      <c r="T17" s="1805"/>
      <c r="U17" s="1805"/>
      <c r="V17" s="1805"/>
      <c r="W17" s="1805"/>
      <c r="X17" s="1805"/>
      <c r="Y17" s="1807"/>
      <c r="Z17" s="691"/>
    </row>
    <row r="18" spans="1:26" ht="35.1" customHeight="1" thickBot="1">
      <c r="A18" s="1786"/>
      <c r="B18" s="1787"/>
      <c r="C18" s="1864"/>
      <c r="D18" s="1865"/>
      <c r="E18" s="1865"/>
      <c r="F18" s="1865"/>
      <c r="G18" s="1866"/>
      <c r="H18" s="1835" t="s">
        <v>3688</v>
      </c>
      <c r="I18" s="1836"/>
      <c r="J18" s="1837"/>
      <c r="K18" s="1838"/>
      <c r="L18" s="1838"/>
      <c r="M18" s="1838"/>
      <c r="N18" s="1838"/>
      <c r="O18" s="1838"/>
      <c r="P18" s="1838"/>
      <c r="Q18" s="1839"/>
      <c r="R18" s="1838"/>
      <c r="S18" s="1838"/>
      <c r="T18" s="1838"/>
      <c r="U18" s="1838"/>
      <c r="V18" s="1838"/>
      <c r="W18" s="1838"/>
      <c r="X18" s="1838"/>
      <c r="Y18" s="1840"/>
      <c r="Z18" s="691"/>
    </row>
    <row r="19" spans="1:26" ht="35.1" customHeight="1">
      <c r="A19" s="1841" t="s">
        <v>3691</v>
      </c>
      <c r="B19" s="1842"/>
      <c r="C19" s="1842"/>
      <c r="D19" s="1842"/>
      <c r="E19" s="1842"/>
      <c r="F19" s="1842"/>
      <c r="G19" s="1842"/>
      <c r="H19" s="1842"/>
      <c r="I19" s="1842"/>
      <c r="J19" s="1842"/>
      <c r="K19" s="1842"/>
      <c r="L19" s="1842"/>
      <c r="M19" s="1842"/>
      <c r="N19" s="1842"/>
      <c r="O19" s="1842"/>
      <c r="P19" s="1842"/>
      <c r="Q19" s="1842"/>
      <c r="R19" s="1842"/>
      <c r="S19" s="1842"/>
      <c r="T19" s="1842"/>
      <c r="U19" s="1842"/>
      <c r="V19" s="1842"/>
      <c r="W19" s="1842"/>
      <c r="X19" s="1842"/>
      <c r="Y19" s="1843"/>
      <c r="Z19" s="691"/>
    </row>
    <row r="20" spans="1:26" ht="35.1" customHeight="1">
      <c r="A20" s="1844" t="s">
        <v>3692</v>
      </c>
      <c r="B20" s="1845"/>
      <c r="C20" s="1849" t="s">
        <v>3693</v>
      </c>
      <c r="D20" s="1850"/>
      <c r="E20" s="1850"/>
      <c r="F20" s="1850"/>
      <c r="G20" s="1851"/>
      <c r="H20" s="1852"/>
      <c r="I20" s="1853"/>
      <c r="J20" s="1853"/>
      <c r="K20" s="1853"/>
      <c r="L20" s="1853"/>
      <c r="M20" s="1853"/>
      <c r="N20" s="1853"/>
      <c r="O20" s="1853"/>
      <c r="P20" s="1853"/>
      <c r="Q20" s="1853"/>
      <c r="R20" s="1853"/>
      <c r="S20" s="1853"/>
      <c r="T20" s="1853"/>
      <c r="U20" s="1853"/>
      <c r="V20" s="1853"/>
      <c r="W20" s="1853"/>
      <c r="X20" s="1853"/>
      <c r="Y20" s="1854"/>
      <c r="Z20" s="691"/>
    </row>
    <row r="21" spans="1:26" ht="35.1" customHeight="1" thickBot="1">
      <c r="A21" s="1846"/>
      <c r="B21" s="1847"/>
      <c r="C21" s="1855" t="s">
        <v>3694</v>
      </c>
      <c r="D21" s="1856"/>
      <c r="E21" s="1856"/>
      <c r="F21" s="1856"/>
      <c r="G21" s="1857"/>
      <c r="H21" s="1858"/>
      <c r="I21" s="1859"/>
      <c r="J21" s="1859"/>
      <c r="K21" s="1859"/>
      <c r="L21" s="1859"/>
      <c r="M21" s="1859"/>
      <c r="N21" s="1859"/>
      <c r="O21" s="1859"/>
      <c r="P21" s="1859"/>
      <c r="Q21" s="1859"/>
      <c r="R21" s="1859"/>
      <c r="S21" s="1859"/>
      <c r="T21" s="1859"/>
      <c r="U21" s="1859"/>
      <c r="V21" s="1859"/>
      <c r="W21" s="1859"/>
      <c r="X21" s="1859"/>
      <c r="Y21" s="1860"/>
      <c r="Z21" s="691"/>
    </row>
    <row r="22" spans="1:26" ht="35.1" customHeight="1" thickTop="1">
      <c r="A22" s="1846"/>
      <c r="B22" s="1847"/>
      <c r="C22" s="1861" t="s">
        <v>3695</v>
      </c>
      <c r="D22" s="1862"/>
      <c r="E22" s="1862"/>
      <c r="F22" s="1862"/>
      <c r="G22" s="1863"/>
      <c r="H22" s="1872"/>
      <c r="I22" s="1873"/>
      <c r="J22" s="1873"/>
      <c r="K22" s="1873"/>
      <c r="L22" s="1873"/>
      <c r="M22" s="1873"/>
      <c r="N22" s="1873"/>
      <c r="O22" s="1873"/>
      <c r="P22" s="1873"/>
      <c r="Q22" s="1873"/>
      <c r="R22" s="1873"/>
      <c r="S22" s="1873"/>
      <c r="T22" s="1873"/>
      <c r="U22" s="1873"/>
      <c r="V22" s="1873"/>
      <c r="W22" s="1873"/>
      <c r="X22" s="1873"/>
      <c r="Y22" s="1874"/>
      <c r="Z22" s="691"/>
    </row>
    <row r="23" spans="1:26" ht="35.1" customHeight="1">
      <c r="A23" s="1846"/>
      <c r="B23" s="1847"/>
      <c r="C23" s="1875" t="s">
        <v>2567</v>
      </c>
      <c r="D23" s="1876"/>
      <c r="E23" s="1876"/>
      <c r="F23" s="1876"/>
      <c r="G23" s="1877"/>
      <c r="H23" s="1878"/>
      <c r="I23" s="1879"/>
      <c r="J23" s="1879"/>
      <c r="K23" s="1879"/>
      <c r="L23" s="1879"/>
      <c r="M23" s="1879"/>
      <c r="N23" s="1879"/>
      <c r="O23" s="1879"/>
      <c r="P23" s="1879"/>
      <c r="Q23" s="1879"/>
      <c r="R23" s="1879"/>
      <c r="S23" s="1879"/>
      <c r="T23" s="1879"/>
      <c r="U23" s="1879"/>
      <c r="V23" s="1879"/>
      <c r="W23" s="1879"/>
      <c r="X23" s="1879"/>
      <c r="Y23" s="1880"/>
      <c r="Z23" s="691"/>
    </row>
    <row r="24" spans="1:26" ht="35.1" customHeight="1" thickBot="1">
      <c r="A24" s="1774"/>
      <c r="B24" s="1848"/>
      <c r="C24" s="1875" t="s">
        <v>11</v>
      </c>
      <c r="D24" s="1876"/>
      <c r="E24" s="1876"/>
      <c r="F24" s="1876"/>
      <c r="G24" s="1877"/>
      <c r="H24" s="1881"/>
      <c r="I24" s="1882"/>
      <c r="J24" s="1882"/>
      <c r="K24" s="1882"/>
      <c r="L24" s="1882"/>
      <c r="M24" s="1882"/>
      <c r="N24" s="1882"/>
      <c r="O24" s="1882"/>
      <c r="P24" s="1883"/>
      <c r="Q24" s="1884" t="s">
        <v>9</v>
      </c>
      <c r="R24" s="1885"/>
      <c r="S24" s="1886"/>
      <c r="T24" s="1887"/>
      <c r="U24" s="1887"/>
      <c r="V24" s="1887"/>
      <c r="W24" s="1887"/>
      <c r="X24" s="1887"/>
      <c r="Y24" s="1888"/>
      <c r="Z24" s="697"/>
    </row>
    <row r="25" spans="1:26" ht="35.1" customHeight="1">
      <c r="A25" s="1772" t="s">
        <v>3696</v>
      </c>
      <c r="B25" s="1889"/>
      <c r="C25" s="1890" t="s">
        <v>3697</v>
      </c>
      <c r="D25" s="1891"/>
      <c r="E25" s="1891"/>
      <c r="F25" s="1891"/>
      <c r="G25" s="1891"/>
      <c r="H25" s="1891"/>
      <c r="I25" s="1891"/>
      <c r="J25" s="1891"/>
      <c r="K25" s="1891"/>
      <c r="L25" s="1891"/>
      <c r="M25" s="1891"/>
      <c r="N25" s="1891"/>
      <c r="O25" s="1891"/>
      <c r="P25" s="1891"/>
      <c r="Q25" s="1891"/>
      <c r="R25" s="1891"/>
      <c r="S25" s="1891"/>
      <c r="T25" s="1891"/>
      <c r="U25" s="1891"/>
      <c r="V25" s="1891"/>
      <c r="W25" s="1891"/>
      <c r="X25" s="1891"/>
      <c r="Y25" s="1892"/>
    </row>
    <row r="26" spans="1:26" ht="35.1" customHeight="1" thickBot="1">
      <c r="A26" s="1846"/>
      <c r="B26" s="1847"/>
      <c r="C26" s="698" t="s">
        <v>3698</v>
      </c>
      <c r="D26" s="699" t="s">
        <v>3699</v>
      </c>
      <c r="E26" s="1893" t="s">
        <v>3700</v>
      </c>
      <c r="F26" s="1894"/>
      <c r="G26" s="1894"/>
      <c r="H26" s="1894"/>
      <c r="I26" s="1894"/>
      <c r="J26" s="1894"/>
      <c r="K26" s="1894"/>
      <c r="L26" s="1894"/>
      <c r="M26" s="1894"/>
      <c r="N26" s="1895"/>
      <c r="O26" s="700" t="s">
        <v>3701</v>
      </c>
      <c r="P26" s="701"/>
      <c r="Q26" s="701"/>
      <c r="R26" s="701"/>
      <c r="S26" s="701"/>
      <c r="T26" s="701"/>
      <c r="U26" s="701"/>
      <c r="V26" s="701"/>
      <c r="W26" s="701"/>
      <c r="X26" s="701"/>
      <c r="Y26" s="702"/>
    </row>
    <row r="27" spans="1:26" ht="35.1" customHeight="1" thickTop="1">
      <c r="A27" s="1846"/>
      <c r="B27" s="1847"/>
      <c r="C27" s="703" t="s">
        <v>2828</v>
      </c>
      <c r="D27" s="703" t="s">
        <v>2828</v>
      </c>
      <c r="E27" s="704" t="s">
        <v>3702</v>
      </c>
      <c r="F27" s="704"/>
      <c r="G27" s="705"/>
      <c r="H27" s="705"/>
      <c r="I27" s="705"/>
      <c r="J27" s="706"/>
      <c r="K27" s="706"/>
      <c r="L27" s="706"/>
      <c r="M27" s="706"/>
      <c r="N27" s="706"/>
      <c r="O27" s="707"/>
      <c r="P27" s="708"/>
      <c r="Q27" s="708"/>
      <c r="R27" s="708"/>
      <c r="S27" s="708"/>
      <c r="T27" s="708"/>
      <c r="U27" s="708"/>
      <c r="V27" s="708"/>
      <c r="W27" s="708"/>
      <c r="X27" s="708"/>
      <c r="Y27" s="709"/>
    </row>
    <row r="28" spans="1:26" ht="35.1" customHeight="1">
      <c r="A28" s="1846"/>
      <c r="B28" s="1847"/>
      <c r="C28" s="703" t="s">
        <v>2828</v>
      </c>
      <c r="D28" s="703" t="s">
        <v>2828</v>
      </c>
      <c r="E28" s="704" t="s">
        <v>3703</v>
      </c>
      <c r="F28" s="704"/>
      <c r="G28" s="705"/>
      <c r="H28" s="705"/>
      <c r="I28" s="705"/>
      <c r="J28" s="705"/>
      <c r="K28" s="705"/>
      <c r="L28" s="710"/>
      <c r="M28" s="710"/>
      <c r="N28" s="710"/>
      <c r="O28" s="711"/>
      <c r="P28" s="712"/>
      <c r="Q28" s="712"/>
      <c r="R28" s="712"/>
      <c r="S28" s="712"/>
      <c r="T28" s="708"/>
      <c r="U28" s="708"/>
      <c r="V28" s="708"/>
      <c r="W28" s="708"/>
      <c r="X28" s="708"/>
      <c r="Y28" s="713"/>
    </row>
    <row r="29" spans="1:26" ht="35.1" customHeight="1">
      <c r="A29" s="1846"/>
      <c r="B29" s="1847"/>
      <c r="C29" s="703" t="s">
        <v>2828</v>
      </c>
      <c r="D29" s="703" t="s">
        <v>2828</v>
      </c>
      <c r="E29" s="704" t="s">
        <v>3704</v>
      </c>
      <c r="F29" s="704"/>
      <c r="G29" s="705"/>
      <c r="H29" s="705"/>
      <c r="I29" s="705"/>
      <c r="J29" s="705"/>
      <c r="K29" s="705"/>
      <c r="L29" s="705"/>
      <c r="M29" s="710"/>
      <c r="N29" s="710"/>
      <c r="O29" s="711"/>
      <c r="P29" s="712"/>
      <c r="Q29" s="712"/>
      <c r="R29" s="712"/>
      <c r="S29" s="712"/>
      <c r="T29" s="708"/>
      <c r="U29" s="708"/>
      <c r="V29" s="708"/>
      <c r="W29" s="708"/>
      <c r="X29" s="708"/>
      <c r="Y29" s="713"/>
    </row>
    <row r="30" spans="1:26" ht="35.1" customHeight="1">
      <c r="A30" s="1846"/>
      <c r="B30" s="1847"/>
      <c r="C30" s="703" t="s">
        <v>2828</v>
      </c>
      <c r="D30" s="703" t="s">
        <v>2828</v>
      </c>
      <c r="E30" s="704" t="s">
        <v>3705</v>
      </c>
      <c r="F30" s="704"/>
      <c r="G30" s="705"/>
      <c r="H30" s="705"/>
      <c r="I30" s="705"/>
      <c r="J30" s="705"/>
      <c r="K30" s="705"/>
      <c r="L30" s="710"/>
      <c r="M30" s="710"/>
      <c r="N30" s="710"/>
      <c r="O30" s="711"/>
      <c r="P30" s="712"/>
      <c r="Q30" s="712"/>
      <c r="R30" s="712"/>
      <c r="S30" s="712"/>
      <c r="T30" s="708"/>
      <c r="U30" s="708"/>
      <c r="V30" s="708"/>
      <c r="W30" s="708"/>
      <c r="X30" s="708"/>
      <c r="Y30" s="713"/>
    </row>
    <row r="31" spans="1:26" ht="35.1" customHeight="1" thickBot="1">
      <c r="A31" s="1774"/>
      <c r="B31" s="1848"/>
      <c r="C31" s="714" t="s">
        <v>2828</v>
      </c>
      <c r="D31" s="714" t="s">
        <v>2828</v>
      </c>
      <c r="E31" s="715"/>
      <c r="F31" s="715"/>
      <c r="G31" s="716"/>
      <c r="H31" s="716"/>
      <c r="I31" s="716"/>
      <c r="J31" s="716"/>
      <c r="K31" s="716"/>
      <c r="L31" s="717"/>
      <c r="M31" s="717"/>
      <c r="N31" s="717"/>
      <c r="O31" s="718"/>
      <c r="P31" s="719"/>
      <c r="Q31" s="719"/>
      <c r="R31" s="719"/>
      <c r="S31" s="719"/>
      <c r="T31" s="719"/>
      <c r="U31" s="719"/>
      <c r="V31" s="719"/>
      <c r="W31" s="719"/>
      <c r="X31" s="719"/>
      <c r="Y31" s="720"/>
    </row>
    <row r="32" spans="1:26" ht="35.1" customHeight="1" thickBot="1">
      <c r="A32" s="1772" t="s">
        <v>3706</v>
      </c>
      <c r="B32" s="1889"/>
      <c r="C32" s="1896" t="s">
        <v>3056</v>
      </c>
      <c r="D32" s="1897"/>
      <c r="E32" s="1898" t="s">
        <v>3707</v>
      </c>
      <c r="F32" s="1899"/>
      <c r="G32" s="1899"/>
      <c r="H32" s="1899"/>
      <c r="I32" s="1899"/>
      <c r="J32" s="1899"/>
      <c r="K32" s="1899"/>
      <c r="L32" s="1899"/>
      <c r="M32" s="1899"/>
      <c r="N32" s="1900"/>
      <c r="O32" s="1898" t="s">
        <v>3708</v>
      </c>
      <c r="P32" s="1899"/>
      <c r="Q32" s="1899"/>
      <c r="R32" s="1899"/>
      <c r="S32" s="1899"/>
      <c r="T32" s="1899"/>
      <c r="U32" s="1899"/>
      <c r="V32" s="1899"/>
      <c r="W32" s="1899"/>
      <c r="X32" s="1899"/>
      <c r="Y32" s="1901"/>
    </row>
    <row r="33" spans="1:26" ht="35.1" customHeight="1" thickTop="1">
      <c r="A33" s="1846"/>
      <c r="B33" s="1847"/>
      <c r="C33" s="1902" t="s">
        <v>2828</v>
      </c>
      <c r="D33" s="1903"/>
      <c r="E33" s="721" t="s">
        <v>3709</v>
      </c>
      <c r="F33" s="705"/>
      <c r="G33" s="705"/>
      <c r="H33" s="705"/>
      <c r="I33" s="705"/>
      <c r="J33" s="705"/>
      <c r="K33" s="705"/>
      <c r="L33" s="706"/>
      <c r="M33" s="706"/>
      <c r="N33" s="706"/>
      <c r="O33" s="722"/>
      <c r="P33" s="723"/>
      <c r="Q33" s="723"/>
      <c r="R33" s="723"/>
      <c r="S33" s="723"/>
      <c r="T33" s="723"/>
      <c r="U33" s="723"/>
      <c r="V33" s="723"/>
      <c r="W33" s="723"/>
      <c r="X33" s="723"/>
      <c r="Y33" s="724"/>
    </row>
    <row r="34" spans="1:26" ht="35.1" customHeight="1">
      <c r="A34" s="1846"/>
      <c r="B34" s="1847"/>
      <c r="C34" s="1902" t="s">
        <v>2828</v>
      </c>
      <c r="D34" s="1903"/>
      <c r="E34" s="721" t="s">
        <v>3710</v>
      </c>
      <c r="F34" s="721"/>
      <c r="G34" s="721"/>
      <c r="H34" s="721"/>
      <c r="I34" s="721"/>
      <c r="J34" s="721"/>
      <c r="K34" s="721"/>
      <c r="L34" s="721"/>
      <c r="M34" s="721"/>
      <c r="N34" s="721"/>
      <c r="O34" s="725"/>
      <c r="P34" s="726"/>
      <c r="Q34" s="726"/>
      <c r="R34" s="726"/>
      <c r="S34" s="726"/>
      <c r="Y34" s="727"/>
      <c r="Z34" s="728"/>
    </row>
    <row r="35" spans="1:26" ht="35.1" customHeight="1">
      <c r="A35" s="1846"/>
      <c r="B35" s="1847"/>
      <c r="C35" s="1902" t="s">
        <v>2828</v>
      </c>
      <c r="D35" s="1903"/>
      <c r="E35" s="729" t="s">
        <v>3711</v>
      </c>
      <c r="F35" s="721"/>
      <c r="G35" s="721"/>
      <c r="H35" s="721"/>
      <c r="I35" s="721"/>
      <c r="J35" s="721"/>
      <c r="K35" s="721"/>
      <c r="L35" s="721"/>
      <c r="M35" s="721"/>
      <c r="N35" s="721"/>
      <c r="O35" s="725"/>
      <c r="P35" s="726"/>
      <c r="Q35" s="726"/>
      <c r="R35" s="726"/>
      <c r="S35" s="726"/>
      <c r="U35" s="691"/>
      <c r="Y35" s="727"/>
    </row>
    <row r="36" spans="1:26" ht="35.1" customHeight="1" thickBot="1">
      <c r="A36" s="1774"/>
      <c r="B36" s="1848"/>
      <c r="C36" s="1916" t="s">
        <v>2828</v>
      </c>
      <c r="D36" s="1917"/>
      <c r="E36" s="721" t="s">
        <v>3712</v>
      </c>
      <c r="F36" s="721"/>
      <c r="G36" s="721"/>
      <c r="H36" s="721"/>
      <c r="I36" s="721"/>
      <c r="J36" s="721"/>
      <c r="K36" s="721"/>
      <c r="L36" s="721"/>
      <c r="M36" s="721"/>
      <c r="N36" s="721"/>
      <c r="O36" s="730"/>
      <c r="P36" s="726"/>
      <c r="Q36" s="726"/>
      <c r="R36" s="726"/>
      <c r="S36" s="726"/>
      <c r="U36" s="691"/>
      <c r="Y36" s="727"/>
    </row>
    <row r="37" spans="1:26" ht="35.1" customHeight="1">
      <c r="A37" s="1772" t="s">
        <v>3713</v>
      </c>
      <c r="B37" s="1918"/>
      <c r="C37" s="1890" t="s">
        <v>3714</v>
      </c>
      <c r="D37" s="1891"/>
      <c r="E37" s="1891"/>
      <c r="F37" s="1891"/>
      <c r="G37" s="1891"/>
      <c r="H37" s="1891"/>
      <c r="I37" s="1891"/>
      <c r="J37" s="1891"/>
      <c r="K37" s="1891"/>
      <c r="L37" s="1891"/>
      <c r="M37" s="1891"/>
      <c r="N37" s="1891"/>
      <c r="O37" s="1920"/>
      <c r="P37" s="1891"/>
      <c r="Q37" s="1891"/>
      <c r="R37" s="1891"/>
      <c r="S37" s="1891"/>
      <c r="T37" s="1891"/>
      <c r="U37" s="1891"/>
      <c r="V37" s="1891"/>
      <c r="W37" s="1891"/>
      <c r="X37" s="1891"/>
      <c r="Y37" s="1892"/>
    </row>
    <row r="38" spans="1:26" ht="35.1" customHeight="1" thickBot="1">
      <c r="A38" s="1846"/>
      <c r="B38" s="1919"/>
      <c r="C38" s="731" t="s">
        <v>3715</v>
      </c>
      <c r="D38" s="732" t="s">
        <v>3716</v>
      </c>
      <c r="E38" s="1893" t="s">
        <v>3717</v>
      </c>
      <c r="F38" s="1894"/>
      <c r="G38" s="1894"/>
      <c r="H38" s="1894"/>
      <c r="I38" s="1894"/>
      <c r="J38" s="1894"/>
      <c r="K38" s="1894"/>
      <c r="L38" s="1894"/>
      <c r="M38" s="1894"/>
      <c r="N38" s="1895"/>
      <c r="O38" s="1893" t="s">
        <v>3718</v>
      </c>
      <c r="P38" s="1894"/>
      <c r="Q38" s="1894"/>
      <c r="R38" s="1894"/>
      <c r="S38" s="1894"/>
      <c r="T38" s="1894"/>
      <c r="U38" s="1894"/>
      <c r="V38" s="1894"/>
      <c r="W38" s="1894"/>
      <c r="X38" s="1894"/>
      <c r="Y38" s="1921"/>
    </row>
    <row r="39" spans="1:26" ht="35.1" customHeight="1" thickTop="1">
      <c r="A39" s="1846"/>
      <c r="B39" s="1919"/>
      <c r="C39" s="703" t="s">
        <v>2828</v>
      </c>
      <c r="D39" s="703" t="s">
        <v>2828</v>
      </c>
      <c r="E39" s="721" t="s">
        <v>3719</v>
      </c>
      <c r="F39" s="705"/>
      <c r="G39" s="705"/>
      <c r="H39" s="705"/>
      <c r="I39" s="705"/>
      <c r="J39" s="706"/>
      <c r="K39" s="706"/>
      <c r="L39" s="706"/>
      <c r="M39" s="706"/>
      <c r="N39" s="706"/>
      <c r="O39" s="733" t="s">
        <v>3720</v>
      </c>
      <c r="P39" s="706"/>
      <c r="Q39" s="706"/>
      <c r="R39" s="706"/>
      <c r="S39" s="706"/>
      <c r="T39" s="706"/>
      <c r="U39" s="706"/>
      <c r="V39" s="706"/>
      <c r="W39" s="706"/>
      <c r="X39" s="706"/>
      <c r="Y39" s="734"/>
    </row>
    <row r="40" spans="1:26" ht="35.1" customHeight="1">
      <c r="A40" s="1846"/>
      <c r="B40" s="1919"/>
      <c r="C40" s="703" t="s">
        <v>2828</v>
      </c>
      <c r="D40" s="703" t="s">
        <v>2828</v>
      </c>
      <c r="E40" s="721" t="s">
        <v>3721</v>
      </c>
      <c r="F40" s="705"/>
      <c r="G40" s="705"/>
      <c r="H40" s="705"/>
      <c r="I40" s="705"/>
      <c r="J40" s="705"/>
      <c r="K40" s="705"/>
      <c r="L40" s="710"/>
      <c r="M40" s="710"/>
      <c r="N40" s="710"/>
      <c r="O40" s="733"/>
      <c r="P40" s="710"/>
      <c r="Q40" s="710"/>
      <c r="R40" s="710"/>
      <c r="S40" s="710"/>
      <c r="T40" s="706"/>
      <c r="U40" s="706"/>
      <c r="V40" s="706"/>
      <c r="W40" s="706"/>
      <c r="X40" s="706"/>
      <c r="Y40" s="735"/>
    </row>
    <row r="41" spans="1:26" ht="35.1" customHeight="1">
      <c r="A41" s="1846"/>
      <c r="B41" s="1919"/>
      <c r="C41" s="703" t="s">
        <v>2828</v>
      </c>
      <c r="D41" s="703" t="s">
        <v>2828</v>
      </c>
      <c r="E41" s="721" t="s">
        <v>3722</v>
      </c>
      <c r="F41" s="705"/>
      <c r="G41" s="705"/>
      <c r="H41" s="705"/>
      <c r="I41" s="705"/>
      <c r="J41" s="705"/>
      <c r="K41" s="705"/>
      <c r="L41" s="705"/>
      <c r="M41" s="710"/>
      <c r="N41" s="710"/>
      <c r="O41" s="733" t="s">
        <v>3723</v>
      </c>
      <c r="P41" s="710"/>
      <c r="Q41" s="710"/>
      <c r="R41" s="710"/>
      <c r="S41" s="710"/>
      <c r="T41" s="706"/>
      <c r="U41" s="706"/>
      <c r="V41" s="706"/>
      <c r="W41" s="706"/>
      <c r="X41" s="706"/>
      <c r="Y41" s="735"/>
    </row>
    <row r="42" spans="1:26" ht="35.1" customHeight="1">
      <c r="A42" s="1846"/>
      <c r="B42" s="1919"/>
      <c r="C42" s="703" t="s">
        <v>2828</v>
      </c>
      <c r="D42" s="703" t="s">
        <v>2828</v>
      </c>
      <c r="E42" s="721" t="s">
        <v>3724</v>
      </c>
      <c r="F42" s="705"/>
      <c r="G42" s="705"/>
      <c r="H42" s="705"/>
      <c r="I42" s="705"/>
      <c r="J42" s="705"/>
      <c r="K42" s="705"/>
      <c r="L42" s="710"/>
      <c r="M42" s="710"/>
      <c r="N42" s="710"/>
      <c r="O42" s="733" t="s">
        <v>3725</v>
      </c>
      <c r="P42" s="710"/>
      <c r="Q42" s="710"/>
      <c r="R42" s="710"/>
      <c r="S42" s="710"/>
      <c r="T42" s="706"/>
      <c r="U42" s="706"/>
      <c r="V42" s="706"/>
      <c r="W42" s="706"/>
      <c r="X42" s="706"/>
      <c r="Y42" s="735"/>
    </row>
    <row r="43" spans="1:26" ht="35.1" customHeight="1">
      <c r="A43" s="1846"/>
      <c r="B43" s="1919"/>
      <c r="C43" s="703" t="s">
        <v>2828</v>
      </c>
      <c r="D43" s="703" t="s">
        <v>2828</v>
      </c>
      <c r="E43" s="721" t="s">
        <v>3726</v>
      </c>
      <c r="F43" s="705"/>
      <c r="G43" s="705"/>
      <c r="H43" s="705"/>
      <c r="I43" s="705"/>
      <c r="J43" s="705"/>
      <c r="K43" s="705"/>
      <c r="L43" s="706"/>
      <c r="M43" s="736"/>
      <c r="N43" s="736"/>
      <c r="O43" s="733" t="s">
        <v>3727</v>
      </c>
      <c r="P43" s="736"/>
      <c r="Q43" s="736"/>
      <c r="R43" s="736"/>
      <c r="S43" s="736"/>
      <c r="T43" s="706"/>
      <c r="U43" s="706"/>
      <c r="V43" s="706"/>
      <c r="W43" s="706"/>
      <c r="X43" s="706"/>
      <c r="Y43" s="737"/>
    </row>
    <row r="44" spans="1:26" ht="35.1" customHeight="1">
      <c r="A44" s="1846"/>
      <c r="B44" s="1919"/>
      <c r="C44" s="703" t="s">
        <v>2828</v>
      </c>
      <c r="D44" s="703" t="s">
        <v>2828</v>
      </c>
      <c r="E44" s="721" t="s">
        <v>3728</v>
      </c>
      <c r="F44" s="705"/>
      <c r="G44" s="705"/>
      <c r="H44" s="705"/>
      <c r="I44" s="705"/>
      <c r="J44" s="705"/>
      <c r="K44" s="705"/>
      <c r="L44" s="710"/>
      <c r="M44" s="710"/>
      <c r="N44" s="710"/>
      <c r="O44" s="733"/>
      <c r="P44" s="710"/>
      <c r="Q44" s="710"/>
      <c r="R44" s="710"/>
      <c r="S44" s="710"/>
      <c r="T44" s="706"/>
      <c r="U44" s="706"/>
      <c r="V44" s="706"/>
      <c r="W44" s="706"/>
      <c r="X44" s="706"/>
      <c r="Y44" s="735"/>
    </row>
    <row r="45" spans="1:26" ht="35.1" customHeight="1">
      <c r="A45" s="1846"/>
      <c r="B45" s="1919"/>
      <c r="C45" s="703" t="s">
        <v>2828</v>
      </c>
      <c r="D45" s="703" t="s">
        <v>2828</v>
      </c>
      <c r="E45" s="721" t="s">
        <v>3729</v>
      </c>
      <c r="F45" s="705"/>
      <c r="G45" s="705"/>
      <c r="H45" s="705"/>
      <c r="I45" s="705"/>
      <c r="J45" s="705"/>
      <c r="K45" s="705"/>
      <c r="L45" s="710"/>
      <c r="M45" s="710"/>
      <c r="N45" s="710"/>
      <c r="O45" s="733" t="s">
        <v>3730</v>
      </c>
      <c r="P45" s="710"/>
      <c r="Q45" s="710"/>
      <c r="R45" s="710"/>
      <c r="S45" s="710"/>
      <c r="T45" s="706"/>
      <c r="U45" s="706"/>
      <c r="V45" s="706"/>
      <c r="W45" s="706"/>
      <c r="X45" s="706"/>
      <c r="Y45" s="735"/>
    </row>
    <row r="46" spans="1:26" ht="35.1" customHeight="1">
      <c r="A46" s="1846"/>
      <c r="B46" s="1919"/>
      <c r="C46" s="703" t="s">
        <v>2828</v>
      </c>
      <c r="D46" s="703" t="s">
        <v>2828</v>
      </c>
      <c r="E46" s="721" t="s">
        <v>3731</v>
      </c>
      <c r="F46" s="705"/>
      <c r="G46" s="705"/>
      <c r="H46" s="705"/>
      <c r="I46" s="705"/>
      <c r="J46" s="705"/>
      <c r="K46" s="705"/>
      <c r="L46" s="706"/>
      <c r="M46" s="706"/>
      <c r="N46" s="706"/>
      <c r="O46" s="733" t="s">
        <v>3732</v>
      </c>
      <c r="P46" s="706"/>
      <c r="Q46" s="706"/>
      <c r="R46" s="706"/>
      <c r="S46" s="706"/>
      <c r="T46" s="706"/>
      <c r="U46" s="706"/>
      <c r="V46" s="706"/>
      <c r="W46" s="706"/>
      <c r="X46" s="706"/>
      <c r="Y46" s="734"/>
    </row>
    <row r="47" spans="1:26" ht="35.1" customHeight="1" thickBot="1">
      <c r="A47" s="1846"/>
      <c r="B47" s="1919"/>
      <c r="C47" s="703" t="s">
        <v>2828</v>
      </c>
      <c r="D47" s="703" t="s">
        <v>2828</v>
      </c>
      <c r="E47" s="1922"/>
      <c r="F47" s="1923"/>
      <c r="G47" s="1923"/>
      <c r="H47" s="1923"/>
      <c r="I47" s="1923"/>
      <c r="J47" s="1923"/>
      <c r="K47" s="1923"/>
      <c r="L47" s="1923"/>
      <c r="M47" s="1923"/>
      <c r="N47" s="1924"/>
      <c r="O47" s="1922"/>
      <c r="P47" s="1923"/>
      <c r="Q47" s="1923"/>
      <c r="R47" s="1923"/>
      <c r="S47" s="1923"/>
      <c r="T47" s="1923"/>
      <c r="U47" s="1923"/>
      <c r="V47" s="1923"/>
      <c r="W47" s="1923"/>
      <c r="X47" s="1923"/>
      <c r="Y47" s="1925"/>
    </row>
    <row r="48" spans="1:26" ht="35.1" customHeight="1">
      <c r="A48" s="1904" t="s">
        <v>3733</v>
      </c>
      <c r="B48" s="1905"/>
      <c r="C48" s="1905"/>
      <c r="D48" s="1905"/>
      <c r="E48" s="1905"/>
      <c r="F48" s="1905"/>
      <c r="G48" s="1905"/>
      <c r="H48" s="1905"/>
      <c r="I48" s="1905"/>
      <c r="J48" s="1905"/>
      <c r="K48" s="1905"/>
      <c r="L48" s="1905"/>
      <c r="M48" s="1905"/>
      <c r="N48" s="1905"/>
      <c r="O48" s="1905"/>
      <c r="P48" s="1905"/>
      <c r="Q48" s="1905"/>
      <c r="R48" s="1905"/>
      <c r="S48" s="1905"/>
      <c r="T48" s="1905"/>
      <c r="U48" s="1905"/>
      <c r="V48" s="1905"/>
      <c r="W48" s="1905"/>
      <c r="X48" s="1905"/>
      <c r="Y48" s="1906"/>
      <c r="Z48" s="691"/>
    </row>
    <row r="49" spans="1:25" ht="35.1" customHeight="1">
      <c r="A49" s="1907"/>
      <c r="B49" s="1908"/>
      <c r="C49" s="1908"/>
      <c r="D49" s="1908"/>
      <c r="E49" s="1908"/>
      <c r="F49" s="1908"/>
      <c r="G49" s="1908"/>
      <c r="H49" s="1908"/>
      <c r="I49" s="1908"/>
      <c r="J49" s="1908"/>
      <c r="K49" s="1908"/>
      <c r="L49" s="1908"/>
      <c r="M49" s="1908"/>
      <c r="N49" s="1908"/>
      <c r="O49" s="1908"/>
      <c r="P49" s="1908"/>
      <c r="Q49" s="1908"/>
      <c r="R49" s="1908"/>
      <c r="S49" s="1908"/>
      <c r="T49" s="1908"/>
      <c r="U49" s="1908"/>
      <c r="V49" s="1908"/>
      <c r="W49" s="1908"/>
      <c r="X49" s="1908"/>
      <c r="Y49" s="1909"/>
    </row>
    <row r="50" spans="1:25" ht="35.1" customHeight="1">
      <c r="A50" s="1910"/>
      <c r="B50" s="1911"/>
      <c r="C50" s="1911"/>
      <c r="D50" s="1911"/>
      <c r="E50" s="1911"/>
      <c r="F50" s="1911"/>
      <c r="G50" s="1911"/>
      <c r="H50" s="1911"/>
      <c r="I50" s="1911"/>
      <c r="J50" s="1911"/>
      <c r="K50" s="1911"/>
      <c r="L50" s="1911"/>
      <c r="M50" s="1911"/>
      <c r="N50" s="1911"/>
      <c r="O50" s="1911"/>
      <c r="P50" s="1911"/>
      <c r="Q50" s="1911"/>
      <c r="R50" s="1911"/>
      <c r="S50" s="1911"/>
      <c r="T50" s="1911"/>
      <c r="U50" s="1911"/>
      <c r="V50" s="1911"/>
      <c r="W50" s="1911"/>
      <c r="X50" s="1911"/>
      <c r="Y50" s="1912"/>
    </row>
    <row r="51" spans="1:25" ht="35.1" customHeight="1" thickBot="1">
      <c r="A51" s="1913"/>
      <c r="B51" s="1914"/>
      <c r="C51" s="1914"/>
      <c r="D51" s="1914"/>
      <c r="E51" s="1914"/>
      <c r="F51" s="1914"/>
      <c r="G51" s="1914"/>
      <c r="H51" s="1914"/>
      <c r="I51" s="1914"/>
      <c r="J51" s="1914"/>
      <c r="K51" s="1914"/>
      <c r="L51" s="1914"/>
      <c r="M51" s="1914"/>
      <c r="N51" s="1914"/>
      <c r="O51" s="1914"/>
      <c r="P51" s="1914"/>
      <c r="Q51" s="1914"/>
      <c r="R51" s="1914"/>
      <c r="S51" s="1914"/>
      <c r="T51" s="1914"/>
      <c r="U51" s="1914"/>
      <c r="V51" s="1914"/>
      <c r="W51" s="1914"/>
      <c r="X51" s="1914"/>
      <c r="Y51" s="1915"/>
    </row>
  </sheetData>
  <mergeCells count="81">
    <mergeCell ref="A48:Y48"/>
    <mergeCell ref="A49:Y49"/>
    <mergeCell ref="A50:Y50"/>
    <mergeCell ref="A51:Y51"/>
    <mergeCell ref="C36:D36"/>
    <mergeCell ref="A37:B47"/>
    <mergeCell ref="C37:Y37"/>
    <mergeCell ref="E38:N38"/>
    <mergeCell ref="O38:Y38"/>
    <mergeCell ref="E47:N47"/>
    <mergeCell ref="O47:Y47"/>
    <mergeCell ref="A25:B31"/>
    <mergeCell ref="C25:Y25"/>
    <mergeCell ref="E26:N26"/>
    <mergeCell ref="A32:B36"/>
    <mergeCell ref="C32:D32"/>
    <mergeCell ref="E32:N32"/>
    <mergeCell ref="O32:Y32"/>
    <mergeCell ref="C33:D33"/>
    <mergeCell ref="C34:D34"/>
    <mergeCell ref="C35:D35"/>
    <mergeCell ref="H22:Y22"/>
    <mergeCell ref="C23:G23"/>
    <mergeCell ref="H23:Y23"/>
    <mergeCell ref="C24:G24"/>
    <mergeCell ref="H24:P24"/>
    <mergeCell ref="Q24:R24"/>
    <mergeCell ref="S24:Y24"/>
    <mergeCell ref="H18:I18"/>
    <mergeCell ref="J18:P18"/>
    <mergeCell ref="Q18:Y18"/>
    <mergeCell ref="A19:Y19"/>
    <mergeCell ref="A20:B24"/>
    <mergeCell ref="C20:G20"/>
    <mergeCell ref="H20:Y20"/>
    <mergeCell ref="C21:G21"/>
    <mergeCell ref="H21:Y21"/>
    <mergeCell ref="C22:G22"/>
    <mergeCell ref="C15:G18"/>
    <mergeCell ref="H15:I15"/>
    <mergeCell ref="J15:Y15"/>
    <mergeCell ref="H16:I16"/>
    <mergeCell ref="J16:P16"/>
    <mergeCell ref="Q16:Y16"/>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A7:B18"/>
    <mergeCell ref="C7:G10"/>
    <mergeCell ref="H7:I7"/>
    <mergeCell ref="J7:Y7"/>
    <mergeCell ref="H8:I8"/>
    <mergeCell ref="J8:P8"/>
    <mergeCell ref="Q8:Y8"/>
    <mergeCell ref="H9:I9"/>
    <mergeCell ref="J9:P9"/>
    <mergeCell ref="Q9:R9"/>
    <mergeCell ref="S9:Y9"/>
    <mergeCell ref="H10:I10"/>
    <mergeCell ref="J10:P10"/>
    <mergeCell ref="Q10:Y10"/>
    <mergeCell ref="C11:G14"/>
    <mergeCell ref="H11:I11"/>
    <mergeCell ref="T2:Y2"/>
    <mergeCell ref="AA2:AB2"/>
    <mergeCell ref="A3:Y3"/>
    <mergeCell ref="M4:Y4"/>
    <mergeCell ref="A5:B6"/>
    <mergeCell ref="C5:Y6"/>
  </mergeCells>
  <phoneticPr fontId="1"/>
  <dataValidations count="1">
    <dataValidation type="list" allowBlank="1" showInputMessage="1" showErrorMessage="1" sqref="C39:D47 IY39:IZ47 SU39:SV47 ACQ39:ACR47 AMM39:AMN47 AWI39:AWJ47 BGE39:BGF47 BQA39:BQB47 BZW39:BZX47 CJS39:CJT47 CTO39:CTP47 DDK39:DDL47 DNG39:DNH47 DXC39:DXD47 EGY39:EGZ47 EQU39:EQV47 FAQ39:FAR47 FKM39:FKN47 FUI39:FUJ47 GEE39:GEF47 GOA39:GOB47 GXW39:GXX47 HHS39:HHT47 HRO39:HRP47 IBK39:IBL47 ILG39:ILH47 IVC39:IVD47 JEY39:JEZ47 JOU39:JOV47 JYQ39:JYR47 KIM39:KIN47 KSI39:KSJ47 LCE39:LCF47 LMA39:LMB47 LVW39:LVX47 MFS39:MFT47 MPO39:MPP47 MZK39:MZL47 NJG39:NJH47 NTC39:NTD47 OCY39:OCZ47 OMU39:OMV47 OWQ39:OWR47 PGM39:PGN47 PQI39:PQJ47 QAE39:QAF47 QKA39:QKB47 QTW39:QTX47 RDS39:RDT47 RNO39:RNP47 RXK39:RXL47 SHG39:SHH47 SRC39:SRD47 TAY39:TAZ47 TKU39:TKV47 TUQ39:TUR47 UEM39:UEN47 UOI39:UOJ47 UYE39:UYF47 VIA39:VIB47 VRW39:VRX47 WBS39:WBT47 WLO39:WLP47 WVK39:WVL47 C65575:D65583 IY65575:IZ65583 SU65575:SV65583 ACQ65575:ACR65583 AMM65575:AMN65583 AWI65575:AWJ65583 BGE65575:BGF65583 BQA65575:BQB65583 BZW65575:BZX65583 CJS65575:CJT65583 CTO65575:CTP65583 DDK65575:DDL65583 DNG65575:DNH65583 DXC65575:DXD65583 EGY65575:EGZ65583 EQU65575:EQV65583 FAQ65575:FAR65583 FKM65575:FKN65583 FUI65575:FUJ65583 GEE65575:GEF65583 GOA65575:GOB65583 GXW65575:GXX65583 HHS65575:HHT65583 HRO65575:HRP65583 IBK65575:IBL65583 ILG65575:ILH65583 IVC65575:IVD65583 JEY65575:JEZ65583 JOU65575:JOV65583 JYQ65575:JYR65583 KIM65575:KIN65583 KSI65575:KSJ65583 LCE65575:LCF65583 LMA65575:LMB65583 LVW65575:LVX65583 MFS65575:MFT65583 MPO65575:MPP65583 MZK65575:MZL65583 NJG65575:NJH65583 NTC65575:NTD65583 OCY65575:OCZ65583 OMU65575:OMV65583 OWQ65575:OWR65583 PGM65575:PGN65583 PQI65575:PQJ65583 QAE65575:QAF65583 QKA65575:QKB65583 QTW65575:QTX65583 RDS65575:RDT65583 RNO65575:RNP65583 RXK65575:RXL65583 SHG65575:SHH65583 SRC65575:SRD65583 TAY65575:TAZ65583 TKU65575:TKV65583 TUQ65575:TUR65583 UEM65575:UEN65583 UOI65575:UOJ65583 UYE65575:UYF65583 VIA65575:VIB65583 VRW65575:VRX65583 WBS65575:WBT65583 WLO65575:WLP65583 WVK65575:WVL65583 C131111:D131119 IY131111:IZ131119 SU131111:SV131119 ACQ131111:ACR131119 AMM131111:AMN131119 AWI131111:AWJ131119 BGE131111:BGF131119 BQA131111:BQB131119 BZW131111:BZX131119 CJS131111:CJT131119 CTO131111:CTP131119 DDK131111:DDL131119 DNG131111:DNH131119 DXC131111:DXD131119 EGY131111:EGZ131119 EQU131111:EQV131119 FAQ131111:FAR131119 FKM131111:FKN131119 FUI131111:FUJ131119 GEE131111:GEF131119 GOA131111:GOB131119 GXW131111:GXX131119 HHS131111:HHT131119 HRO131111:HRP131119 IBK131111:IBL131119 ILG131111:ILH131119 IVC131111:IVD131119 JEY131111:JEZ131119 JOU131111:JOV131119 JYQ131111:JYR131119 KIM131111:KIN131119 KSI131111:KSJ131119 LCE131111:LCF131119 LMA131111:LMB131119 LVW131111:LVX131119 MFS131111:MFT131119 MPO131111:MPP131119 MZK131111:MZL131119 NJG131111:NJH131119 NTC131111:NTD131119 OCY131111:OCZ131119 OMU131111:OMV131119 OWQ131111:OWR131119 PGM131111:PGN131119 PQI131111:PQJ131119 QAE131111:QAF131119 QKA131111:QKB131119 QTW131111:QTX131119 RDS131111:RDT131119 RNO131111:RNP131119 RXK131111:RXL131119 SHG131111:SHH131119 SRC131111:SRD131119 TAY131111:TAZ131119 TKU131111:TKV131119 TUQ131111:TUR131119 UEM131111:UEN131119 UOI131111:UOJ131119 UYE131111:UYF131119 VIA131111:VIB131119 VRW131111:VRX131119 WBS131111:WBT131119 WLO131111:WLP131119 WVK131111:WVL131119 C196647:D196655 IY196647:IZ196655 SU196647:SV196655 ACQ196647:ACR196655 AMM196647:AMN196655 AWI196647:AWJ196655 BGE196647:BGF196655 BQA196647:BQB196655 BZW196647:BZX196655 CJS196647:CJT196655 CTO196647:CTP196655 DDK196647:DDL196655 DNG196647:DNH196655 DXC196647:DXD196655 EGY196647:EGZ196655 EQU196647:EQV196655 FAQ196647:FAR196655 FKM196647:FKN196655 FUI196647:FUJ196655 GEE196647:GEF196655 GOA196647:GOB196655 GXW196647:GXX196655 HHS196647:HHT196655 HRO196647:HRP196655 IBK196647:IBL196655 ILG196647:ILH196655 IVC196647:IVD196655 JEY196647:JEZ196655 JOU196647:JOV196655 JYQ196647:JYR196655 KIM196647:KIN196655 KSI196647:KSJ196655 LCE196647:LCF196655 LMA196647:LMB196655 LVW196647:LVX196655 MFS196647:MFT196655 MPO196647:MPP196655 MZK196647:MZL196655 NJG196647:NJH196655 NTC196647:NTD196655 OCY196647:OCZ196655 OMU196647:OMV196655 OWQ196647:OWR196655 PGM196647:PGN196655 PQI196647:PQJ196655 QAE196647:QAF196655 QKA196647:QKB196655 QTW196647:QTX196655 RDS196647:RDT196655 RNO196647:RNP196655 RXK196647:RXL196655 SHG196647:SHH196655 SRC196647:SRD196655 TAY196647:TAZ196655 TKU196647:TKV196655 TUQ196647:TUR196655 UEM196647:UEN196655 UOI196647:UOJ196655 UYE196647:UYF196655 VIA196647:VIB196655 VRW196647:VRX196655 WBS196647:WBT196655 WLO196647:WLP196655 WVK196647:WVL196655 C262183:D262191 IY262183:IZ262191 SU262183:SV262191 ACQ262183:ACR262191 AMM262183:AMN262191 AWI262183:AWJ262191 BGE262183:BGF262191 BQA262183:BQB262191 BZW262183:BZX262191 CJS262183:CJT262191 CTO262183:CTP262191 DDK262183:DDL262191 DNG262183:DNH262191 DXC262183:DXD262191 EGY262183:EGZ262191 EQU262183:EQV262191 FAQ262183:FAR262191 FKM262183:FKN262191 FUI262183:FUJ262191 GEE262183:GEF262191 GOA262183:GOB262191 GXW262183:GXX262191 HHS262183:HHT262191 HRO262183:HRP262191 IBK262183:IBL262191 ILG262183:ILH262191 IVC262183:IVD262191 JEY262183:JEZ262191 JOU262183:JOV262191 JYQ262183:JYR262191 KIM262183:KIN262191 KSI262183:KSJ262191 LCE262183:LCF262191 LMA262183:LMB262191 LVW262183:LVX262191 MFS262183:MFT262191 MPO262183:MPP262191 MZK262183:MZL262191 NJG262183:NJH262191 NTC262183:NTD262191 OCY262183:OCZ262191 OMU262183:OMV262191 OWQ262183:OWR262191 PGM262183:PGN262191 PQI262183:PQJ262191 QAE262183:QAF262191 QKA262183:QKB262191 QTW262183:QTX262191 RDS262183:RDT262191 RNO262183:RNP262191 RXK262183:RXL262191 SHG262183:SHH262191 SRC262183:SRD262191 TAY262183:TAZ262191 TKU262183:TKV262191 TUQ262183:TUR262191 UEM262183:UEN262191 UOI262183:UOJ262191 UYE262183:UYF262191 VIA262183:VIB262191 VRW262183:VRX262191 WBS262183:WBT262191 WLO262183:WLP262191 WVK262183:WVL262191 C327719:D327727 IY327719:IZ327727 SU327719:SV327727 ACQ327719:ACR327727 AMM327719:AMN327727 AWI327719:AWJ327727 BGE327719:BGF327727 BQA327719:BQB327727 BZW327719:BZX327727 CJS327719:CJT327727 CTO327719:CTP327727 DDK327719:DDL327727 DNG327719:DNH327727 DXC327719:DXD327727 EGY327719:EGZ327727 EQU327719:EQV327727 FAQ327719:FAR327727 FKM327719:FKN327727 FUI327719:FUJ327727 GEE327719:GEF327727 GOA327719:GOB327727 GXW327719:GXX327727 HHS327719:HHT327727 HRO327719:HRP327727 IBK327719:IBL327727 ILG327719:ILH327727 IVC327719:IVD327727 JEY327719:JEZ327727 JOU327719:JOV327727 JYQ327719:JYR327727 KIM327719:KIN327727 KSI327719:KSJ327727 LCE327719:LCF327727 LMA327719:LMB327727 LVW327719:LVX327727 MFS327719:MFT327727 MPO327719:MPP327727 MZK327719:MZL327727 NJG327719:NJH327727 NTC327719:NTD327727 OCY327719:OCZ327727 OMU327719:OMV327727 OWQ327719:OWR327727 PGM327719:PGN327727 PQI327719:PQJ327727 QAE327719:QAF327727 QKA327719:QKB327727 QTW327719:QTX327727 RDS327719:RDT327727 RNO327719:RNP327727 RXK327719:RXL327727 SHG327719:SHH327727 SRC327719:SRD327727 TAY327719:TAZ327727 TKU327719:TKV327727 TUQ327719:TUR327727 UEM327719:UEN327727 UOI327719:UOJ327727 UYE327719:UYF327727 VIA327719:VIB327727 VRW327719:VRX327727 WBS327719:WBT327727 WLO327719:WLP327727 WVK327719:WVL327727 C393255:D393263 IY393255:IZ393263 SU393255:SV393263 ACQ393255:ACR393263 AMM393255:AMN393263 AWI393255:AWJ393263 BGE393255:BGF393263 BQA393255:BQB393263 BZW393255:BZX393263 CJS393255:CJT393263 CTO393255:CTP393263 DDK393255:DDL393263 DNG393255:DNH393263 DXC393255:DXD393263 EGY393255:EGZ393263 EQU393255:EQV393263 FAQ393255:FAR393263 FKM393255:FKN393263 FUI393255:FUJ393263 GEE393255:GEF393263 GOA393255:GOB393263 GXW393255:GXX393263 HHS393255:HHT393263 HRO393255:HRP393263 IBK393255:IBL393263 ILG393255:ILH393263 IVC393255:IVD393263 JEY393255:JEZ393263 JOU393255:JOV393263 JYQ393255:JYR393263 KIM393255:KIN393263 KSI393255:KSJ393263 LCE393255:LCF393263 LMA393255:LMB393263 LVW393255:LVX393263 MFS393255:MFT393263 MPO393255:MPP393263 MZK393255:MZL393263 NJG393255:NJH393263 NTC393255:NTD393263 OCY393255:OCZ393263 OMU393255:OMV393263 OWQ393255:OWR393263 PGM393255:PGN393263 PQI393255:PQJ393263 QAE393255:QAF393263 QKA393255:QKB393263 QTW393255:QTX393263 RDS393255:RDT393263 RNO393255:RNP393263 RXK393255:RXL393263 SHG393255:SHH393263 SRC393255:SRD393263 TAY393255:TAZ393263 TKU393255:TKV393263 TUQ393255:TUR393263 UEM393255:UEN393263 UOI393255:UOJ393263 UYE393255:UYF393263 VIA393255:VIB393263 VRW393255:VRX393263 WBS393255:WBT393263 WLO393255:WLP393263 WVK393255:WVL393263 C458791:D458799 IY458791:IZ458799 SU458791:SV458799 ACQ458791:ACR458799 AMM458791:AMN458799 AWI458791:AWJ458799 BGE458791:BGF458799 BQA458791:BQB458799 BZW458791:BZX458799 CJS458791:CJT458799 CTO458791:CTP458799 DDK458791:DDL458799 DNG458791:DNH458799 DXC458791:DXD458799 EGY458791:EGZ458799 EQU458791:EQV458799 FAQ458791:FAR458799 FKM458791:FKN458799 FUI458791:FUJ458799 GEE458791:GEF458799 GOA458791:GOB458799 GXW458791:GXX458799 HHS458791:HHT458799 HRO458791:HRP458799 IBK458791:IBL458799 ILG458791:ILH458799 IVC458791:IVD458799 JEY458791:JEZ458799 JOU458791:JOV458799 JYQ458791:JYR458799 KIM458791:KIN458799 KSI458791:KSJ458799 LCE458791:LCF458799 LMA458791:LMB458799 LVW458791:LVX458799 MFS458791:MFT458799 MPO458791:MPP458799 MZK458791:MZL458799 NJG458791:NJH458799 NTC458791:NTD458799 OCY458791:OCZ458799 OMU458791:OMV458799 OWQ458791:OWR458799 PGM458791:PGN458799 PQI458791:PQJ458799 QAE458791:QAF458799 QKA458791:QKB458799 QTW458791:QTX458799 RDS458791:RDT458799 RNO458791:RNP458799 RXK458791:RXL458799 SHG458791:SHH458799 SRC458791:SRD458799 TAY458791:TAZ458799 TKU458791:TKV458799 TUQ458791:TUR458799 UEM458791:UEN458799 UOI458791:UOJ458799 UYE458791:UYF458799 VIA458791:VIB458799 VRW458791:VRX458799 WBS458791:WBT458799 WLO458791:WLP458799 WVK458791:WVL458799 C524327:D524335 IY524327:IZ524335 SU524327:SV524335 ACQ524327:ACR524335 AMM524327:AMN524335 AWI524327:AWJ524335 BGE524327:BGF524335 BQA524327:BQB524335 BZW524327:BZX524335 CJS524327:CJT524335 CTO524327:CTP524335 DDK524327:DDL524335 DNG524327:DNH524335 DXC524327:DXD524335 EGY524327:EGZ524335 EQU524327:EQV524335 FAQ524327:FAR524335 FKM524327:FKN524335 FUI524327:FUJ524335 GEE524327:GEF524335 GOA524327:GOB524335 GXW524327:GXX524335 HHS524327:HHT524335 HRO524327:HRP524335 IBK524327:IBL524335 ILG524327:ILH524335 IVC524327:IVD524335 JEY524327:JEZ524335 JOU524327:JOV524335 JYQ524327:JYR524335 KIM524327:KIN524335 KSI524327:KSJ524335 LCE524327:LCF524335 LMA524327:LMB524335 LVW524327:LVX524335 MFS524327:MFT524335 MPO524327:MPP524335 MZK524327:MZL524335 NJG524327:NJH524335 NTC524327:NTD524335 OCY524327:OCZ524335 OMU524327:OMV524335 OWQ524327:OWR524335 PGM524327:PGN524335 PQI524327:PQJ524335 QAE524327:QAF524335 QKA524327:QKB524335 QTW524327:QTX524335 RDS524327:RDT524335 RNO524327:RNP524335 RXK524327:RXL524335 SHG524327:SHH524335 SRC524327:SRD524335 TAY524327:TAZ524335 TKU524327:TKV524335 TUQ524327:TUR524335 UEM524327:UEN524335 UOI524327:UOJ524335 UYE524327:UYF524335 VIA524327:VIB524335 VRW524327:VRX524335 WBS524327:WBT524335 WLO524327:WLP524335 WVK524327:WVL524335 C589863:D589871 IY589863:IZ589871 SU589863:SV589871 ACQ589863:ACR589871 AMM589863:AMN589871 AWI589863:AWJ589871 BGE589863:BGF589871 BQA589863:BQB589871 BZW589863:BZX589871 CJS589863:CJT589871 CTO589863:CTP589871 DDK589863:DDL589871 DNG589863:DNH589871 DXC589863:DXD589871 EGY589863:EGZ589871 EQU589863:EQV589871 FAQ589863:FAR589871 FKM589863:FKN589871 FUI589863:FUJ589871 GEE589863:GEF589871 GOA589863:GOB589871 GXW589863:GXX589871 HHS589863:HHT589871 HRO589863:HRP589871 IBK589863:IBL589871 ILG589863:ILH589871 IVC589863:IVD589871 JEY589863:JEZ589871 JOU589863:JOV589871 JYQ589863:JYR589871 KIM589863:KIN589871 KSI589863:KSJ589871 LCE589863:LCF589871 LMA589863:LMB589871 LVW589863:LVX589871 MFS589863:MFT589871 MPO589863:MPP589871 MZK589863:MZL589871 NJG589863:NJH589871 NTC589863:NTD589871 OCY589863:OCZ589871 OMU589863:OMV589871 OWQ589863:OWR589871 PGM589863:PGN589871 PQI589863:PQJ589871 QAE589863:QAF589871 QKA589863:QKB589871 QTW589863:QTX589871 RDS589863:RDT589871 RNO589863:RNP589871 RXK589863:RXL589871 SHG589863:SHH589871 SRC589863:SRD589871 TAY589863:TAZ589871 TKU589863:TKV589871 TUQ589863:TUR589871 UEM589863:UEN589871 UOI589863:UOJ589871 UYE589863:UYF589871 VIA589863:VIB589871 VRW589863:VRX589871 WBS589863:WBT589871 WLO589863:WLP589871 WVK589863:WVL589871 C655399:D655407 IY655399:IZ655407 SU655399:SV655407 ACQ655399:ACR655407 AMM655399:AMN655407 AWI655399:AWJ655407 BGE655399:BGF655407 BQA655399:BQB655407 BZW655399:BZX655407 CJS655399:CJT655407 CTO655399:CTP655407 DDK655399:DDL655407 DNG655399:DNH655407 DXC655399:DXD655407 EGY655399:EGZ655407 EQU655399:EQV655407 FAQ655399:FAR655407 FKM655399:FKN655407 FUI655399:FUJ655407 GEE655399:GEF655407 GOA655399:GOB655407 GXW655399:GXX655407 HHS655399:HHT655407 HRO655399:HRP655407 IBK655399:IBL655407 ILG655399:ILH655407 IVC655399:IVD655407 JEY655399:JEZ655407 JOU655399:JOV655407 JYQ655399:JYR655407 KIM655399:KIN655407 KSI655399:KSJ655407 LCE655399:LCF655407 LMA655399:LMB655407 LVW655399:LVX655407 MFS655399:MFT655407 MPO655399:MPP655407 MZK655399:MZL655407 NJG655399:NJH655407 NTC655399:NTD655407 OCY655399:OCZ655407 OMU655399:OMV655407 OWQ655399:OWR655407 PGM655399:PGN655407 PQI655399:PQJ655407 QAE655399:QAF655407 QKA655399:QKB655407 QTW655399:QTX655407 RDS655399:RDT655407 RNO655399:RNP655407 RXK655399:RXL655407 SHG655399:SHH655407 SRC655399:SRD655407 TAY655399:TAZ655407 TKU655399:TKV655407 TUQ655399:TUR655407 UEM655399:UEN655407 UOI655399:UOJ655407 UYE655399:UYF655407 VIA655399:VIB655407 VRW655399:VRX655407 WBS655399:WBT655407 WLO655399:WLP655407 WVK655399:WVL655407 C720935:D720943 IY720935:IZ720943 SU720935:SV720943 ACQ720935:ACR720943 AMM720935:AMN720943 AWI720935:AWJ720943 BGE720935:BGF720943 BQA720935:BQB720943 BZW720935:BZX720943 CJS720935:CJT720943 CTO720935:CTP720943 DDK720935:DDL720943 DNG720935:DNH720943 DXC720935:DXD720943 EGY720935:EGZ720943 EQU720935:EQV720943 FAQ720935:FAR720943 FKM720935:FKN720943 FUI720935:FUJ720943 GEE720935:GEF720943 GOA720935:GOB720943 GXW720935:GXX720943 HHS720935:HHT720943 HRO720935:HRP720943 IBK720935:IBL720943 ILG720935:ILH720943 IVC720935:IVD720943 JEY720935:JEZ720943 JOU720935:JOV720943 JYQ720935:JYR720943 KIM720935:KIN720943 KSI720935:KSJ720943 LCE720935:LCF720943 LMA720935:LMB720943 LVW720935:LVX720943 MFS720935:MFT720943 MPO720935:MPP720943 MZK720935:MZL720943 NJG720935:NJH720943 NTC720935:NTD720943 OCY720935:OCZ720943 OMU720935:OMV720943 OWQ720935:OWR720943 PGM720935:PGN720943 PQI720935:PQJ720943 QAE720935:QAF720943 QKA720935:QKB720943 QTW720935:QTX720943 RDS720935:RDT720943 RNO720935:RNP720943 RXK720935:RXL720943 SHG720935:SHH720943 SRC720935:SRD720943 TAY720935:TAZ720943 TKU720935:TKV720943 TUQ720935:TUR720943 UEM720935:UEN720943 UOI720935:UOJ720943 UYE720935:UYF720943 VIA720935:VIB720943 VRW720935:VRX720943 WBS720935:WBT720943 WLO720935:WLP720943 WVK720935:WVL720943 C786471:D786479 IY786471:IZ786479 SU786471:SV786479 ACQ786471:ACR786479 AMM786471:AMN786479 AWI786471:AWJ786479 BGE786471:BGF786479 BQA786471:BQB786479 BZW786471:BZX786479 CJS786471:CJT786479 CTO786471:CTP786479 DDK786471:DDL786479 DNG786471:DNH786479 DXC786471:DXD786479 EGY786471:EGZ786479 EQU786471:EQV786479 FAQ786471:FAR786479 FKM786471:FKN786479 FUI786471:FUJ786479 GEE786471:GEF786479 GOA786471:GOB786479 GXW786471:GXX786479 HHS786471:HHT786479 HRO786471:HRP786479 IBK786471:IBL786479 ILG786471:ILH786479 IVC786471:IVD786479 JEY786471:JEZ786479 JOU786471:JOV786479 JYQ786471:JYR786479 KIM786471:KIN786479 KSI786471:KSJ786479 LCE786471:LCF786479 LMA786471:LMB786479 LVW786471:LVX786479 MFS786471:MFT786479 MPO786471:MPP786479 MZK786471:MZL786479 NJG786471:NJH786479 NTC786471:NTD786479 OCY786471:OCZ786479 OMU786471:OMV786479 OWQ786471:OWR786479 PGM786471:PGN786479 PQI786471:PQJ786479 QAE786471:QAF786479 QKA786471:QKB786479 QTW786471:QTX786479 RDS786471:RDT786479 RNO786471:RNP786479 RXK786471:RXL786479 SHG786471:SHH786479 SRC786471:SRD786479 TAY786471:TAZ786479 TKU786471:TKV786479 TUQ786471:TUR786479 UEM786471:UEN786479 UOI786471:UOJ786479 UYE786471:UYF786479 VIA786471:VIB786479 VRW786471:VRX786479 WBS786471:WBT786479 WLO786471:WLP786479 WVK786471:WVL786479 C852007:D852015 IY852007:IZ852015 SU852007:SV852015 ACQ852007:ACR852015 AMM852007:AMN852015 AWI852007:AWJ852015 BGE852007:BGF852015 BQA852007:BQB852015 BZW852007:BZX852015 CJS852007:CJT852015 CTO852007:CTP852015 DDK852007:DDL852015 DNG852007:DNH852015 DXC852007:DXD852015 EGY852007:EGZ852015 EQU852007:EQV852015 FAQ852007:FAR852015 FKM852007:FKN852015 FUI852007:FUJ852015 GEE852007:GEF852015 GOA852007:GOB852015 GXW852007:GXX852015 HHS852007:HHT852015 HRO852007:HRP852015 IBK852007:IBL852015 ILG852007:ILH852015 IVC852007:IVD852015 JEY852007:JEZ852015 JOU852007:JOV852015 JYQ852007:JYR852015 KIM852007:KIN852015 KSI852007:KSJ852015 LCE852007:LCF852015 LMA852007:LMB852015 LVW852007:LVX852015 MFS852007:MFT852015 MPO852007:MPP852015 MZK852007:MZL852015 NJG852007:NJH852015 NTC852007:NTD852015 OCY852007:OCZ852015 OMU852007:OMV852015 OWQ852007:OWR852015 PGM852007:PGN852015 PQI852007:PQJ852015 QAE852007:QAF852015 QKA852007:QKB852015 QTW852007:QTX852015 RDS852007:RDT852015 RNO852007:RNP852015 RXK852007:RXL852015 SHG852007:SHH852015 SRC852007:SRD852015 TAY852007:TAZ852015 TKU852007:TKV852015 TUQ852007:TUR852015 UEM852007:UEN852015 UOI852007:UOJ852015 UYE852007:UYF852015 VIA852007:VIB852015 VRW852007:VRX852015 WBS852007:WBT852015 WLO852007:WLP852015 WVK852007:WVL852015 C917543:D917551 IY917543:IZ917551 SU917543:SV917551 ACQ917543:ACR917551 AMM917543:AMN917551 AWI917543:AWJ917551 BGE917543:BGF917551 BQA917543:BQB917551 BZW917543:BZX917551 CJS917543:CJT917551 CTO917543:CTP917551 DDK917543:DDL917551 DNG917543:DNH917551 DXC917543:DXD917551 EGY917543:EGZ917551 EQU917543:EQV917551 FAQ917543:FAR917551 FKM917543:FKN917551 FUI917543:FUJ917551 GEE917543:GEF917551 GOA917543:GOB917551 GXW917543:GXX917551 HHS917543:HHT917551 HRO917543:HRP917551 IBK917543:IBL917551 ILG917543:ILH917551 IVC917543:IVD917551 JEY917543:JEZ917551 JOU917543:JOV917551 JYQ917543:JYR917551 KIM917543:KIN917551 KSI917543:KSJ917551 LCE917543:LCF917551 LMA917543:LMB917551 LVW917543:LVX917551 MFS917543:MFT917551 MPO917543:MPP917551 MZK917543:MZL917551 NJG917543:NJH917551 NTC917543:NTD917551 OCY917543:OCZ917551 OMU917543:OMV917551 OWQ917543:OWR917551 PGM917543:PGN917551 PQI917543:PQJ917551 QAE917543:QAF917551 QKA917543:QKB917551 QTW917543:QTX917551 RDS917543:RDT917551 RNO917543:RNP917551 RXK917543:RXL917551 SHG917543:SHH917551 SRC917543:SRD917551 TAY917543:TAZ917551 TKU917543:TKV917551 TUQ917543:TUR917551 UEM917543:UEN917551 UOI917543:UOJ917551 UYE917543:UYF917551 VIA917543:VIB917551 VRW917543:VRX917551 WBS917543:WBT917551 WLO917543:WLP917551 WVK917543:WVL917551 C983079:D983087 IY983079:IZ983087 SU983079:SV983087 ACQ983079:ACR983087 AMM983079:AMN983087 AWI983079:AWJ983087 BGE983079:BGF983087 BQA983079:BQB983087 BZW983079:BZX983087 CJS983079:CJT983087 CTO983079:CTP983087 DDK983079:DDL983087 DNG983079:DNH983087 DXC983079:DXD983087 EGY983079:EGZ983087 EQU983079:EQV983087 FAQ983079:FAR983087 FKM983079:FKN983087 FUI983079:FUJ983087 GEE983079:GEF983087 GOA983079:GOB983087 GXW983079:GXX983087 HHS983079:HHT983087 HRO983079:HRP983087 IBK983079:IBL983087 ILG983079:ILH983087 IVC983079:IVD983087 JEY983079:JEZ983087 JOU983079:JOV983087 JYQ983079:JYR983087 KIM983079:KIN983087 KSI983079:KSJ983087 LCE983079:LCF983087 LMA983079:LMB983087 LVW983079:LVX983087 MFS983079:MFT983087 MPO983079:MPP983087 MZK983079:MZL983087 NJG983079:NJH983087 NTC983079:NTD983087 OCY983079:OCZ983087 OMU983079:OMV983087 OWQ983079:OWR983087 PGM983079:PGN983087 PQI983079:PQJ983087 QAE983079:QAF983087 QKA983079:QKB983087 QTW983079:QTX983087 RDS983079:RDT983087 RNO983079:RNP983087 RXK983079:RXL983087 SHG983079:SHH983087 SRC983079:SRD983087 TAY983079:TAZ983087 TKU983079:TKV983087 TUQ983079:TUR983087 UEM983079:UEN983087 UOI983079:UOJ983087 UYE983079:UYF983087 VIA983079:VIB983087 VRW983079:VRX983087 WBS983079:WBT983087 WLO983079:WLP983087 WVK983079:WVL983087 IT25:IT27 SP25:SP27 ACL25:ACL27 AMH25:AMH27 AWD25:AWD27 BFZ25:BFZ27 BPV25:BPV27 BZR25:BZR27 CJN25:CJN27 CTJ25:CTJ27 DDF25:DDF27 DNB25:DNB27 DWX25:DWX27 EGT25:EGT27 EQP25:EQP27 FAL25:FAL27 FKH25:FKH27 FUD25:FUD27 GDZ25:GDZ27 GNV25:GNV27 GXR25:GXR27 HHN25:HHN27 HRJ25:HRJ27 IBF25:IBF27 ILB25:ILB27 IUX25:IUX27 JET25:JET27 JOP25:JOP27 JYL25:JYL27 KIH25:KIH27 KSD25:KSD27 LBZ25:LBZ27 LLV25:LLV27 LVR25:LVR27 MFN25:MFN27 MPJ25:MPJ27 MZF25:MZF27 NJB25:NJB27 NSX25:NSX27 OCT25:OCT27 OMP25:OMP27 OWL25:OWL27 PGH25:PGH27 PQD25:PQD27 PZZ25:PZZ27 QJV25:QJV27 QTR25:QTR27 RDN25:RDN27 RNJ25:RNJ27 RXF25:RXF27 SHB25:SHB27 SQX25:SQX27 TAT25:TAT27 TKP25:TKP27 TUL25:TUL27 UEH25:UEH27 UOD25:UOD27 UXZ25:UXZ27 VHV25:VHV27 VRR25:VRR27 WBN25:WBN27 WLJ25:WLJ27 WVF25:WVF27 XFB25:XFB27 IT65561:IT65563 SP65561:SP65563 ACL65561:ACL65563 AMH65561:AMH65563 AWD65561:AWD65563 BFZ65561:BFZ65563 BPV65561:BPV65563 BZR65561:BZR65563 CJN65561:CJN65563 CTJ65561:CTJ65563 DDF65561:DDF65563 DNB65561:DNB65563 DWX65561:DWX65563 EGT65561:EGT65563 EQP65561:EQP65563 FAL65561:FAL65563 FKH65561:FKH65563 FUD65561:FUD65563 GDZ65561:GDZ65563 GNV65561:GNV65563 GXR65561:GXR65563 HHN65561:HHN65563 HRJ65561:HRJ65563 IBF65561:IBF65563 ILB65561:ILB65563 IUX65561:IUX65563 JET65561:JET65563 JOP65561:JOP65563 JYL65561:JYL65563 KIH65561:KIH65563 KSD65561:KSD65563 LBZ65561:LBZ65563 LLV65561:LLV65563 LVR65561:LVR65563 MFN65561:MFN65563 MPJ65561:MPJ65563 MZF65561:MZF65563 NJB65561:NJB65563 NSX65561:NSX65563 OCT65561:OCT65563 OMP65561:OMP65563 OWL65561:OWL65563 PGH65561:PGH65563 PQD65561:PQD65563 PZZ65561:PZZ65563 QJV65561:QJV65563 QTR65561:QTR65563 RDN65561:RDN65563 RNJ65561:RNJ65563 RXF65561:RXF65563 SHB65561:SHB65563 SQX65561:SQX65563 TAT65561:TAT65563 TKP65561:TKP65563 TUL65561:TUL65563 UEH65561:UEH65563 UOD65561:UOD65563 UXZ65561:UXZ65563 VHV65561:VHV65563 VRR65561:VRR65563 WBN65561:WBN65563 WLJ65561:WLJ65563 WVF65561:WVF65563 XFB65561:XFB65563 IT131097:IT131099 SP131097:SP131099 ACL131097:ACL131099 AMH131097:AMH131099 AWD131097:AWD131099 BFZ131097:BFZ131099 BPV131097:BPV131099 BZR131097:BZR131099 CJN131097:CJN131099 CTJ131097:CTJ131099 DDF131097:DDF131099 DNB131097:DNB131099 DWX131097:DWX131099 EGT131097:EGT131099 EQP131097:EQP131099 FAL131097:FAL131099 FKH131097:FKH131099 FUD131097:FUD131099 GDZ131097:GDZ131099 GNV131097:GNV131099 GXR131097:GXR131099 HHN131097:HHN131099 HRJ131097:HRJ131099 IBF131097:IBF131099 ILB131097:ILB131099 IUX131097:IUX131099 JET131097:JET131099 JOP131097:JOP131099 JYL131097:JYL131099 KIH131097:KIH131099 KSD131097:KSD131099 LBZ131097:LBZ131099 LLV131097:LLV131099 LVR131097:LVR131099 MFN131097:MFN131099 MPJ131097:MPJ131099 MZF131097:MZF131099 NJB131097:NJB131099 NSX131097:NSX131099 OCT131097:OCT131099 OMP131097:OMP131099 OWL131097:OWL131099 PGH131097:PGH131099 PQD131097:PQD131099 PZZ131097:PZZ131099 QJV131097:QJV131099 QTR131097:QTR131099 RDN131097:RDN131099 RNJ131097:RNJ131099 RXF131097:RXF131099 SHB131097:SHB131099 SQX131097:SQX131099 TAT131097:TAT131099 TKP131097:TKP131099 TUL131097:TUL131099 UEH131097:UEH131099 UOD131097:UOD131099 UXZ131097:UXZ131099 VHV131097:VHV131099 VRR131097:VRR131099 WBN131097:WBN131099 WLJ131097:WLJ131099 WVF131097:WVF131099 XFB131097:XFB131099 IT196633:IT196635 SP196633:SP196635 ACL196633:ACL196635 AMH196633:AMH196635 AWD196633:AWD196635 BFZ196633:BFZ196635 BPV196633:BPV196635 BZR196633:BZR196635 CJN196633:CJN196635 CTJ196633:CTJ196635 DDF196633:DDF196635 DNB196633:DNB196635 DWX196633:DWX196635 EGT196633:EGT196635 EQP196633:EQP196635 FAL196633:FAL196635 FKH196633:FKH196635 FUD196633:FUD196635 GDZ196633:GDZ196635 GNV196633:GNV196635 GXR196633:GXR196635 HHN196633:HHN196635 HRJ196633:HRJ196635 IBF196633:IBF196635 ILB196633:ILB196635 IUX196633:IUX196635 JET196633:JET196635 JOP196633:JOP196635 JYL196633:JYL196635 KIH196633:KIH196635 KSD196633:KSD196635 LBZ196633:LBZ196635 LLV196633:LLV196635 LVR196633:LVR196635 MFN196633:MFN196635 MPJ196633:MPJ196635 MZF196633:MZF196635 NJB196633:NJB196635 NSX196633:NSX196635 OCT196633:OCT196635 OMP196633:OMP196635 OWL196633:OWL196635 PGH196633:PGH196635 PQD196633:PQD196635 PZZ196633:PZZ196635 QJV196633:QJV196635 QTR196633:QTR196635 RDN196633:RDN196635 RNJ196633:RNJ196635 RXF196633:RXF196635 SHB196633:SHB196635 SQX196633:SQX196635 TAT196633:TAT196635 TKP196633:TKP196635 TUL196633:TUL196635 UEH196633:UEH196635 UOD196633:UOD196635 UXZ196633:UXZ196635 VHV196633:VHV196635 VRR196633:VRR196635 WBN196633:WBN196635 WLJ196633:WLJ196635 WVF196633:WVF196635 XFB196633:XFB196635 IT262169:IT262171 SP262169:SP262171 ACL262169:ACL262171 AMH262169:AMH262171 AWD262169:AWD262171 BFZ262169:BFZ262171 BPV262169:BPV262171 BZR262169:BZR262171 CJN262169:CJN262171 CTJ262169:CTJ262171 DDF262169:DDF262171 DNB262169:DNB262171 DWX262169:DWX262171 EGT262169:EGT262171 EQP262169:EQP262171 FAL262169:FAL262171 FKH262169:FKH262171 FUD262169:FUD262171 GDZ262169:GDZ262171 GNV262169:GNV262171 GXR262169:GXR262171 HHN262169:HHN262171 HRJ262169:HRJ262171 IBF262169:IBF262171 ILB262169:ILB262171 IUX262169:IUX262171 JET262169:JET262171 JOP262169:JOP262171 JYL262169:JYL262171 KIH262169:KIH262171 KSD262169:KSD262171 LBZ262169:LBZ262171 LLV262169:LLV262171 LVR262169:LVR262171 MFN262169:MFN262171 MPJ262169:MPJ262171 MZF262169:MZF262171 NJB262169:NJB262171 NSX262169:NSX262171 OCT262169:OCT262171 OMP262169:OMP262171 OWL262169:OWL262171 PGH262169:PGH262171 PQD262169:PQD262171 PZZ262169:PZZ262171 QJV262169:QJV262171 QTR262169:QTR262171 RDN262169:RDN262171 RNJ262169:RNJ262171 RXF262169:RXF262171 SHB262169:SHB262171 SQX262169:SQX262171 TAT262169:TAT262171 TKP262169:TKP262171 TUL262169:TUL262171 UEH262169:UEH262171 UOD262169:UOD262171 UXZ262169:UXZ262171 VHV262169:VHV262171 VRR262169:VRR262171 WBN262169:WBN262171 WLJ262169:WLJ262171 WVF262169:WVF262171 XFB262169:XFB262171 IT327705:IT327707 SP327705:SP327707 ACL327705:ACL327707 AMH327705:AMH327707 AWD327705:AWD327707 BFZ327705:BFZ327707 BPV327705:BPV327707 BZR327705:BZR327707 CJN327705:CJN327707 CTJ327705:CTJ327707 DDF327705:DDF327707 DNB327705:DNB327707 DWX327705:DWX327707 EGT327705:EGT327707 EQP327705:EQP327707 FAL327705:FAL327707 FKH327705:FKH327707 FUD327705:FUD327707 GDZ327705:GDZ327707 GNV327705:GNV327707 GXR327705:GXR327707 HHN327705:HHN327707 HRJ327705:HRJ327707 IBF327705:IBF327707 ILB327705:ILB327707 IUX327705:IUX327707 JET327705:JET327707 JOP327705:JOP327707 JYL327705:JYL327707 KIH327705:KIH327707 KSD327705:KSD327707 LBZ327705:LBZ327707 LLV327705:LLV327707 LVR327705:LVR327707 MFN327705:MFN327707 MPJ327705:MPJ327707 MZF327705:MZF327707 NJB327705:NJB327707 NSX327705:NSX327707 OCT327705:OCT327707 OMP327705:OMP327707 OWL327705:OWL327707 PGH327705:PGH327707 PQD327705:PQD327707 PZZ327705:PZZ327707 QJV327705:QJV327707 QTR327705:QTR327707 RDN327705:RDN327707 RNJ327705:RNJ327707 RXF327705:RXF327707 SHB327705:SHB327707 SQX327705:SQX327707 TAT327705:TAT327707 TKP327705:TKP327707 TUL327705:TUL327707 UEH327705:UEH327707 UOD327705:UOD327707 UXZ327705:UXZ327707 VHV327705:VHV327707 VRR327705:VRR327707 WBN327705:WBN327707 WLJ327705:WLJ327707 WVF327705:WVF327707 XFB327705:XFB327707 IT393241:IT393243 SP393241:SP393243 ACL393241:ACL393243 AMH393241:AMH393243 AWD393241:AWD393243 BFZ393241:BFZ393243 BPV393241:BPV393243 BZR393241:BZR393243 CJN393241:CJN393243 CTJ393241:CTJ393243 DDF393241:DDF393243 DNB393241:DNB393243 DWX393241:DWX393243 EGT393241:EGT393243 EQP393241:EQP393243 FAL393241:FAL393243 FKH393241:FKH393243 FUD393241:FUD393243 GDZ393241:GDZ393243 GNV393241:GNV393243 GXR393241:GXR393243 HHN393241:HHN393243 HRJ393241:HRJ393243 IBF393241:IBF393243 ILB393241:ILB393243 IUX393241:IUX393243 JET393241:JET393243 JOP393241:JOP393243 JYL393241:JYL393243 KIH393241:KIH393243 KSD393241:KSD393243 LBZ393241:LBZ393243 LLV393241:LLV393243 LVR393241:LVR393243 MFN393241:MFN393243 MPJ393241:MPJ393243 MZF393241:MZF393243 NJB393241:NJB393243 NSX393241:NSX393243 OCT393241:OCT393243 OMP393241:OMP393243 OWL393241:OWL393243 PGH393241:PGH393243 PQD393241:PQD393243 PZZ393241:PZZ393243 QJV393241:QJV393243 QTR393241:QTR393243 RDN393241:RDN393243 RNJ393241:RNJ393243 RXF393241:RXF393243 SHB393241:SHB393243 SQX393241:SQX393243 TAT393241:TAT393243 TKP393241:TKP393243 TUL393241:TUL393243 UEH393241:UEH393243 UOD393241:UOD393243 UXZ393241:UXZ393243 VHV393241:VHV393243 VRR393241:VRR393243 WBN393241:WBN393243 WLJ393241:WLJ393243 WVF393241:WVF393243 XFB393241:XFB393243 IT458777:IT458779 SP458777:SP458779 ACL458777:ACL458779 AMH458777:AMH458779 AWD458777:AWD458779 BFZ458777:BFZ458779 BPV458777:BPV458779 BZR458777:BZR458779 CJN458777:CJN458779 CTJ458777:CTJ458779 DDF458777:DDF458779 DNB458777:DNB458779 DWX458777:DWX458779 EGT458777:EGT458779 EQP458777:EQP458779 FAL458777:FAL458779 FKH458777:FKH458779 FUD458777:FUD458779 GDZ458777:GDZ458779 GNV458777:GNV458779 GXR458777:GXR458779 HHN458777:HHN458779 HRJ458777:HRJ458779 IBF458777:IBF458779 ILB458777:ILB458779 IUX458777:IUX458779 JET458777:JET458779 JOP458777:JOP458779 JYL458777:JYL458779 KIH458777:KIH458779 KSD458777:KSD458779 LBZ458777:LBZ458779 LLV458777:LLV458779 LVR458777:LVR458779 MFN458777:MFN458779 MPJ458777:MPJ458779 MZF458777:MZF458779 NJB458777:NJB458779 NSX458777:NSX458779 OCT458777:OCT458779 OMP458777:OMP458779 OWL458777:OWL458779 PGH458777:PGH458779 PQD458777:PQD458779 PZZ458777:PZZ458779 QJV458777:QJV458779 QTR458777:QTR458779 RDN458777:RDN458779 RNJ458777:RNJ458779 RXF458777:RXF458779 SHB458777:SHB458779 SQX458777:SQX458779 TAT458777:TAT458779 TKP458777:TKP458779 TUL458777:TUL458779 UEH458777:UEH458779 UOD458777:UOD458779 UXZ458777:UXZ458779 VHV458777:VHV458779 VRR458777:VRR458779 WBN458777:WBN458779 WLJ458777:WLJ458779 WVF458777:WVF458779 XFB458777:XFB458779 IT524313:IT524315 SP524313:SP524315 ACL524313:ACL524315 AMH524313:AMH524315 AWD524313:AWD524315 BFZ524313:BFZ524315 BPV524313:BPV524315 BZR524313:BZR524315 CJN524313:CJN524315 CTJ524313:CTJ524315 DDF524313:DDF524315 DNB524313:DNB524315 DWX524313:DWX524315 EGT524313:EGT524315 EQP524313:EQP524315 FAL524313:FAL524315 FKH524313:FKH524315 FUD524313:FUD524315 GDZ524313:GDZ524315 GNV524313:GNV524315 GXR524313:GXR524315 HHN524313:HHN524315 HRJ524313:HRJ524315 IBF524313:IBF524315 ILB524313:ILB524315 IUX524313:IUX524315 JET524313:JET524315 JOP524313:JOP524315 JYL524313:JYL524315 KIH524313:KIH524315 KSD524313:KSD524315 LBZ524313:LBZ524315 LLV524313:LLV524315 LVR524313:LVR524315 MFN524313:MFN524315 MPJ524313:MPJ524315 MZF524313:MZF524315 NJB524313:NJB524315 NSX524313:NSX524315 OCT524313:OCT524315 OMP524313:OMP524315 OWL524313:OWL524315 PGH524313:PGH524315 PQD524313:PQD524315 PZZ524313:PZZ524315 QJV524313:QJV524315 QTR524313:QTR524315 RDN524313:RDN524315 RNJ524313:RNJ524315 RXF524313:RXF524315 SHB524313:SHB524315 SQX524313:SQX524315 TAT524313:TAT524315 TKP524313:TKP524315 TUL524313:TUL524315 UEH524313:UEH524315 UOD524313:UOD524315 UXZ524313:UXZ524315 VHV524313:VHV524315 VRR524313:VRR524315 WBN524313:WBN524315 WLJ524313:WLJ524315 WVF524313:WVF524315 XFB524313:XFB524315 IT589849:IT589851 SP589849:SP589851 ACL589849:ACL589851 AMH589849:AMH589851 AWD589849:AWD589851 BFZ589849:BFZ589851 BPV589849:BPV589851 BZR589849:BZR589851 CJN589849:CJN589851 CTJ589849:CTJ589851 DDF589849:DDF589851 DNB589849:DNB589851 DWX589849:DWX589851 EGT589849:EGT589851 EQP589849:EQP589851 FAL589849:FAL589851 FKH589849:FKH589851 FUD589849:FUD589851 GDZ589849:GDZ589851 GNV589849:GNV589851 GXR589849:GXR589851 HHN589849:HHN589851 HRJ589849:HRJ589851 IBF589849:IBF589851 ILB589849:ILB589851 IUX589849:IUX589851 JET589849:JET589851 JOP589849:JOP589851 JYL589849:JYL589851 KIH589849:KIH589851 KSD589849:KSD589851 LBZ589849:LBZ589851 LLV589849:LLV589851 LVR589849:LVR589851 MFN589849:MFN589851 MPJ589849:MPJ589851 MZF589849:MZF589851 NJB589849:NJB589851 NSX589849:NSX589851 OCT589849:OCT589851 OMP589849:OMP589851 OWL589849:OWL589851 PGH589849:PGH589851 PQD589849:PQD589851 PZZ589849:PZZ589851 QJV589849:QJV589851 QTR589849:QTR589851 RDN589849:RDN589851 RNJ589849:RNJ589851 RXF589849:RXF589851 SHB589849:SHB589851 SQX589849:SQX589851 TAT589849:TAT589851 TKP589849:TKP589851 TUL589849:TUL589851 UEH589849:UEH589851 UOD589849:UOD589851 UXZ589849:UXZ589851 VHV589849:VHV589851 VRR589849:VRR589851 WBN589849:WBN589851 WLJ589849:WLJ589851 WVF589849:WVF589851 XFB589849:XFB589851 IT655385:IT655387 SP655385:SP655387 ACL655385:ACL655387 AMH655385:AMH655387 AWD655385:AWD655387 BFZ655385:BFZ655387 BPV655385:BPV655387 BZR655385:BZR655387 CJN655385:CJN655387 CTJ655385:CTJ655387 DDF655385:DDF655387 DNB655385:DNB655387 DWX655385:DWX655387 EGT655385:EGT655387 EQP655385:EQP655387 FAL655385:FAL655387 FKH655385:FKH655387 FUD655385:FUD655387 GDZ655385:GDZ655387 GNV655385:GNV655387 GXR655385:GXR655387 HHN655385:HHN655387 HRJ655385:HRJ655387 IBF655385:IBF655387 ILB655385:ILB655387 IUX655385:IUX655387 JET655385:JET655387 JOP655385:JOP655387 JYL655385:JYL655387 KIH655385:KIH655387 KSD655385:KSD655387 LBZ655385:LBZ655387 LLV655385:LLV655387 LVR655385:LVR655387 MFN655385:MFN655387 MPJ655385:MPJ655387 MZF655385:MZF655387 NJB655385:NJB655387 NSX655385:NSX655387 OCT655385:OCT655387 OMP655385:OMP655387 OWL655385:OWL655387 PGH655385:PGH655387 PQD655385:PQD655387 PZZ655385:PZZ655387 QJV655385:QJV655387 QTR655385:QTR655387 RDN655385:RDN655387 RNJ655385:RNJ655387 RXF655385:RXF655387 SHB655385:SHB655387 SQX655385:SQX655387 TAT655385:TAT655387 TKP655385:TKP655387 TUL655385:TUL655387 UEH655385:UEH655387 UOD655385:UOD655387 UXZ655385:UXZ655387 VHV655385:VHV655387 VRR655385:VRR655387 WBN655385:WBN655387 WLJ655385:WLJ655387 WVF655385:WVF655387 XFB655385:XFB655387 IT720921:IT720923 SP720921:SP720923 ACL720921:ACL720923 AMH720921:AMH720923 AWD720921:AWD720923 BFZ720921:BFZ720923 BPV720921:BPV720923 BZR720921:BZR720923 CJN720921:CJN720923 CTJ720921:CTJ720923 DDF720921:DDF720923 DNB720921:DNB720923 DWX720921:DWX720923 EGT720921:EGT720923 EQP720921:EQP720923 FAL720921:FAL720923 FKH720921:FKH720923 FUD720921:FUD720923 GDZ720921:GDZ720923 GNV720921:GNV720923 GXR720921:GXR720923 HHN720921:HHN720923 HRJ720921:HRJ720923 IBF720921:IBF720923 ILB720921:ILB720923 IUX720921:IUX720923 JET720921:JET720923 JOP720921:JOP720923 JYL720921:JYL720923 KIH720921:KIH720923 KSD720921:KSD720923 LBZ720921:LBZ720923 LLV720921:LLV720923 LVR720921:LVR720923 MFN720921:MFN720923 MPJ720921:MPJ720923 MZF720921:MZF720923 NJB720921:NJB720923 NSX720921:NSX720923 OCT720921:OCT720923 OMP720921:OMP720923 OWL720921:OWL720923 PGH720921:PGH720923 PQD720921:PQD720923 PZZ720921:PZZ720923 QJV720921:QJV720923 QTR720921:QTR720923 RDN720921:RDN720923 RNJ720921:RNJ720923 RXF720921:RXF720923 SHB720921:SHB720923 SQX720921:SQX720923 TAT720921:TAT720923 TKP720921:TKP720923 TUL720921:TUL720923 UEH720921:UEH720923 UOD720921:UOD720923 UXZ720921:UXZ720923 VHV720921:VHV720923 VRR720921:VRR720923 WBN720921:WBN720923 WLJ720921:WLJ720923 WVF720921:WVF720923 XFB720921:XFB720923 IT786457:IT786459 SP786457:SP786459 ACL786457:ACL786459 AMH786457:AMH786459 AWD786457:AWD786459 BFZ786457:BFZ786459 BPV786457:BPV786459 BZR786457:BZR786459 CJN786457:CJN786459 CTJ786457:CTJ786459 DDF786457:DDF786459 DNB786457:DNB786459 DWX786457:DWX786459 EGT786457:EGT786459 EQP786457:EQP786459 FAL786457:FAL786459 FKH786457:FKH786459 FUD786457:FUD786459 GDZ786457:GDZ786459 GNV786457:GNV786459 GXR786457:GXR786459 HHN786457:HHN786459 HRJ786457:HRJ786459 IBF786457:IBF786459 ILB786457:ILB786459 IUX786457:IUX786459 JET786457:JET786459 JOP786457:JOP786459 JYL786457:JYL786459 KIH786457:KIH786459 KSD786457:KSD786459 LBZ786457:LBZ786459 LLV786457:LLV786459 LVR786457:LVR786459 MFN786457:MFN786459 MPJ786457:MPJ786459 MZF786457:MZF786459 NJB786457:NJB786459 NSX786457:NSX786459 OCT786457:OCT786459 OMP786457:OMP786459 OWL786457:OWL786459 PGH786457:PGH786459 PQD786457:PQD786459 PZZ786457:PZZ786459 QJV786457:QJV786459 QTR786457:QTR786459 RDN786457:RDN786459 RNJ786457:RNJ786459 RXF786457:RXF786459 SHB786457:SHB786459 SQX786457:SQX786459 TAT786457:TAT786459 TKP786457:TKP786459 TUL786457:TUL786459 UEH786457:UEH786459 UOD786457:UOD786459 UXZ786457:UXZ786459 VHV786457:VHV786459 VRR786457:VRR786459 WBN786457:WBN786459 WLJ786457:WLJ786459 WVF786457:WVF786459 XFB786457:XFB786459 IT851993:IT851995 SP851993:SP851995 ACL851993:ACL851995 AMH851993:AMH851995 AWD851993:AWD851995 BFZ851993:BFZ851995 BPV851993:BPV851995 BZR851993:BZR851995 CJN851993:CJN851995 CTJ851993:CTJ851995 DDF851993:DDF851995 DNB851993:DNB851995 DWX851993:DWX851995 EGT851993:EGT851995 EQP851993:EQP851995 FAL851993:FAL851995 FKH851993:FKH851995 FUD851993:FUD851995 GDZ851993:GDZ851995 GNV851993:GNV851995 GXR851993:GXR851995 HHN851993:HHN851995 HRJ851993:HRJ851995 IBF851993:IBF851995 ILB851993:ILB851995 IUX851993:IUX851995 JET851993:JET851995 JOP851993:JOP851995 JYL851993:JYL851995 KIH851993:KIH851995 KSD851993:KSD851995 LBZ851993:LBZ851995 LLV851993:LLV851995 LVR851993:LVR851995 MFN851993:MFN851995 MPJ851993:MPJ851995 MZF851993:MZF851995 NJB851993:NJB851995 NSX851993:NSX851995 OCT851993:OCT851995 OMP851993:OMP851995 OWL851993:OWL851995 PGH851993:PGH851995 PQD851993:PQD851995 PZZ851993:PZZ851995 QJV851993:QJV851995 QTR851993:QTR851995 RDN851993:RDN851995 RNJ851993:RNJ851995 RXF851993:RXF851995 SHB851993:SHB851995 SQX851993:SQX851995 TAT851993:TAT851995 TKP851993:TKP851995 TUL851993:TUL851995 UEH851993:UEH851995 UOD851993:UOD851995 UXZ851993:UXZ851995 VHV851993:VHV851995 VRR851993:VRR851995 WBN851993:WBN851995 WLJ851993:WLJ851995 WVF851993:WVF851995 XFB851993:XFB851995 IT917529:IT917531 SP917529:SP917531 ACL917529:ACL917531 AMH917529:AMH917531 AWD917529:AWD917531 BFZ917529:BFZ917531 BPV917529:BPV917531 BZR917529:BZR917531 CJN917529:CJN917531 CTJ917529:CTJ917531 DDF917529:DDF917531 DNB917529:DNB917531 DWX917529:DWX917531 EGT917529:EGT917531 EQP917529:EQP917531 FAL917529:FAL917531 FKH917529:FKH917531 FUD917529:FUD917531 GDZ917529:GDZ917531 GNV917529:GNV917531 GXR917529:GXR917531 HHN917529:HHN917531 HRJ917529:HRJ917531 IBF917529:IBF917531 ILB917529:ILB917531 IUX917529:IUX917531 JET917529:JET917531 JOP917529:JOP917531 JYL917529:JYL917531 KIH917529:KIH917531 KSD917529:KSD917531 LBZ917529:LBZ917531 LLV917529:LLV917531 LVR917529:LVR917531 MFN917529:MFN917531 MPJ917529:MPJ917531 MZF917529:MZF917531 NJB917529:NJB917531 NSX917529:NSX917531 OCT917529:OCT917531 OMP917529:OMP917531 OWL917529:OWL917531 PGH917529:PGH917531 PQD917529:PQD917531 PZZ917529:PZZ917531 QJV917529:QJV917531 QTR917529:QTR917531 RDN917529:RDN917531 RNJ917529:RNJ917531 RXF917529:RXF917531 SHB917529:SHB917531 SQX917529:SQX917531 TAT917529:TAT917531 TKP917529:TKP917531 TUL917529:TUL917531 UEH917529:UEH917531 UOD917529:UOD917531 UXZ917529:UXZ917531 VHV917529:VHV917531 VRR917529:VRR917531 WBN917529:WBN917531 WLJ917529:WLJ917531 WVF917529:WVF917531 XFB917529:XFB917531 IT983065:IT983067 SP983065:SP983067 ACL983065:ACL983067 AMH983065:AMH983067 AWD983065:AWD983067 BFZ983065:BFZ983067 BPV983065:BPV983067 BZR983065:BZR983067 CJN983065:CJN983067 CTJ983065:CTJ983067 DDF983065:DDF983067 DNB983065:DNB983067 DWX983065:DWX983067 EGT983065:EGT983067 EQP983065:EQP983067 FAL983065:FAL983067 FKH983065:FKH983067 FUD983065:FUD983067 GDZ983065:GDZ983067 GNV983065:GNV983067 GXR983065:GXR983067 HHN983065:HHN983067 HRJ983065:HRJ983067 IBF983065:IBF983067 ILB983065:ILB983067 IUX983065:IUX983067 JET983065:JET983067 JOP983065:JOP983067 JYL983065:JYL983067 KIH983065:KIH983067 KSD983065:KSD983067 LBZ983065:LBZ983067 LLV983065:LLV983067 LVR983065:LVR983067 MFN983065:MFN983067 MPJ983065:MPJ983067 MZF983065:MZF983067 NJB983065:NJB983067 NSX983065:NSX983067 OCT983065:OCT983067 OMP983065:OMP983067 OWL983065:OWL983067 PGH983065:PGH983067 PQD983065:PQD983067 PZZ983065:PZZ983067 QJV983065:QJV983067 QTR983065:QTR983067 RDN983065:RDN983067 RNJ983065:RNJ983067 RXF983065:RXF983067 SHB983065:SHB983067 SQX983065:SQX983067 TAT983065:TAT983067 TKP983065:TKP983067 TUL983065:TUL983067 UEH983065:UEH983067 UOD983065:UOD983067 UXZ983065:UXZ983067 VHV983065:VHV983067 VRR983065:VRR983067 WBN983065:WBN983067 WLJ983065:WLJ983067 WVF983065:WVF983067 XFB983065:XFB983067 IT37:IT39 SP37:SP39 ACL37:ACL39 AMH37:AMH39 AWD37:AWD39 BFZ37:BFZ39 BPV37:BPV39 BZR37:BZR39 CJN37:CJN39 CTJ37:CTJ39 DDF37:DDF39 DNB37:DNB39 DWX37:DWX39 EGT37:EGT39 EQP37:EQP39 FAL37:FAL39 FKH37:FKH39 FUD37:FUD39 GDZ37:GDZ39 GNV37:GNV39 GXR37:GXR39 HHN37:HHN39 HRJ37:HRJ39 IBF37:IBF39 ILB37:ILB39 IUX37:IUX39 JET37:JET39 JOP37:JOP39 JYL37:JYL39 KIH37:KIH39 KSD37:KSD39 LBZ37:LBZ39 LLV37:LLV39 LVR37:LVR39 MFN37:MFN39 MPJ37:MPJ39 MZF37:MZF39 NJB37:NJB39 NSX37:NSX39 OCT37:OCT39 OMP37:OMP39 OWL37:OWL39 PGH37:PGH39 PQD37:PQD39 PZZ37:PZZ39 QJV37:QJV39 QTR37:QTR39 RDN37:RDN39 RNJ37:RNJ39 RXF37:RXF39 SHB37:SHB39 SQX37:SQX39 TAT37:TAT39 TKP37:TKP39 TUL37:TUL39 UEH37:UEH39 UOD37:UOD39 UXZ37:UXZ39 VHV37:VHV39 VRR37:VRR39 WBN37:WBN39 WLJ37:WLJ39 WVF37:WVF39 XFB37:XFB39 IT65573:IT65575 SP65573:SP65575 ACL65573:ACL65575 AMH65573:AMH65575 AWD65573:AWD65575 BFZ65573:BFZ65575 BPV65573:BPV65575 BZR65573:BZR65575 CJN65573:CJN65575 CTJ65573:CTJ65575 DDF65573:DDF65575 DNB65573:DNB65575 DWX65573:DWX65575 EGT65573:EGT65575 EQP65573:EQP65575 FAL65573:FAL65575 FKH65573:FKH65575 FUD65573:FUD65575 GDZ65573:GDZ65575 GNV65573:GNV65575 GXR65573:GXR65575 HHN65573:HHN65575 HRJ65573:HRJ65575 IBF65573:IBF65575 ILB65573:ILB65575 IUX65573:IUX65575 JET65573:JET65575 JOP65573:JOP65575 JYL65573:JYL65575 KIH65573:KIH65575 KSD65573:KSD65575 LBZ65573:LBZ65575 LLV65573:LLV65575 LVR65573:LVR65575 MFN65573:MFN65575 MPJ65573:MPJ65575 MZF65573:MZF65575 NJB65573:NJB65575 NSX65573:NSX65575 OCT65573:OCT65575 OMP65573:OMP65575 OWL65573:OWL65575 PGH65573:PGH65575 PQD65573:PQD65575 PZZ65573:PZZ65575 QJV65573:QJV65575 QTR65573:QTR65575 RDN65573:RDN65575 RNJ65573:RNJ65575 RXF65573:RXF65575 SHB65573:SHB65575 SQX65573:SQX65575 TAT65573:TAT65575 TKP65573:TKP65575 TUL65573:TUL65575 UEH65573:UEH65575 UOD65573:UOD65575 UXZ65573:UXZ65575 VHV65573:VHV65575 VRR65573:VRR65575 WBN65573:WBN65575 WLJ65573:WLJ65575 WVF65573:WVF65575 XFB65573:XFB65575 IT131109:IT131111 SP131109:SP131111 ACL131109:ACL131111 AMH131109:AMH131111 AWD131109:AWD131111 BFZ131109:BFZ131111 BPV131109:BPV131111 BZR131109:BZR131111 CJN131109:CJN131111 CTJ131109:CTJ131111 DDF131109:DDF131111 DNB131109:DNB131111 DWX131109:DWX131111 EGT131109:EGT131111 EQP131109:EQP131111 FAL131109:FAL131111 FKH131109:FKH131111 FUD131109:FUD131111 GDZ131109:GDZ131111 GNV131109:GNV131111 GXR131109:GXR131111 HHN131109:HHN131111 HRJ131109:HRJ131111 IBF131109:IBF131111 ILB131109:ILB131111 IUX131109:IUX131111 JET131109:JET131111 JOP131109:JOP131111 JYL131109:JYL131111 KIH131109:KIH131111 KSD131109:KSD131111 LBZ131109:LBZ131111 LLV131109:LLV131111 LVR131109:LVR131111 MFN131109:MFN131111 MPJ131109:MPJ131111 MZF131109:MZF131111 NJB131109:NJB131111 NSX131109:NSX131111 OCT131109:OCT131111 OMP131109:OMP131111 OWL131109:OWL131111 PGH131109:PGH131111 PQD131109:PQD131111 PZZ131109:PZZ131111 QJV131109:QJV131111 QTR131109:QTR131111 RDN131109:RDN131111 RNJ131109:RNJ131111 RXF131109:RXF131111 SHB131109:SHB131111 SQX131109:SQX131111 TAT131109:TAT131111 TKP131109:TKP131111 TUL131109:TUL131111 UEH131109:UEH131111 UOD131109:UOD131111 UXZ131109:UXZ131111 VHV131109:VHV131111 VRR131109:VRR131111 WBN131109:WBN131111 WLJ131109:WLJ131111 WVF131109:WVF131111 XFB131109:XFB131111 IT196645:IT196647 SP196645:SP196647 ACL196645:ACL196647 AMH196645:AMH196647 AWD196645:AWD196647 BFZ196645:BFZ196647 BPV196645:BPV196647 BZR196645:BZR196647 CJN196645:CJN196647 CTJ196645:CTJ196647 DDF196645:DDF196647 DNB196645:DNB196647 DWX196645:DWX196647 EGT196645:EGT196647 EQP196645:EQP196647 FAL196645:FAL196647 FKH196645:FKH196647 FUD196645:FUD196647 GDZ196645:GDZ196647 GNV196645:GNV196647 GXR196645:GXR196647 HHN196645:HHN196647 HRJ196645:HRJ196647 IBF196645:IBF196647 ILB196645:ILB196647 IUX196645:IUX196647 JET196645:JET196647 JOP196645:JOP196647 JYL196645:JYL196647 KIH196645:KIH196647 KSD196645:KSD196647 LBZ196645:LBZ196647 LLV196645:LLV196647 LVR196645:LVR196647 MFN196645:MFN196647 MPJ196645:MPJ196647 MZF196645:MZF196647 NJB196645:NJB196647 NSX196645:NSX196647 OCT196645:OCT196647 OMP196645:OMP196647 OWL196645:OWL196647 PGH196645:PGH196647 PQD196645:PQD196647 PZZ196645:PZZ196647 QJV196645:QJV196647 QTR196645:QTR196647 RDN196645:RDN196647 RNJ196645:RNJ196647 RXF196645:RXF196647 SHB196645:SHB196647 SQX196645:SQX196647 TAT196645:TAT196647 TKP196645:TKP196647 TUL196645:TUL196647 UEH196645:UEH196647 UOD196645:UOD196647 UXZ196645:UXZ196647 VHV196645:VHV196647 VRR196645:VRR196647 WBN196645:WBN196647 WLJ196645:WLJ196647 WVF196645:WVF196647 XFB196645:XFB196647 IT262181:IT262183 SP262181:SP262183 ACL262181:ACL262183 AMH262181:AMH262183 AWD262181:AWD262183 BFZ262181:BFZ262183 BPV262181:BPV262183 BZR262181:BZR262183 CJN262181:CJN262183 CTJ262181:CTJ262183 DDF262181:DDF262183 DNB262181:DNB262183 DWX262181:DWX262183 EGT262181:EGT262183 EQP262181:EQP262183 FAL262181:FAL262183 FKH262181:FKH262183 FUD262181:FUD262183 GDZ262181:GDZ262183 GNV262181:GNV262183 GXR262181:GXR262183 HHN262181:HHN262183 HRJ262181:HRJ262183 IBF262181:IBF262183 ILB262181:ILB262183 IUX262181:IUX262183 JET262181:JET262183 JOP262181:JOP262183 JYL262181:JYL262183 KIH262181:KIH262183 KSD262181:KSD262183 LBZ262181:LBZ262183 LLV262181:LLV262183 LVR262181:LVR262183 MFN262181:MFN262183 MPJ262181:MPJ262183 MZF262181:MZF262183 NJB262181:NJB262183 NSX262181:NSX262183 OCT262181:OCT262183 OMP262181:OMP262183 OWL262181:OWL262183 PGH262181:PGH262183 PQD262181:PQD262183 PZZ262181:PZZ262183 QJV262181:QJV262183 QTR262181:QTR262183 RDN262181:RDN262183 RNJ262181:RNJ262183 RXF262181:RXF262183 SHB262181:SHB262183 SQX262181:SQX262183 TAT262181:TAT262183 TKP262181:TKP262183 TUL262181:TUL262183 UEH262181:UEH262183 UOD262181:UOD262183 UXZ262181:UXZ262183 VHV262181:VHV262183 VRR262181:VRR262183 WBN262181:WBN262183 WLJ262181:WLJ262183 WVF262181:WVF262183 XFB262181:XFB262183 IT327717:IT327719 SP327717:SP327719 ACL327717:ACL327719 AMH327717:AMH327719 AWD327717:AWD327719 BFZ327717:BFZ327719 BPV327717:BPV327719 BZR327717:BZR327719 CJN327717:CJN327719 CTJ327717:CTJ327719 DDF327717:DDF327719 DNB327717:DNB327719 DWX327717:DWX327719 EGT327717:EGT327719 EQP327717:EQP327719 FAL327717:FAL327719 FKH327717:FKH327719 FUD327717:FUD327719 GDZ327717:GDZ327719 GNV327717:GNV327719 GXR327717:GXR327719 HHN327717:HHN327719 HRJ327717:HRJ327719 IBF327717:IBF327719 ILB327717:ILB327719 IUX327717:IUX327719 JET327717:JET327719 JOP327717:JOP327719 JYL327717:JYL327719 KIH327717:KIH327719 KSD327717:KSD327719 LBZ327717:LBZ327719 LLV327717:LLV327719 LVR327717:LVR327719 MFN327717:MFN327719 MPJ327717:MPJ327719 MZF327717:MZF327719 NJB327717:NJB327719 NSX327717:NSX327719 OCT327717:OCT327719 OMP327717:OMP327719 OWL327717:OWL327719 PGH327717:PGH327719 PQD327717:PQD327719 PZZ327717:PZZ327719 QJV327717:QJV327719 QTR327717:QTR327719 RDN327717:RDN327719 RNJ327717:RNJ327719 RXF327717:RXF327719 SHB327717:SHB327719 SQX327717:SQX327719 TAT327717:TAT327719 TKP327717:TKP327719 TUL327717:TUL327719 UEH327717:UEH327719 UOD327717:UOD327719 UXZ327717:UXZ327719 VHV327717:VHV327719 VRR327717:VRR327719 WBN327717:WBN327719 WLJ327717:WLJ327719 WVF327717:WVF327719 XFB327717:XFB327719 IT393253:IT393255 SP393253:SP393255 ACL393253:ACL393255 AMH393253:AMH393255 AWD393253:AWD393255 BFZ393253:BFZ393255 BPV393253:BPV393255 BZR393253:BZR393255 CJN393253:CJN393255 CTJ393253:CTJ393255 DDF393253:DDF393255 DNB393253:DNB393255 DWX393253:DWX393255 EGT393253:EGT393255 EQP393253:EQP393255 FAL393253:FAL393255 FKH393253:FKH393255 FUD393253:FUD393255 GDZ393253:GDZ393255 GNV393253:GNV393255 GXR393253:GXR393255 HHN393253:HHN393255 HRJ393253:HRJ393255 IBF393253:IBF393255 ILB393253:ILB393255 IUX393253:IUX393255 JET393253:JET393255 JOP393253:JOP393255 JYL393253:JYL393255 KIH393253:KIH393255 KSD393253:KSD393255 LBZ393253:LBZ393255 LLV393253:LLV393255 LVR393253:LVR393255 MFN393253:MFN393255 MPJ393253:MPJ393255 MZF393253:MZF393255 NJB393253:NJB393255 NSX393253:NSX393255 OCT393253:OCT393255 OMP393253:OMP393255 OWL393253:OWL393255 PGH393253:PGH393255 PQD393253:PQD393255 PZZ393253:PZZ393255 QJV393253:QJV393255 QTR393253:QTR393255 RDN393253:RDN393255 RNJ393253:RNJ393255 RXF393253:RXF393255 SHB393253:SHB393255 SQX393253:SQX393255 TAT393253:TAT393255 TKP393253:TKP393255 TUL393253:TUL393255 UEH393253:UEH393255 UOD393253:UOD393255 UXZ393253:UXZ393255 VHV393253:VHV393255 VRR393253:VRR393255 WBN393253:WBN393255 WLJ393253:WLJ393255 WVF393253:WVF393255 XFB393253:XFB393255 IT458789:IT458791 SP458789:SP458791 ACL458789:ACL458791 AMH458789:AMH458791 AWD458789:AWD458791 BFZ458789:BFZ458791 BPV458789:BPV458791 BZR458789:BZR458791 CJN458789:CJN458791 CTJ458789:CTJ458791 DDF458789:DDF458791 DNB458789:DNB458791 DWX458789:DWX458791 EGT458789:EGT458791 EQP458789:EQP458791 FAL458789:FAL458791 FKH458789:FKH458791 FUD458789:FUD458791 GDZ458789:GDZ458791 GNV458789:GNV458791 GXR458789:GXR458791 HHN458789:HHN458791 HRJ458789:HRJ458791 IBF458789:IBF458791 ILB458789:ILB458791 IUX458789:IUX458791 JET458789:JET458791 JOP458789:JOP458791 JYL458789:JYL458791 KIH458789:KIH458791 KSD458789:KSD458791 LBZ458789:LBZ458791 LLV458789:LLV458791 LVR458789:LVR458791 MFN458789:MFN458791 MPJ458789:MPJ458791 MZF458789:MZF458791 NJB458789:NJB458791 NSX458789:NSX458791 OCT458789:OCT458791 OMP458789:OMP458791 OWL458789:OWL458791 PGH458789:PGH458791 PQD458789:PQD458791 PZZ458789:PZZ458791 QJV458789:QJV458791 QTR458789:QTR458791 RDN458789:RDN458791 RNJ458789:RNJ458791 RXF458789:RXF458791 SHB458789:SHB458791 SQX458789:SQX458791 TAT458789:TAT458791 TKP458789:TKP458791 TUL458789:TUL458791 UEH458789:UEH458791 UOD458789:UOD458791 UXZ458789:UXZ458791 VHV458789:VHV458791 VRR458789:VRR458791 WBN458789:WBN458791 WLJ458789:WLJ458791 WVF458789:WVF458791 XFB458789:XFB458791 IT524325:IT524327 SP524325:SP524327 ACL524325:ACL524327 AMH524325:AMH524327 AWD524325:AWD524327 BFZ524325:BFZ524327 BPV524325:BPV524327 BZR524325:BZR524327 CJN524325:CJN524327 CTJ524325:CTJ524327 DDF524325:DDF524327 DNB524325:DNB524327 DWX524325:DWX524327 EGT524325:EGT524327 EQP524325:EQP524327 FAL524325:FAL524327 FKH524325:FKH524327 FUD524325:FUD524327 GDZ524325:GDZ524327 GNV524325:GNV524327 GXR524325:GXR524327 HHN524325:HHN524327 HRJ524325:HRJ524327 IBF524325:IBF524327 ILB524325:ILB524327 IUX524325:IUX524327 JET524325:JET524327 JOP524325:JOP524327 JYL524325:JYL524327 KIH524325:KIH524327 KSD524325:KSD524327 LBZ524325:LBZ524327 LLV524325:LLV524327 LVR524325:LVR524327 MFN524325:MFN524327 MPJ524325:MPJ524327 MZF524325:MZF524327 NJB524325:NJB524327 NSX524325:NSX524327 OCT524325:OCT524327 OMP524325:OMP524327 OWL524325:OWL524327 PGH524325:PGH524327 PQD524325:PQD524327 PZZ524325:PZZ524327 QJV524325:QJV524327 QTR524325:QTR524327 RDN524325:RDN524327 RNJ524325:RNJ524327 RXF524325:RXF524327 SHB524325:SHB524327 SQX524325:SQX524327 TAT524325:TAT524327 TKP524325:TKP524327 TUL524325:TUL524327 UEH524325:UEH524327 UOD524325:UOD524327 UXZ524325:UXZ524327 VHV524325:VHV524327 VRR524325:VRR524327 WBN524325:WBN524327 WLJ524325:WLJ524327 WVF524325:WVF524327 XFB524325:XFB524327 IT589861:IT589863 SP589861:SP589863 ACL589861:ACL589863 AMH589861:AMH589863 AWD589861:AWD589863 BFZ589861:BFZ589863 BPV589861:BPV589863 BZR589861:BZR589863 CJN589861:CJN589863 CTJ589861:CTJ589863 DDF589861:DDF589863 DNB589861:DNB589863 DWX589861:DWX589863 EGT589861:EGT589863 EQP589861:EQP589863 FAL589861:FAL589863 FKH589861:FKH589863 FUD589861:FUD589863 GDZ589861:GDZ589863 GNV589861:GNV589863 GXR589861:GXR589863 HHN589861:HHN589863 HRJ589861:HRJ589863 IBF589861:IBF589863 ILB589861:ILB589863 IUX589861:IUX589863 JET589861:JET589863 JOP589861:JOP589863 JYL589861:JYL589863 KIH589861:KIH589863 KSD589861:KSD589863 LBZ589861:LBZ589863 LLV589861:LLV589863 LVR589861:LVR589863 MFN589861:MFN589863 MPJ589861:MPJ589863 MZF589861:MZF589863 NJB589861:NJB589863 NSX589861:NSX589863 OCT589861:OCT589863 OMP589861:OMP589863 OWL589861:OWL589863 PGH589861:PGH589863 PQD589861:PQD589863 PZZ589861:PZZ589863 QJV589861:QJV589863 QTR589861:QTR589863 RDN589861:RDN589863 RNJ589861:RNJ589863 RXF589861:RXF589863 SHB589861:SHB589863 SQX589861:SQX589863 TAT589861:TAT589863 TKP589861:TKP589863 TUL589861:TUL589863 UEH589861:UEH589863 UOD589861:UOD589863 UXZ589861:UXZ589863 VHV589861:VHV589863 VRR589861:VRR589863 WBN589861:WBN589863 WLJ589861:WLJ589863 WVF589861:WVF589863 XFB589861:XFB589863 IT655397:IT655399 SP655397:SP655399 ACL655397:ACL655399 AMH655397:AMH655399 AWD655397:AWD655399 BFZ655397:BFZ655399 BPV655397:BPV655399 BZR655397:BZR655399 CJN655397:CJN655399 CTJ655397:CTJ655399 DDF655397:DDF655399 DNB655397:DNB655399 DWX655397:DWX655399 EGT655397:EGT655399 EQP655397:EQP655399 FAL655397:FAL655399 FKH655397:FKH655399 FUD655397:FUD655399 GDZ655397:GDZ655399 GNV655397:GNV655399 GXR655397:GXR655399 HHN655397:HHN655399 HRJ655397:HRJ655399 IBF655397:IBF655399 ILB655397:ILB655399 IUX655397:IUX655399 JET655397:JET655399 JOP655397:JOP655399 JYL655397:JYL655399 KIH655397:KIH655399 KSD655397:KSD655399 LBZ655397:LBZ655399 LLV655397:LLV655399 LVR655397:LVR655399 MFN655397:MFN655399 MPJ655397:MPJ655399 MZF655397:MZF655399 NJB655397:NJB655399 NSX655397:NSX655399 OCT655397:OCT655399 OMP655397:OMP655399 OWL655397:OWL655399 PGH655397:PGH655399 PQD655397:PQD655399 PZZ655397:PZZ655399 QJV655397:QJV655399 QTR655397:QTR655399 RDN655397:RDN655399 RNJ655397:RNJ655399 RXF655397:RXF655399 SHB655397:SHB655399 SQX655397:SQX655399 TAT655397:TAT655399 TKP655397:TKP655399 TUL655397:TUL655399 UEH655397:UEH655399 UOD655397:UOD655399 UXZ655397:UXZ655399 VHV655397:VHV655399 VRR655397:VRR655399 WBN655397:WBN655399 WLJ655397:WLJ655399 WVF655397:WVF655399 XFB655397:XFB655399 IT720933:IT720935 SP720933:SP720935 ACL720933:ACL720935 AMH720933:AMH720935 AWD720933:AWD720935 BFZ720933:BFZ720935 BPV720933:BPV720935 BZR720933:BZR720935 CJN720933:CJN720935 CTJ720933:CTJ720935 DDF720933:DDF720935 DNB720933:DNB720935 DWX720933:DWX720935 EGT720933:EGT720935 EQP720933:EQP720935 FAL720933:FAL720935 FKH720933:FKH720935 FUD720933:FUD720935 GDZ720933:GDZ720935 GNV720933:GNV720935 GXR720933:GXR720935 HHN720933:HHN720935 HRJ720933:HRJ720935 IBF720933:IBF720935 ILB720933:ILB720935 IUX720933:IUX720935 JET720933:JET720935 JOP720933:JOP720935 JYL720933:JYL720935 KIH720933:KIH720935 KSD720933:KSD720935 LBZ720933:LBZ720935 LLV720933:LLV720935 LVR720933:LVR720935 MFN720933:MFN720935 MPJ720933:MPJ720935 MZF720933:MZF720935 NJB720933:NJB720935 NSX720933:NSX720935 OCT720933:OCT720935 OMP720933:OMP720935 OWL720933:OWL720935 PGH720933:PGH720935 PQD720933:PQD720935 PZZ720933:PZZ720935 QJV720933:QJV720935 QTR720933:QTR720935 RDN720933:RDN720935 RNJ720933:RNJ720935 RXF720933:RXF720935 SHB720933:SHB720935 SQX720933:SQX720935 TAT720933:TAT720935 TKP720933:TKP720935 TUL720933:TUL720935 UEH720933:UEH720935 UOD720933:UOD720935 UXZ720933:UXZ720935 VHV720933:VHV720935 VRR720933:VRR720935 WBN720933:WBN720935 WLJ720933:WLJ720935 WVF720933:WVF720935 XFB720933:XFB720935 IT786469:IT786471 SP786469:SP786471 ACL786469:ACL786471 AMH786469:AMH786471 AWD786469:AWD786471 BFZ786469:BFZ786471 BPV786469:BPV786471 BZR786469:BZR786471 CJN786469:CJN786471 CTJ786469:CTJ786471 DDF786469:DDF786471 DNB786469:DNB786471 DWX786469:DWX786471 EGT786469:EGT786471 EQP786469:EQP786471 FAL786469:FAL786471 FKH786469:FKH786471 FUD786469:FUD786471 GDZ786469:GDZ786471 GNV786469:GNV786471 GXR786469:GXR786471 HHN786469:HHN786471 HRJ786469:HRJ786471 IBF786469:IBF786471 ILB786469:ILB786471 IUX786469:IUX786471 JET786469:JET786471 JOP786469:JOP786471 JYL786469:JYL786471 KIH786469:KIH786471 KSD786469:KSD786471 LBZ786469:LBZ786471 LLV786469:LLV786471 LVR786469:LVR786471 MFN786469:MFN786471 MPJ786469:MPJ786471 MZF786469:MZF786471 NJB786469:NJB786471 NSX786469:NSX786471 OCT786469:OCT786471 OMP786469:OMP786471 OWL786469:OWL786471 PGH786469:PGH786471 PQD786469:PQD786471 PZZ786469:PZZ786471 QJV786469:QJV786471 QTR786469:QTR786471 RDN786469:RDN786471 RNJ786469:RNJ786471 RXF786469:RXF786471 SHB786469:SHB786471 SQX786469:SQX786471 TAT786469:TAT786471 TKP786469:TKP786471 TUL786469:TUL786471 UEH786469:UEH786471 UOD786469:UOD786471 UXZ786469:UXZ786471 VHV786469:VHV786471 VRR786469:VRR786471 WBN786469:WBN786471 WLJ786469:WLJ786471 WVF786469:WVF786471 XFB786469:XFB786471 IT852005:IT852007 SP852005:SP852007 ACL852005:ACL852007 AMH852005:AMH852007 AWD852005:AWD852007 BFZ852005:BFZ852007 BPV852005:BPV852007 BZR852005:BZR852007 CJN852005:CJN852007 CTJ852005:CTJ852007 DDF852005:DDF852007 DNB852005:DNB852007 DWX852005:DWX852007 EGT852005:EGT852007 EQP852005:EQP852007 FAL852005:FAL852007 FKH852005:FKH852007 FUD852005:FUD852007 GDZ852005:GDZ852007 GNV852005:GNV852007 GXR852005:GXR852007 HHN852005:HHN852007 HRJ852005:HRJ852007 IBF852005:IBF852007 ILB852005:ILB852007 IUX852005:IUX852007 JET852005:JET852007 JOP852005:JOP852007 JYL852005:JYL852007 KIH852005:KIH852007 KSD852005:KSD852007 LBZ852005:LBZ852007 LLV852005:LLV852007 LVR852005:LVR852007 MFN852005:MFN852007 MPJ852005:MPJ852007 MZF852005:MZF852007 NJB852005:NJB852007 NSX852005:NSX852007 OCT852005:OCT852007 OMP852005:OMP852007 OWL852005:OWL852007 PGH852005:PGH852007 PQD852005:PQD852007 PZZ852005:PZZ852007 QJV852005:QJV852007 QTR852005:QTR852007 RDN852005:RDN852007 RNJ852005:RNJ852007 RXF852005:RXF852007 SHB852005:SHB852007 SQX852005:SQX852007 TAT852005:TAT852007 TKP852005:TKP852007 TUL852005:TUL852007 UEH852005:UEH852007 UOD852005:UOD852007 UXZ852005:UXZ852007 VHV852005:VHV852007 VRR852005:VRR852007 WBN852005:WBN852007 WLJ852005:WLJ852007 WVF852005:WVF852007 XFB852005:XFB852007 IT917541:IT917543 SP917541:SP917543 ACL917541:ACL917543 AMH917541:AMH917543 AWD917541:AWD917543 BFZ917541:BFZ917543 BPV917541:BPV917543 BZR917541:BZR917543 CJN917541:CJN917543 CTJ917541:CTJ917543 DDF917541:DDF917543 DNB917541:DNB917543 DWX917541:DWX917543 EGT917541:EGT917543 EQP917541:EQP917543 FAL917541:FAL917543 FKH917541:FKH917543 FUD917541:FUD917543 GDZ917541:GDZ917543 GNV917541:GNV917543 GXR917541:GXR917543 HHN917541:HHN917543 HRJ917541:HRJ917543 IBF917541:IBF917543 ILB917541:ILB917543 IUX917541:IUX917543 JET917541:JET917543 JOP917541:JOP917543 JYL917541:JYL917543 KIH917541:KIH917543 KSD917541:KSD917543 LBZ917541:LBZ917543 LLV917541:LLV917543 LVR917541:LVR917543 MFN917541:MFN917543 MPJ917541:MPJ917543 MZF917541:MZF917543 NJB917541:NJB917543 NSX917541:NSX917543 OCT917541:OCT917543 OMP917541:OMP917543 OWL917541:OWL917543 PGH917541:PGH917543 PQD917541:PQD917543 PZZ917541:PZZ917543 QJV917541:QJV917543 QTR917541:QTR917543 RDN917541:RDN917543 RNJ917541:RNJ917543 RXF917541:RXF917543 SHB917541:SHB917543 SQX917541:SQX917543 TAT917541:TAT917543 TKP917541:TKP917543 TUL917541:TUL917543 UEH917541:UEH917543 UOD917541:UOD917543 UXZ917541:UXZ917543 VHV917541:VHV917543 VRR917541:VRR917543 WBN917541:WBN917543 WLJ917541:WLJ917543 WVF917541:WVF917543 XFB917541:XFB917543 IT983077:IT983079 SP983077:SP983079 ACL983077:ACL983079 AMH983077:AMH983079 AWD983077:AWD983079 BFZ983077:BFZ983079 BPV983077:BPV983079 BZR983077:BZR983079 CJN983077:CJN983079 CTJ983077:CTJ983079 DDF983077:DDF983079 DNB983077:DNB983079 DWX983077:DWX983079 EGT983077:EGT983079 EQP983077:EQP983079 FAL983077:FAL983079 FKH983077:FKH983079 FUD983077:FUD983079 GDZ983077:GDZ983079 GNV983077:GNV983079 GXR983077:GXR983079 HHN983077:HHN983079 HRJ983077:HRJ983079 IBF983077:IBF983079 ILB983077:ILB983079 IUX983077:IUX983079 JET983077:JET983079 JOP983077:JOP983079 JYL983077:JYL983079 KIH983077:KIH983079 KSD983077:KSD983079 LBZ983077:LBZ983079 LLV983077:LLV983079 LVR983077:LVR983079 MFN983077:MFN983079 MPJ983077:MPJ983079 MZF983077:MZF983079 NJB983077:NJB983079 NSX983077:NSX983079 OCT983077:OCT983079 OMP983077:OMP983079 OWL983077:OWL983079 PGH983077:PGH983079 PQD983077:PQD983079 PZZ983077:PZZ983079 QJV983077:QJV983079 QTR983077:QTR983079 RDN983077:RDN983079 RNJ983077:RNJ983079 RXF983077:RXF983079 SHB983077:SHB983079 SQX983077:SQX983079 TAT983077:TAT983079 TKP983077:TKP983079 TUL983077:TUL983079 UEH983077:UEH983079 UOD983077:UOD983079 UXZ983077:UXZ983079 VHV983077:VHV983079 VRR983077:VRR983079 WBN983077:WBN983079 WLJ983077:WLJ983079 WVF983077:WVF983079 XFB983077:XFB983079 C33:C36 IY33:IY36 SU33:SU36 ACQ33:ACQ36 AMM33:AMM36 AWI33:AWI36 BGE33:BGE36 BQA33:BQA36 BZW33:BZW36 CJS33:CJS36 CTO33:CTO36 DDK33:DDK36 DNG33:DNG36 DXC33:DXC36 EGY33:EGY36 EQU33:EQU36 FAQ33:FAQ36 FKM33:FKM36 FUI33:FUI36 GEE33:GEE36 GOA33:GOA36 GXW33:GXW36 HHS33:HHS36 HRO33:HRO36 IBK33:IBK36 ILG33:ILG36 IVC33:IVC36 JEY33:JEY36 JOU33:JOU36 JYQ33:JYQ36 KIM33:KIM36 KSI33:KSI36 LCE33:LCE36 LMA33:LMA36 LVW33:LVW36 MFS33:MFS36 MPO33:MPO36 MZK33:MZK36 NJG33:NJG36 NTC33:NTC36 OCY33:OCY36 OMU33:OMU36 OWQ33:OWQ36 PGM33:PGM36 PQI33:PQI36 QAE33:QAE36 QKA33:QKA36 QTW33:QTW36 RDS33:RDS36 RNO33:RNO36 RXK33:RXK36 SHG33:SHG36 SRC33:SRC36 TAY33:TAY36 TKU33:TKU36 TUQ33:TUQ36 UEM33:UEM36 UOI33:UOI36 UYE33:UYE36 VIA33:VIA36 VRW33:VRW36 WBS33:WBS36 WLO33:WLO36 WVK33:WVK36 C65569:C65572 IY65569:IY65572 SU65569:SU65572 ACQ65569:ACQ65572 AMM65569:AMM65572 AWI65569:AWI65572 BGE65569:BGE65572 BQA65569:BQA65572 BZW65569:BZW65572 CJS65569:CJS65572 CTO65569:CTO65572 DDK65569:DDK65572 DNG65569:DNG65572 DXC65569:DXC65572 EGY65569:EGY65572 EQU65569:EQU65572 FAQ65569:FAQ65572 FKM65569:FKM65572 FUI65569:FUI65572 GEE65569:GEE65572 GOA65569:GOA65572 GXW65569:GXW65572 HHS65569:HHS65572 HRO65569:HRO65572 IBK65569:IBK65572 ILG65569:ILG65572 IVC65569:IVC65572 JEY65569:JEY65572 JOU65569:JOU65572 JYQ65569:JYQ65572 KIM65569:KIM65572 KSI65569:KSI65572 LCE65569:LCE65572 LMA65569:LMA65572 LVW65569:LVW65572 MFS65569:MFS65572 MPO65569:MPO65572 MZK65569:MZK65572 NJG65569:NJG65572 NTC65569:NTC65572 OCY65569:OCY65572 OMU65569:OMU65572 OWQ65569:OWQ65572 PGM65569:PGM65572 PQI65569:PQI65572 QAE65569:QAE65572 QKA65569:QKA65572 QTW65569:QTW65572 RDS65569:RDS65572 RNO65569:RNO65572 RXK65569:RXK65572 SHG65569:SHG65572 SRC65569:SRC65572 TAY65569:TAY65572 TKU65569:TKU65572 TUQ65569:TUQ65572 UEM65569:UEM65572 UOI65569:UOI65572 UYE65569:UYE65572 VIA65569:VIA65572 VRW65569:VRW65572 WBS65569:WBS65572 WLO65569:WLO65572 WVK65569:WVK65572 C131105:C131108 IY131105:IY131108 SU131105:SU131108 ACQ131105:ACQ131108 AMM131105:AMM131108 AWI131105:AWI131108 BGE131105:BGE131108 BQA131105:BQA131108 BZW131105:BZW131108 CJS131105:CJS131108 CTO131105:CTO131108 DDK131105:DDK131108 DNG131105:DNG131108 DXC131105:DXC131108 EGY131105:EGY131108 EQU131105:EQU131108 FAQ131105:FAQ131108 FKM131105:FKM131108 FUI131105:FUI131108 GEE131105:GEE131108 GOA131105:GOA131108 GXW131105:GXW131108 HHS131105:HHS131108 HRO131105:HRO131108 IBK131105:IBK131108 ILG131105:ILG131108 IVC131105:IVC131108 JEY131105:JEY131108 JOU131105:JOU131108 JYQ131105:JYQ131108 KIM131105:KIM131108 KSI131105:KSI131108 LCE131105:LCE131108 LMA131105:LMA131108 LVW131105:LVW131108 MFS131105:MFS131108 MPO131105:MPO131108 MZK131105:MZK131108 NJG131105:NJG131108 NTC131105:NTC131108 OCY131105:OCY131108 OMU131105:OMU131108 OWQ131105:OWQ131108 PGM131105:PGM131108 PQI131105:PQI131108 QAE131105:QAE131108 QKA131105:QKA131108 QTW131105:QTW131108 RDS131105:RDS131108 RNO131105:RNO131108 RXK131105:RXK131108 SHG131105:SHG131108 SRC131105:SRC131108 TAY131105:TAY131108 TKU131105:TKU131108 TUQ131105:TUQ131108 UEM131105:UEM131108 UOI131105:UOI131108 UYE131105:UYE131108 VIA131105:VIA131108 VRW131105:VRW131108 WBS131105:WBS131108 WLO131105:WLO131108 WVK131105:WVK131108 C196641:C196644 IY196641:IY196644 SU196641:SU196644 ACQ196641:ACQ196644 AMM196641:AMM196644 AWI196641:AWI196644 BGE196641:BGE196644 BQA196641:BQA196644 BZW196641:BZW196644 CJS196641:CJS196644 CTO196641:CTO196644 DDK196641:DDK196644 DNG196641:DNG196644 DXC196641:DXC196644 EGY196641:EGY196644 EQU196641:EQU196644 FAQ196641:FAQ196644 FKM196641:FKM196644 FUI196641:FUI196644 GEE196641:GEE196644 GOA196641:GOA196644 GXW196641:GXW196644 HHS196641:HHS196644 HRO196641:HRO196644 IBK196641:IBK196644 ILG196641:ILG196644 IVC196641:IVC196644 JEY196641:JEY196644 JOU196641:JOU196644 JYQ196641:JYQ196644 KIM196641:KIM196644 KSI196641:KSI196644 LCE196641:LCE196644 LMA196641:LMA196644 LVW196641:LVW196644 MFS196641:MFS196644 MPO196641:MPO196644 MZK196641:MZK196644 NJG196641:NJG196644 NTC196641:NTC196644 OCY196641:OCY196644 OMU196641:OMU196644 OWQ196641:OWQ196644 PGM196641:PGM196644 PQI196641:PQI196644 QAE196641:QAE196644 QKA196641:QKA196644 QTW196641:QTW196644 RDS196641:RDS196644 RNO196641:RNO196644 RXK196641:RXK196644 SHG196641:SHG196644 SRC196641:SRC196644 TAY196641:TAY196644 TKU196641:TKU196644 TUQ196641:TUQ196644 UEM196641:UEM196644 UOI196641:UOI196644 UYE196641:UYE196644 VIA196641:VIA196644 VRW196641:VRW196644 WBS196641:WBS196644 WLO196641:WLO196644 WVK196641:WVK196644 C262177:C262180 IY262177:IY262180 SU262177:SU262180 ACQ262177:ACQ262180 AMM262177:AMM262180 AWI262177:AWI262180 BGE262177:BGE262180 BQA262177:BQA262180 BZW262177:BZW262180 CJS262177:CJS262180 CTO262177:CTO262180 DDK262177:DDK262180 DNG262177:DNG262180 DXC262177:DXC262180 EGY262177:EGY262180 EQU262177:EQU262180 FAQ262177:FAQ262180 FKM262177:FKM262180 FUI262177:FUI262180 GEE262177:GEE262180 GOA262177:GOA262180 GXW262177:GXW262180 HHS262177:HHS262180 HRO262177:HRO262180 IBK262177:IBK262180 ILG262177:ILG262180 IVC262177:IVC262180 JEY262177:JEY262180 JOU262177:JOU262180 JYQ262177:JYQ262180 KIM262177:KIM262180 KSI262177:KSI262180 LCE262177:LCE262180 LMA262177:LMA262180 LVW262177:LVW262180 MFS262177:MFS262180 MPO262177:MPO262180 MZK262177:MZK262180 NJG262177:NJG262180 NTC262177:NTC262180 OCY262177:OCY262180 OMU262177:OMU262180 OWQ262177:OWQ262180 PGM262177:PGM262180 PQI262177:PQI262180 QAE262177:QAE262180 QKA262177:QKA262180 QTW262177:QTW262180 RDS262177:RDS262180 RNO262177:RNO262180 RXK262177:RXK262180 SHG262177:SHG262180 SRC262177:SRC262180 TAY262177:TAY262180 TKU262177:TKU262180 TUQ262177:TUQ262180 UEM262177:UEM262180 UOI262177:UOI262180 UYE262177:UYE262180 VIA262177:VIA262180 VRW262177:VRW262180 WBS262177:WBS262180 WLO262177:WLO262180 WVK262177:WVK262180 C327713:C327716 IY327713:IY327716 SU327713:SU327716 ACQ327713:ACQ327716 AMM327713:AMM327716 AWI327713:AWI327716 BGE327713:BGE327716 BQA327713:BQA327716 BZW327713:BZW327716 CJS327713:CJS327716 CTO327713:CTO327716 DDK327713:DDK327716 DNG327713:DNG327716 DXC327713:DXC327716 EGY327713:EGY327716 EQU327713:EQU327716 FAQ327713:FAQ327716 FKM327713:FKM327716 FUI327713:FUI327716 GEE327713:GEE327716 GOA327713:GOA327716 GXW327713:GXW327716 HHS327713:HHS327716 HRO327713:HRO327716 IBK327713:IBK327716 ILG327713:ILG327716 IVC327713:IVC327716 JEY327713:JEY327716 JOU327713:JOU327716 JYQ327713:JYQ327716 KIM327713:KIM327716 KSI327713:KSI327716 LCE327713:LCE327716 LMA327713:LMA327716 LVW327713:LVW327716 MFS327713:MFS327716 MPO327713:MPO327716 MZK327713:MZK327716 NJG327713:NJG327716 NTC327713:NTC327716 OCY327713:OCY327716 OMU327713:OMU327716 OWQ327713:OWQ327716 PGM327713:PGM327716 PQI327713:PQI327716 QAE327713:QAE327716 QKA327713:QKA327716 QTW327713:QTW327716 RDS327713:RDS327716 RNO327713:RNO327716 RXK327713:RXK327716 SHG327713:SHG327716 SRC327713:SRC327716 TAY327713:TAY327716 TKU327713:TKU327716 TUQ327713:TUQ327716 UEM327713:UEM327716 UOI327713:UOI327716 UYE327713:UYE327716 VIA327713:VIA327716 VRW327713:VRW327716 WBS327713:WBS327716 WLO327713:WLO327716 WVK327713:WVK327716 C393249:C393252 IY393249:IY393252 SU393249:SU393252 ACQ393249:ACQ393252 AMM393249:AMM393252 AWI393249:AWI393252 BGE393249:BGE393252 BQA393249:BQA393252 BZW393249:BZW393252 CJS393249:CJS393252 CTO393249:CTO393252 DDK393249:DDK393252 DNG393249:DNG393252 DXC393249:DXC393252 EGY393249:EGY393252 EQU393249:EQU393252 FAQ393249:FAQ393252 FKM393249:FKM393252 FUI393249:FUI393252 GEE393249:GEE393252 GOA393249:GOA393252 GXW393249:GXW393252 HHS393249:HHS393252 HRO393249:HRO393252 IBK393249:IBK393252 ILG393249:ILG393252 IVC393249:IVC393252 JEY393249:JEY393252 JOU393249:JOU393252 JYQ393249:JYQ393252 KIM393249:KIM393252 KSI393249:KSI393252 LCE393249:LCE393252 LMA393249:LMA393252 LVW393249:LVW393252 MFS393249:MFS393252 MPO393249:MPO393252 MZK393249:MZK393252 NJG393249:NJG393252 NTC393249:NTC393252 OCY393249:OCY393252 OMU393249:OMU393252 OWQ393249:OWQ393252 PGM393249:PGM393252 PQI393249:PQI393252 QAE393249:QAE393252 QKA393249:QKA393252 QTW393249:QTW393252 RDS393249:RDS393252 RNO393249:RNO393252 RXK393249:RXK393252 SHG393249:SHG393252 SRC393249:SRC393252 TAY393249:TAY393252 TKU393249:TKU393252 TUQ393249:TUQ393252 UEM393249:UEM393252 UOI393249:UOI393252 UYE393249:UYE393252 VIA393249:VIA393252 VRW393249:VRW393252 WBS393249:WBS393252 WLO393249:WLO393252 WVK393249:WVK393252 C458785:C458788 IY458785:IY458788 SU458785:SU458788 ACQ458785:ACQ458788 AMM458785:AMM458788 AWI458785:AWI458788 BGE458785:BGE458788 BQA458785:BQA458788 BZW458785:BZW458788 CJS458785:CJS458788 CTO458785:CTO458788 DDK458785:DDK458788 DNG458785:DNG458788 DXC458785:DXC458788 EGY458785:EGY458788 EQU458785:EQU458788 FAQ458785:FAQ458788 FKM458785:FKM458788 FUI458785:FUI458788 GEE458785:GEE458788 GOA458785:GOA458788 GXW458785:GXW458788 HHS458785:HHS458788 HRO458785:HRO458788 IBK458785:IBK458788 ILG458785:ILG458788 IVC458785:IVC458788 JEY458785:JEY458788 JOU458785:JOU458788 JYQ458785:JYQ458788 KIM458785:KIM458788 KSI458785:KSI458788 LCE458785:LCE458788 LMA458785:LMA458788 LVW458785:LVW458788 MFS458785:MFS458788 MPO458785:MPO458788 MZK458785:MZK458788 NJG458785:NJG458788 NTC458785:NTC458788 OCY458785:OCY458788 OMU458785:OMU458788 OWQ458785:OWQ458788 PGM458785:PGM458788 PQI458785:PQI458788 QAE458785:QAE458788 QKA458785:QKA458788 QTW458785:QTW458788 RDS458785:RDS458788 RNO458785:RNO458788 RXK458785:RXK458788 SHG458785:SHG458788 SRC458785:SRC458788 TAY458785:TAY458788 TKU458785:TKU458788 TUQ458785:TUQ458788 UEM458785:UEM458788 UOI458785:UOI458788 UYE458785:UYE458788 VIA458785:VIA458788 VRW458785:VRW458788 WBS458785:WBS458788 WLO458785:WLO458788 WVK458785:WVK458788 C524321:C524324 IY524321:IY524324 SU524321:SU524324 ACQ524321:ACQ524324 AMM524321:AMM524324 AWI524321:AWI524324 BGE524321:BGE524324 BQA524321:BQA524324 BZW524321:BZW524324 CJS524321:CJS524324 CTO524321:CTO524324 DDK524321:DDK524324 DNG524321:DNG524324 DXC524321:DXC524324 EGY524321:EGY524324 EQU524321:EQU524324 FAQ524321:FAQ524324 FKM524321:FKM524324 FUI524321:FUI524324 GEE524321:GEE524324 GOA524321:GOA524324 GXW524321:GXW524324 HHS524321:HHS524324 HRO524321:HRO524324 IBK524321:IBK524324 ILG524321:ILG524324 IVC524321:IVC524324 JEY524321:JEY524324 JOU524321:JOU524324 JYQ524321:JYQ524324 KIM524321:KIM524324 KSI524321:KSI524324 LCE524321:LCE524324 LMA524321:LMA524324 LVW524321:LVW524324 MFS524321:MFS524324 MPO524321:MPO524324 MZK524321:MZK524324 NJG524321:NJG524324 NTC524321:NTC524324 OCY524321:OCY524324 OMU524321:OMU524324 OWQ524321:OWQ524324 PGM524321:PGM524324 PQI524321:PQI524324 QAE524321:QAE524324 QKA524321:QKA524324 QTW524321:QTW524324 RDS524321:RDS524324 RNO524321:RNO524324 RXK524321:RXK524324 SHG524321:SHG524324 SRC524321:SRC524324 TAY524321:TAY524324 TKU524321:TKU524324 TUQ524321:TUQ524324 UEM524321:UEM524324 UOI524321:UOI524324 UYE524321:UYE524324 VIA524321:VIA524324 VRW524321:VRW524324 WBS524321:WBS524324 WLO524321:WLO524324 WVK524321:WVK524324 C589857:C589860 IY589857:IY589860 SU589857:SU589860 ACQ589857:ACQ589860 AMM589857:AMM589860 AWI589857:AWI589860 BGE589857:BGE589860 BQA589857:BQA589860 BZW589857:BZW589860 CJS589857:CJS589860 CTO589857:CTO589860 DDK589857:DDK589860 DNG589857:DNG589860 DXC589857:DXC589860 EGY589857:EGY589860 EQU589857:EQU589860 FAQ589857:FAQ589860 FKM589857:FKM589860 FUI589857:FUI589860 GEE589857:GEE589860 GOA589857:GOA589860 GXW589857:GXW589860 HHS589857:HHS589860 HRO589857:HRO589860 IBK589857:IBK589860 ILG589857:ILG589860 IVC589857:IVC589860 JEY589857:JEY589860 JOU589857:JOU589860 JYQ589857:JYQ589860 KIM589857:KIM589860 KSI589857:KSI589860 LCE589857:LCE589860 LMA589857:LMA589860 LVW589857:LVW589860 MFS589857:MFS589860 MPO589857:MPO589860 MZK589857:MZK589860 NJG589857:NJG589860 NTC589857:NTC589860 OCY589857:OCY589860 OMU589857:OMU589860 OWQ589857:OWQ589860 PGM589857:PGM589860 PQI589857:PQI589860 QAE589857:QAE589860 QKA589857:QKA589860 QTW589857:QTW589860 RDS589857:RDS589860 RNO589857:RNO589860 RXK589857:RXK589860 SHG589857:SHG589860 SRC589857:SRC589860 TAY589857:TAY589860 TKU589857:TKU589860 TUQ589857:TUQ589860 UEM589857:UEM589860 UOI589857:UOI589860 UYE589857:UYE589860 VIA589857:VIA589860 VRW589857:VRW589860 WBS589857:WBS589860 WLO589857:WLO589860 WVK589857:WVK589860 C655393:C655396 IY655393:IY655396 SU655393:SU655396 ACQ655393:ACQ655396 AMM655393:AMM655396 AWI655393:AWI655396 BGE655393:BGE655396 BQA655393:BQA655396 BZW655393:BZW655396 CJS655393:CJS655396 CTO655393:CTO655396 DDK655393:DDK655396 DNG655393:DNG655396 DXC655393:DXC655396 EGY655393:EGY655396 EQU655393:EQU655396 FAQ655393:FAQ655396 FKM655393:FKM655396 FUI655393:FUI655396 GEE655393:GEE655396 GOA655393:GOA655396 GXW655393:GXW655396 HHS655393:HHS655396 HRO655393:HRO655396 IBK655393:IBK655396 ILG655393:ILG655396 IVC655393:IVC655396 JEY655393:JEY655396 JOU655393:JOU655396 JYQ655393:JYQ655396 KIM655393:KIM655396 KSI655393:KSI655396 LCE655393:LCE655396 LMA655393:LMA655396 LVW655393:LVW655396 MFS655393:MFS655396 MPO655393:MPO655396 MZK655393:MZK655396 NJG655393:NJG655396 NTC655393:NTC655396 OCY655393:OCY655396 OMU655393:OMU655396 OWQ655393:OWQ655396 PGM655393:PGM655396 PQI655393:PQI655396 QAE655393:QAE655396 QKA655393:QKA655396 QTW655393:QTW655396 RDS655393:RDS655396 RNO655393:RNO655396 RXK655393:RXK655396 SHG655393:SHG655396 SRC655393:SRC655396 TAY655393:TAY655396 TKU655393:TKU655396 TUQ655393:TUQ655396 UEM655393:UEM655396 UOI655393:UOI655396 UYE655393:UYE655396 VIA655393:VIA655396 VRW655393:VRW655396 WBS655393:WBS655396 WLO655393:WLO655396 WVK655393:WVK655396 C720929:C720932 IY720929:IY720932 SU720929:SU720932 ACQ720929:ACQ720932 AMM720929:AMM720932 AWI720929:AWI720932 BGE720929:BGE720932 BQA720929:BQA720932 BZW720929:BZW720932 CJS720929:CJS720932 CTO720929:CTO720932 DDK720929:DDK720932 DNG720929:DNG720932 DXC720929:DXC720932 EGY720929:EGY720932 EQU720929:EQU720932 FAQ720929:FAQ720932 FKM720929:FKM720932 FUI720929:FUI720932 GEE720929:GEE720932 GOA720929:GOA720932 GXW720929:GXW720932 HHS720929:HHS720932 HRO720929:HRO720932 IBK720929:IBK720932 ILG720929:ILG720932 IVC720929:IVC720932 JEY720929:JEY720932 JOU720929:JOU720932 JYQ720929:JYQ720932 KIM720929:KIM720932 KSI720929:KSI720932 LCE720929:LCE720932 LMA720929:LMA720932 LVW720929:LVW720932 MFS720929:MFS720932 MPO720929:MPO720932 MZK720929:MZK720932 NJG720929:NJG720932 NTC720929:NTC720932 OCY720929:OCY720932 OMU720929:OMU720932 OWQ720929:OWQ720932 PGM720929:PGM720932 PQI720929:PQI720932 QAE720929:QAE720932 QKA720929:QKA720932 QTW720929:QTW720932 RDS720929:RDS720932 RNO720929:RNO720932 RXK720929:RXK720932 SHG720929:SHG720932 SRC720929:SRC720932 TAY720929:TAY720932 TKU720929:TKU720932 TUQ720929:TUQ720932 UEM720929:UEM720932 UOI720929:UOI720932 UYE720929:UYE720932 VIA720929:VIA720932 VRW720929:VRW720932 WBS720929:WBS720932 WLO720929:WLO720932 WVK720929:WVK720932 C786465:C786468 IY786465:IY786468 SU786465:SU786468 ACQ786465:ACQ786468 AMM786465:AMM786468 AWI786465:AWI786468 BGE786465:BGE786468 BQA786465:BQA786468 BZW786465:BZW786468 CJS786465:CJS786468 CTO786465:CTO786468 DDK786465:DDK786468 DNG786465:DNG786468 DXC786465:DXC786468 EGY786465:EGY786468 EQU786465:EQU786468 FAQ786465:FAQ786468 FKM786465:FKM786468 FUI786465:FUI786468 GEE786465:GEE786468 GOA786465:GOA786468 GXW786465:GXW786468 HHS786465:HHS786468 HRO786465:HRO786468 IBK786465:IBK786468 ILG786465:ILG786468 IVC786465:IVC786468 JEY786465:JEY786468 JOU786465:JOU786468 JYQ786465:JYQ786468 KIM786465:KIM786468 KSI786465:KSI786468 LCE786465:LCE786468 LMA786465:LMA786468 LVW786465:LVW786468 MFS786465:MFS786468 MPO786465:MPO786468 MZK786465:MZK786468 NJG786465:NJG786468 NTC786465:NTC786468 OCY786465:OCY786468 OMU786465:OMU786468 OWQ786465:OWQ786468 PGM786465:PGM786468 PQI786465:PQI786468 QAE786465:QAE786468 QKA786465:QKA786468 QTW786465:QTW786468 RDS786465:RDS786468 RNO786465:RNO786468 RXK786465:RXK786468 SHG786465:SHG786468 SRC786465:SRC786468 TAY786465:TAY786468 TKU786465:TKU786468 TUQ786465:TUQ786468 UEM786465:UEM786468 UOI786465:UOI786468 UYE786465:UYE786468 VIA786465:VIA786468 VRW786465:VRW786468 WBS786465:WBS786468 WLO786465:WLO786468 WVK786465:WVK786468 C852001:C852004 IY852001:IY852004 SU852001:SU852004 ACQ852001:ACQ852004 AMM852001:AMM852004 AWI852001:AWI852004 BGE852001:BGE852004 BQA852001:BQA852004 BZW852001:BZW852004 CJS852001:CJS852004 CTO852001:CTO852004 DDK852001:DDK852004 DNG852001:DNG852004 DXC852001:DXC852004 EGY852001:EGY852004 EQU852001:EQU852004 FAQ852001:FAQ852004 FKM852001:FKM852004 FUI852001:FUI852004 GEE852001:GEE852004 GOA852001:GOA852004 GXW852001:GXW852004 HHS852001:HHS852004 HRO852001:HRO852004 IBK852001:IBK852004 ILG852001:ILG852004 IVC852001:IVC852004 JEY852001:JEY852004 JOU852001:JOU852004 JYQ852001:JYQ852004 KIM852001:KIM852004 KSI852001:KSI852004 LCE852001:LCE852004 LMA852001:LMA852004 LVW852001:LVW852004 MFS852001:MFS852004 MPO852001:MPO852004 MZK852001:MZK852004 NJG852001:NJG852004 NTC852001:NTC852004 OCY852001:OCY852004 OMU852001:OMU852004 OWQ852001:OWQ852004 PGM852001:PGM852004 PQI852001:PQI852004 QAE852001:QAE852004 QKA852001:QKA852004 QTW852001:QTW852004 RDS852001:RDS852004 RNO852001:RNO852004 RXK852001:RXK852004 SHG852001:SHG852004 SRC852001:SRC852004 TAY852001:TAY852004 TKU852001:TKU852004 TUQ852001:TUQ852004 UEM852001:UEM852004 UOI852001:UOI852004 UYE852001:UYE852004 VIA852001:VIA852004 VRW852001:VRW852004 WBS852001:WBS852004 WLO852001:WLO852004 WVK852001:WVK852004 C917537:C917540 IY917537:IY917540 SU917537:SU917540 ACQ917537:ACQ917540 AMM917537:AMM917540 AWI917537:AWI917540 BGE917537:BGE917540 BQA917537:BQA917540 BZW917537:BZW917540 CJS917537:CJS917540 CTO917537:CTO917540 DDK917537:DDK917540 DNG917537:DNG917540 DXC917537:DXC917540 EGY917537:EGY917540 EQU917537:EQU917540 FAQ917537:FAQ917540 FKM917537:FKM917540 FUI917537:FUI917540 GEE917537:GEE917540 GOA917537:GOA917540 GXW917537:GXW917540 HHS917537:HHS917540 HRO917537:HRO917540 IBK917537:IBK917540 ILG917537:ILG917540 IVC917537:IVC917540 JEY917537:JEY917540 JOU917537:JOU917540 JYQ917537:JYQ917540 KIM917537:KIM917540 KSI917537:KSI917540 LCE917537:LCE917540 LMA917537:LMA917540 LVW917537:LVW917540 MFS917537:MFS917540 MPO917537:MPO917540 MZK917537:MZK917540 NJG917537:NJG917540 NTC917537:NTC917540 OCY917537:OCY917540 OMU917537:OMU917540 OWQ917537:OWQ917540 PGM917537:PGM917540 PQI917537:PQI917540 QAE917537:QAE917540 QKA917537:QKA917540 QTW917537:QTW917540 RDS917537:RDS917540 RNO917537:RNO917540 RXK917537:RXK917540 SHG917537:SHG917540 SRC917537:SRC917540 TAY917537:TAY917540 TKU917537:TKU917540 TUQ917537:TUQ917540 UEM917537:UEM917540 UOI917537:UOI917540 UYE917537:UYE917540 VIA917537:VIA917540 VRW917537:VRW917540 WBS917537:WBS917540 WLO917537:WLO917540 WVK917537:WVK917540 C983073:C983076 IY983073:IY983076 SU983073:SU983076 ACQ983073:ACQ983076 AMM983073:AMM983076 AWI983073:AWI983076 BGE983073:BGE983076 BQA983073:BQA983076 BZW983073:BZW983076 CJS983073:CJS983076 CTO983073:CTO983076 DDK983073:DDK983076 DNG983073:DNG983076 DXC983073:DXC983076 EGY983073:EGY983076 EQU983073:EQU983076 FAQ983073:FAQ983076 FKM983073:FKM983076 FUI983073:FUI983076 GEE983073:GEE983076 GOA983073:GOA983076 GXW983073:GXW983076 HHS983073:HHS983076 HRO983073:HRO983076 IBK983073:IBK983076 ILG983073:ILG983076 IVC983073:IVC983076 JEY983073:JEY983076 JOU983073:JOU983076 JYQ983073:JYQ983076 KIM983073:KIM983076 KSI983073:KSI983076 LCE983073:LCE983076 LMA983073:LMA983076 LVW983073:LVW983076 MFS983073:MFS983076 MPO983073:MPO983076 MZK983073:MZK983076 NJG983073:NJG983076 NTC983073:NTC983076 OCY983073:OCY983076 OMU983073:OMU983076 OWQ983073:OWQ983076 PGM983073:PGM983076 PQI983073:PQI983076 QAE983073:QAE983076 QKA983073:QKA983076 QTW983073:QTW983076 RDS983073:RDS983076 RNO983073:RNO983076 RXK983073:RXK983076 SHG983073:SHG983076 SRC983073:SRC983076 TAY983073:TAY983076 TKU983073:TKU983076 TUQ983073:TUQ983076 UEM983073:UEM983076 UOI983073:UOI983076 UYE983073:UYE983076 VIA983073:VIA983076 VRW983073:VRW983076 WBS983073:WBS983076 WLO983073:WLO983076 WVK983073:WVK983076 C27:D31 IY27:IZ31 SU27:SV31 ACQ27:ACR31 AMM27:AMN31 AWI27:AWJ31 BGE27:BGF31 BQA27:BQB31 BZW27:BZX31 CJS27:CJT31 CTO27:CTP31 DDK27:DDL31 DNG27:DNH31 DXC27:DXD31 EGY27:EGZ31 EQU27:EQV31 FAQ27:FAR31 FKM27:FKN31 FUI27:FUJ31 GEE27:GEF31 GOA27:GOB31 GXW27:GXX31 HHS27:HHT31 HRO27:HRP31 IBK27:IBL31 ILG27:ILH31 IVC27:IVD31 JEY27:JEZ31 JOU27:JOV31 JYQ27:JYR31 KIM27:KIN31 KSI27:KSJ31 LCE27:LCF31 LMA27:LMB31 LVW27:LVX31 MFS27:MFT31 MPO27:MPP31 MZK27:MZL31 NJG27:NJH31 NTC27:NTD31 OCY27:OCZ31 OMU27:OMV31 OWQ27:OWR31 PGM27:PGN31 PQI27:PQJ31 QAE27:QAF31 QKA27:QKB31 QTW27:QTX31 RDS27:RDT31 RNO27:RNP31 RXK27:RXL31 SHG27:SHH31 SRC27:SRD31 TAY27:TAZ31 TKU27:TKV31 TUQ27:TUR31 UEM27:UEN31 UOI27:UOJ31 UYE27:UYF31 VIA27:VIB31 VRW27:VRX31 WBS27:WBT31 WLO27:WLP31 WVK27:WVL31 C65563:D65567 IY65563:IZ65567 SU65563:SV65567 ACQ65563:ACR65567 AMM65563:AMN65567 AWI65563:AWJ65567 BGE65563:BGF65567 BQA65563:BQB65567 BZW65563:BZX65567 CJS65563:CJT65567 CTO65563:CTP65567 DDK65563:DDL65567 DNG65563:DNH65567 DXC65563:DXD65567 EGY65563:EGZ65567 EQU65563:EQV65567 FAQ65563:FAR65567 FKM65563:FKN65567 FUI65563:FUJ65567 GEE65563:GEF65567 GOA65563:GOB65567 GXW65563:GXX65567 HHS65563:HHT65567 HRO65563:HRP65567 IBK65563:IBL65567 ILG65563:ILH65567 IVC65563:IVD65567 JEY65563:JEZ65567 JOU65563:JOV65567 JYQ65563:JYR65567 KIM65563:KIN65567 KSI65563:KSJ65567 LCE65563:LCF65567 LMA65563:LMB65567 LVW65563:LVX65567 MFS65563:MFT65567 MPO65563:MPP65567 MZK65563:MZL65567 NJG65563:NJH65567 NTC65563:NTD65567 OCY65563:OCZ65567 OMU65563:OMV65567 OWQ65563:OWR65567 PGM65563:PGN65567 PQI65563:PQJ65567 QAE65563:QAF65567 QKA65563:QKB65567 QTW65563:QTX65567 RDS65563:RDT65567 RNO65563:RNP65567 RXK65563:RXL65567 SHG65563:SHH65567 SRC65563:SRD65567 TAY65563:TAZ65567 TKU65563:TKV65567 TUQ65563:TUR65567 UEM65563:UEN65567 UOI65563:UOJ65567 UYE65563:UYF65567 VIA65563:VIB65567 VRW65563:VRX65567 WBS65563:WBT65567 WLO65563:WLP65567 WVK65563:WVL65567 C131099:D131103 IY131099:IZ131103 SU131099:SV131103 ACQ131099:ACR131103 AMM131099:AMN131103 AWI131099:AWJ131103 BGE131099:BGF131103 BQA131099:BQB131103 BZW131099:BZX131103 CJS131099:CJT131103 CTO131099:CTP131103 DDK131099:DDL131103 DNG131099:DNH131103 DXC131099:DXD131103 EGY131099:EGZ131103 EQU131099:EQV131103 FAQ131099:FAR131103 FKM131099:FKN131103 FUI131099:FUJ131103 GEE131099:GEF131103 GOA131099:GOB131103 GXW131099:GXX131103 HHS131099:HHT131103 HRO131099:HRP131103 IBK131099:IBL131103 ILG131099:ILH131103 IVC131099:IVD131103 JEY131099:JEZ131103 JOU131099:JOV131103 JYQ131099:JYR131103 KIM131099:KIN131103 KSI131099:KSJ131103 LCE131099:LCF131103 LMA131099:LMB131103 LVW131099:LVX131103 MFS131099:MFT131103 MPO131099:MPP131103 MZK131099:MZL131103 NJG131099:NJH131103 NTC131099:NTD131103 OCY131099:OCZ131103 OMU131099:OMV131103 OWQ131099:OWR131103 PGM131099:PGN131103 PQI131099:PQJ131103 QAE131099:QAF131103 QKA131099:QKB131103 QTW131099:QTX131103 RDS131099:RDT131103 RNO131099:RNP131103 RXK131099:RXL131103 SHG131099:SHH131103 SRC131099:SRD131103 TAY131099:TAZ131103 TKU131099:TKV131103 TUQ131099:TUR131103 UEM131099:UEN131103 UOI131099:UOJ131103 UYE131099:UYF131103 VIA131099:VIB131103 VRW131099:VRX131103 WBS131099:WBT131103 WLO131099:WLP131103 WVK131099:WVL131103 C196635:D196639 IY196635:IZ196639 SU196635:SV196639 ACQ196635:ACR196639 AMM196635:AMN196639 AWI196635:AWJ196639 BGE196635:BGF196639 BQA196635:BQB196639 BZW196635:BZX196639 CJS196635:CJT196639 CTO196635:CTP196639 DDK196635:DDL196639 DNG196635:DNH196639 DXC196635:DXD196639 EGY196635:EGZ196639 EQU196635:EQV196639 FAQ196635:FAR196639 FKM196635:FKN196639 FUI196635:FUJ196639 GEE196635:GEF196639 GOA196635:GOB196639 GXW196635:GXX196639 HHS196635:HHT196639 HRO196635:HRP196639 IBK196635:IBL196639 ILG196635:ILH196639 IVC196635:IVD196639 JEY196635:JEZ196639 JOU196635:JOV196639 JYQ196635:JYR196639 KIM196635:KIN196639 KSI196635:KSJ196639 LCE196635:LCF196639 LMA196635:LMB196639 LVW196635:LVX196639 MFS196635:MFT196639 MPO196635:MPP196639 MZK196635:MZL196639 NJG196635:NJH196639 NTC196635:NTD196639 OCY196635:OCZ196639 OMU196635:OMV196639 OWQ196635:OWR196639 PGM196635:PGN196639 PQI196635:PQJ196639 QAE196635:QAF196639 QKA196635:QKB196639 QTW196635:QTX196639 RDS196635:RDT196639 RNO196635:RNP196639 RXK196635:RXL196639 SHG196635:SHH196639 SRC196635:SRD196639 TAY196635:TAZ196639 TKU196635:TKV196639 TUQ196635:TUR196639 UEM196635:UEN196639 UOI196635:UOJ196639 UYE196635:UYF196639 VIA196635:VIB196639 VRW196635:VRX196639 WBS196635:WBT196639 WLO196635:WLP196639 WVK196635:WVL196639 C262171:D262175 IY262171:IZ262175 SU262171:SV262175 ACQ262171:ACR262175 AMM262171:AMN262175 AWI262171:AWJ262175 BGE262171:BGF262175 BQA262171:BQB262175 BZW262171:BZX262175 CJS262171:CJT262175 CTO262171:CTP262175 DDK262171:DDL262175 DNG262171:DNH262175 DXC262171:DXD262175 EGY262171:EGZ262175 EQU262171:EQV262175 FAQ262171:FAR262175 FKM262171:FKN262175 FUI262171:FUJ262175 GEE262171:GEF262175 GOA262171:GOB262175 GXW262171:GXX262175 HHS262171:HHT262175 HRO262171:HRP262175 IBK262171:IBL262175 ILG262171:ILH262175 IVC262171:IVD262175 JEY262171:JEZ262175 JOU262171:JOV262175 JYQ262171:JYR262175 KIM262171:KIN262175 KSI262171:KSJ262175 LCE262171:LCF262175 LMA262171:LMB262175 LVW262171:LVX262175 MFS262171:MFT262175 MPO262171:MPP262175 MZK262171:MZL262175 NJG262171:NJH262175 NTC262171:NTD262175 OCY262171:OCZ262175 OMU262171:OMV262175 OWQ262171:OWR262175 PGM262171:PGN262175 PQI262171:PQJ262175 QAE262171:QAF262175 QKA262171:QKB262175 QTW262171:QTX262175 RDS262171:RDT262175 RNO262171:RNP262175 RXK262171:RXL262175 SHG262171:SHH262175 SRC262171:SRD262175 TAY262171:TAZ262175 TKU262171:TKV262175 TUQ262171:TUR262175 UEM262171:UEN262175 UOI262171:UOJ262175 UYE262171:UYF262175 VIA262171:VIB262175 VRW262171:VRX262175 WBS262171:WBT262175 WLO262171:WLP262175 WVK262171:WVL262175 C327707:D327711 IY327707:IZ327711 SU327707:SV327711 ACQ327707:ACR327711 AMM327707:AMN327711 AWI327707:AWJ327711 BGE327707:BGF327711 BQA327707:BQB327711 BZW327707:BZX327711 CJS327707:CJT327711 CTO327707:CTP327711 DDK327707:DDL327711 DNG327707:DNH327711 DXC327707:DXD327711 EGY327707:EGZ327711 EQU327707:EQV327711 FAQ327707:FAR327711 FKM327707:FKN327711 FUI327707:FUJ327711 GEE327707:GEF327711 GOA327707:GOB327711 GXW327707:GXX327711 HHS327707:HHT327711 HRO327707:HRP327711 IBK327707:IBL327711 ILG327707:ILH327711 IVC327707:IVD327711 JEY327707:JEZ327711 JOU327707:JOV327711 JYQ327707:JYR327711 KIM327707:KIN327711 KSI327707:KSJ327711 LCE327707:LCF327711 LMA327707:LMB327711 LVW327707:LVX327711 MFS327707:MFT327711 MPO327707:MPP327711 MZK327707:MZL327711 NJG327707:NJH327711 NTC327707:NTD327711 OCY327707:OCZ327711 OMU327707:OMV327711 OWQ327707:OWR327711 PGM327707:PGN327711 PQI327707:PQJ327711 QAE327707:QAF327711 QKA327707:QKB327711 QTW327707:QTX327711 RDS327707:RDT327711 RNO327707:RNP327711 RXK327707:RXL327711 SHG327707:SHH327711 SRC327707:SRD327711 TAY327707:TAZ327711 TKU327707:TKV327711 TUQ327707:TUR327711 UEM327707:UEN327711 UOI327707:UOJ327711 UYE327707:UYF327711 VIA327707:VIB327711 VRW327707:VRX327711 WBS327707:WBT327711 WLO327707:WLP327711 WVK327707:WVL327711 C393243:D393247 IY393243:IZ393247 SU393243:SV393247 ACQ393243:ACR393247 AMM393243:AMN393247 AWI393243:AWJ393247 BGE393243:BGF393247 BQA393243:BQB393247 BZW393243:BZX393247 CJS393243:CJT393247 CTO393243:CTP393247 DDK393243:DDL393247 DNG393243:DNH393247 DXC393243:DXD393247 EGY393243:EGZ393247 EQU393243:EQV393247 FAQ393243:FAR393247 FKM393243:FKN393247 FUI393243:FUJ393247 GEE393243:GEF393247 GOA393243:GOB393247 GXW393243:GXX393247 HHS393243:HHT393247 HRO393243:HRP393247 IBK393243:IBL393247 ILG393243:ILH393247 IVC393243:IVD393247 JEY393243:JEZ393247 JOU393243:JOV393247 JYQ393243:JYR393247 KIM393243:KIN393247 KSI393243:KSJ393247 LCE393243:LCF393247 LMA393243:LMB393247 LVW393243:LVX393247 MFS393243:MFT393247 MPO393243:MPP393247 MZK393243:MZL393247 NJG393243:NJH393247 NTC393243:NTD393247 OCY393243:OCZ393247 OMU393243:OMV393247 OWQ393243:OWR393247 PGM393243:PGN393247 PQI393243:PQJ393247 QAE393243:QAF393247 QKA393243:QKB393247 QTW393243:QTX393247 RDS393243:RDT393247 RNO393243:RNP393247 RXK393243:RXL393247 SHG393243:SHH393247 SRC393243:SRD393247 TAY393243:TAZ393247 TKU393243:TKV393247 TUQ393243:TUR393247 UEM393243:UEN393247 UOI393243:UOJ393247 UYE393243:UYF393247 VIA393243:VIB393247 VRW393243:VRX393247 WBS393243:WBT393247 WLO393243:WLP393247 WVK393243:WVL393247 C458779:D458783 IY458779:IZ458783 SU458779:SV458783 ACQ458779:ACR458783 AMM458779:AMN458783 AWI458779:AWJ458783 BGE458779:BGF458783 BQA458779:BQB458783 BZW458779:BZX458783 CJS458779:CJT458783 CTO458779:CTP458783 DDK458779:DDL458783 DNG458779:DNH458783 DXC458779:DXD458783 EGY458779:EGZ458783 EQU458779:EQV458783 FAQ458779:FAR458783 FKM458779:FKN458783 FUI458779:FUJ458783 GEE458779:GEF458783 GOA458779:GOB458783 GXW458779:GXX458783 HHS458779:HHT458783 HRO458779:HRP458783 IBK458779:IBL458783 ILG458779:ILH458783 IVC458779:IVD458783 JEY458779:JEZ458783 JOU458779:JOV458783 JYQ458779:JYR458783 KIM458779:KIN458783 KSI458779:KSJ458783 LCE458779:LCF458783 LMA458779:LMB458783 LVW458779:LVX458783 MFS458779:MFT458783 MPO458779:MPP458783 MZK458779:MZL458783 NJG458779:NJH458783 NTC458779:NTD458783 OCY458779:OCZ458783 OMU458779:OMV458783 OWQ458779:OWR458783 PGM458779:PGN458783 PQI458779:PQJ458783 QAE458779:QAF458783 QKA458779:QKB458783 QTW458779:QTX458783 RDS458779:RDT458783 RNO458779:RNP458783 RXK458779:RXL458783 SHG458779:SHH458783 SRC458779:SRD458783 TAY458779:TAZ458783 TKU458779:TKV458783 TUQ458779:TUR458783 UEM458779:UEN458783 UOI458779:UOJ458783 UYE458779:UYF458783 VIA458779:VIB458783 VRW458779:VRX458783 WBS458779:WBT458783 WLO458779:WLP458783 WVK458779:WVL458783 C524315:D524319 IY524315:IZ524319 SU524315:SV524319 ACQ524315:ACR524319 AMM524315:AMN524319 AWI524315:AWJ524319 BGE524315:BGF524319 BQA524315:BQB524319 BZW524315:BZX524319 CJS524315:CJT524319 CTO524315:CTP524319 DDK524315:DDL524319 DNG524315:DNH524319 DXC524315:DXD524319 EGY524315:EGZ524319 EQU524315:EQV524319 FAQ524315:FAR524319 FKM524315:FKN524319 FUI524315:FUJ524319 GEE524315:GEF524319 GOA524315:GOB524319 GXW524315:GXX524319 HHS524315:HHT524319 HRO524315:HRP524319 IBK524315:IBL524319 ILG524315:ILH524319 IVC524315:IVD524319 JEY524315:JEZ524319 JOU524315:JOV524319 JYQ524315:JYR524319 KIM524315:KIN524319 KSI524315:KSJ524319 LCE524315:LCF524319 LMA524315:LMB524319 LVW524315:LVX524319 MFS524315:MFT524319 MPO524315:MPP524319 MZK524315:MZL524319 NJG524315:NJH524319 NTC524315:NTD524319 OCY524315:OCZ524319 OMU524315:OMV524319 OWQ524315:OWR524319 PGM524315:PGN524319 PQI524315:PQJ524319 QAE524315:QAF524319 QKA524315:QKB524319 QTW524315:QTX524319 RDS524315:RDT524319 RNO524315:RNP524319 RXK524315:RXL524319 SHG524315:SHH524319 SRC524315:SRD524319 TAY524315:TAZ524319 TKU524315:TKV524319 TUQ524315:TUR524319 UEM524315:UEN524319 UOI524315:UOJ524319 UYE524315:UYF524319 VIA524315:VIB524319 VRW524315:VRX524319 WBS524315:WBT524319 WLO524315:WLP524319 WVK524315:WVL524319 C589851:D589855 IY589851:IZ589855 SU589851:SV589855 ACQ589851:ACR589855 AMM589851:AMN589855 AWI589851:AWJ589855 BGE589851:BGF589855 BQA589851:BQB589855 BZW589851:BZX589855 CJS589851:CJT589855 CTO589851:CTP589855 DDK589851:DDL589855 DNG589851:DNH589855 DXC589851:DXD589855 EGY589851:EGZ589855 EQU589851:EQV589855 FAQ589851:FAR589855 FKM589851:FKN589855 FUI589851:FUJ589855 GEE589851:GEF589855 GOA589851:GOB589855 GXW589851:GXX589855 HHS589851:HHT589855 HRO589851:HRP589855 IBK589851:IBL589855 ILG589851:ILH589855 IVC589851:IVD589855 JEY589851:JEZ589855 JOU589851:JOV589855 JYQ589851:JYR589855 KIM589851:KIN589855 KSI589851:KSJ589855 LCE589851:LCF589855 LMA589851:LMB589855 LVW589851:LVX589855 MFS589851:MFT589855 MPO589851:MPP589855 MZK589851:MZL589855 NJG589851:NJH589855 NTC589851:NTD589855 OCY589851:OCZ589855 OMU589851:OMV589855 OWQ589851:OWR589855 PGM589851:PGN589855 PQI589851:PQJ589855 QAE589851:QAF589855 QKA589851:QKB589855 QTW589851:QTX589855 RDS589851:RDT589855 RNO589851:RNP589855 RXK589851:RXL589855 SHG589851:SHH589855 SRC589851:SRD589855 TAY589851:TAZ589855 TKU589851:TKV589855 TUQ589851:TUR589855 UEM589851:UEN589855 UOI589851:UOJ589855 UYE589851:UYF589855 VIA589851:VIB589855 VRW589851:VRX589855 WBS589851:WBT589855 WLO589851:WLP589855 WVK589851:WVL589855 C655387:D655391 IY655387:IZ655391 SU655387:SV655391 ACQ655387:ACR655391 AMM655387:AMN655391 AWI655387:AWJ655391 BGE655387:BGF655391 BQA655387:BQB655391 BZW655387:BZX655391 CJS655387:CJT655391 CTO655387:CTP655391 DDK655387:DDL655391 DNG655387:DNH655391 DXC655387:DXD655391 EGY655387:EGZ655391 EQU655387:EQV655391 FAQ655387:FAR655391 FKM655387:FKN655391 FUI655387:FUJ655391 GEE655387:GEF655391 GOA655387:GOB655391 GXW655387:GXX655391 HHS655387:HHT655391 HRO655387:HRP655391 IBK655387:IBL655391 ILG655387:ILH655391 IVC655387:IVD655391 JEY655387:JEZ655391 JOU655387:JOV655391 JYQ655387:JYR655391 KIM655387:KIN655391 KSI655387:KSJ655391 LCE655387:LCF655391 LMA655387:LMB655391 LVW655387:LVX655391 MFS655387:MFT655391 MPO655387:MPP655391 MZK655387:MZL655391 NJG655387:NJH655391 NTC655387:NTD655391 OCY655387:OCZ655391 OMU655387:OMV655391 OWQ655387:OWR655391 PGM655387:PGN655391 PQI655387:PQJ655391 QAE655387:QAF655391 QKA655387:QKB655391 QTW655387:QTX655391 RDS655387:RDT655391 RNO655387:RNP655391 RXK655387:RXL655391 SHG655387:SHH655391 SRC655387:SRD655391 TAY655387:TAZ655391 TKU655387:TKV655391 TUQ655387:TUR655391 UEM655387:UEN655391 UOI655387:UOJ655391 UYE655387:UYF655391 VIA655387:VIB655391 VRW655387:VRX655391 WBS655387:WBT655391 WLO655387:WLP655391 WVK655387:WVL655391 C720923:D720927 IY720923:IZ720927 SU720923:SV720927 ACQ720923:ACR720927 AMM720923:AMN720927 AWI720923:AWJ720927 BGE720923:BGF720927 BQA720923:BQB720927 BZW720923:BZX720927 CJS720923:CJT720927 CTO720923:CTP720927 DDK720923:DDL720927 DNG720923:DNH720927 DXC720923:DXD720927 EGY720923:EGZ720927 EQU720923:EQV720927 FAQ720923:FAR720927 FKM720923:FKN720927 FUI720923:FUJ720927 GEE720923:GEF720927 GOA720923:GOB720927 GXW720923:GXX720927 HHS720923:HHT720927 HRO720923:HRP720927 IBK720923:IBL720927 ILG720923:ILH720927 IVC720923:IVD720927 JEY720923:JEZ720927 JOU720923:JOV720927 JYQ720923:JYR720927 KIM720923:KIN720927 KSI720923:KSJ720927 LCE720923:LCF720927 LMA720923:LMB720927 LVW720923:LVX720927 MFS720923:MFT720927 MPO720923:MPP720927 MZK720923:MZL720927 NJG720923:NJH720927 NTC720923:NTD720927 OCY720923:OCZ720927 OMU720923:OMV720927 OWQ720923:OWR720927 PGM720923:PGN720927 PQI720923:PQJ720927 QAE720923:QAF720927 QKA720923:QKB720927 QTW720923:QTX720927 RDS720923:RDT720927 RNO720923:RNP720927 RXK720923:RXL720927 SHG720923:SHH720927 SRC720923:SRD720927 TAY720923:TAZ720927 TKU720923:TKV720927 TUQ720923:TUR720927 UEM720923:UEN720927 UOI720923:UOJ720927 UYE720923:UYF720927 VIA720923:VIB720927 VRW720923:VRX720927 WBS720923:WBT720927 WLO720923:WLP720927 WVK720923:WVL720927 C786459:D786463 IY786459:IZ786463 SU786459:SV786463 ACQ786459:ACR786463 AMM786459:AMN786463 AWI786459:AWJ786463 BGE786459:BGF786463 BQA786459:BQB786463 BZW786459:BZX786463 CJS786459:CJT786463 CTO786459:CTP786463 DDK786459:DDL786463 DNG786459:DNH786463 DXC786459:DXD786463 EGY786459:EGZ786463 EQU786459:EQV786463 FAQ786459:FAR786463 FKM786459:FKN786463 FUI786459:FUJ786463 GEE786459:GEF786463 GOA786459:GOB786463 GXW786459:GXX786463 HHS786459:HHT786463 HRO786459:HRP786463 IBK786459:IBL786463 ILG786459:ILH786463 IVC786459:IVD786463 JEY786459:JEZ786463 JOU786459:JOV786463 JYQ786459:JYR786463 KIM786459:KIN786463 KSI786459:KSJ786463 LCE786459:LCF786463 LMA786459:LMB786463 LVW786459:LVX786463 MFS786459:MFT786463 MPO786459:MPP786463 MZK786459:MZL786463 NJG786459:NJH786463 NTC786459:NTD786463 OCY786459:OCZ786463 OMU786459:OMV786463 OWQ786459:OWR786463 PGM786459:PGN786463 PQI786459:PQJ786463 QAE786459:QAF786463 QKA786459:QKB786463 QTW786459:QTX786463 RDS786459:RDT786463 RNO786459:RNP786463 RXK786459:RXL786463 SHG786459:SHH786463 SRC786459:SRD786463 TAY786459:TAZ786463 TKU786459:TKV786463 TUQ786459:TUR786463 UEM786459:UEN786463 UOI786459:UOJ786463 UYE786459:UYF786463 VIA786459:VIB786463 VRW786459:VRX786463 WBS786459:WBT786463 WLO786459:WLP786463 WVK786459:WVL786463 C851995:D851999 IY851995:IZ851999 SU851995:SV851999 ACQ851995:ACR851999 AMM851995:AMN851999 AWI851995:AWJ851999 BGE851995:BGF851999 BQA851995:BQB851999 BZW851995:BZX851999 CJS851995:CJT851999 CTO851995:CTP851999 DDK851995:DDL851999 DNG851995:DNH851999 DXC851995:DXD851999 EGY851995:EGZ851999 EQU851995:EQV851999 FAQ851995:FAR851999 FKM851995:FKN851999 FUI851995:FUJ851999 GEE851995:GEF851999 GOA851995:GOB851999 GXW851995:GXX851999 HHS851995:HHT851999 HRO851995:HRP851999 IBK851995:IBL851999 ILG851995:ILH851999 IVC851995:IVD851999 JEY851995:JEZ851999 JOU851995:JOV851999 JYQ851995:JYR851999 KIM851995:KIN851999 KSI851995:KSJ851999 LCE851995:LCF851999 LMA851995:LMB851999 LVW851995:LVX851999 MFS851995:MFT851999 MPO851995:MPP851999 MZK851995:MZL851999 NJG851995:NJH851999 NTC851995:NTD851999 OCY851995:OCZ851999 OMU851995:OMV851999 OWQ851995:OWR851999 PGM851995:PGN851999 PQI851995:PQJ851999 QAE851995:QAF851999 QKA851995:QKB851999 QTW851995:QTX851999 RDS851995:RDT851999 RNO851995:RNP851999 RXK851995:RXL851999 SHG851995:SHH851999 SRC851995:SRD851999 TAY851995:TAZ851999 TKU851995:TKV851999 TUQ851995:TUR851999 UEM851995:UEN851999 UOI851995:UOJ851999 UYE851995:UYF851999 VIA851995:VIB851999 VRW851995:VRX851999 WBS851995:WBT851999 WLO851995:WLP851999 WVK851995:WVL851999 C917531:D917535 IY917531:IZ917535 SU917531:SV917535 ACQ917531:ACR917535 AMM917531:AMN917535 AWI917531:AWJ917535 BGE917531:BGF917535 BQA917531:BQB917535 BZW917531:BZX917535 CJS917531:CJT917535 CTO917531:CTP917535 DDK917531:DDL917535 DNG917531:DNH917535 DXC917531:DXD917535 EGY917531:EGZ917535 EQU917531:EQV917535 FAQ917531:FAR917535 FKM917531:FKN917535 FUI917531:FUJ917535 GEE917531:GEF917535 GOA917531:GOB917535 GXW917531:GXX917535 HHS917531:HHT917535 HRO917531:HRP917535 IBK917531:IBL917535 ILG917531:ILH917535 IVC917531:IVD917535 JEY917531:JEZ917535 JOU917531:JOV917535 JYQ917531:JYR917535 KIM917531:KIN917535 KSI917531:KSJ917535 LCE917531:LCF917535 LMA917531:LMB917535 LVW917531:LVX917535 MFS917531:MFT917535 MPO917531:MPP917535 MZK917531:MZL917535 NJG917531:NJH917535 NTC917531:NTD917535 OCY917531:OCZ917535 OMU917531:OMV917535 OWQ917531:OWR917535 PGM917531:PGN917535 PQI917531:PQJ917535 QAE917531:QAF917535 QKA917531:QKB917535 QTW917531:QTX917535 RDS917531:RDT917535 RNO917531:RNP917535 RXK917531:RXL917535 SHG917531:SHH917535 SRC917531:SRD917535 TAY917531:TAZ917535 TKU917531:TKV917535 TUQ917531:TUR917535 UEM917531:UEN917535 UOI917531:UOJ917535 UYE917531:UYF917535 VIA917531:VIB917535 VRW917531:VRX917535 WBS917531:WBT917535 WLO917531:WLP917535 WVK917531:WVL917535 C983067:D983071 IY983067:IZ983071 SU983067:SV983071 ACQ983067:ACR983071 AMM983067:AMN983071 AWI983067:AWJ983071 BGE983067:BGF983071 BQA983067:BQB983071 BZW983067:BZX983071 CJS983067:CJT983071 CTO983067:CTP983071 DDK983067:DDL983071 DNG983067:DNH983071 DXC983067:DXD983071 EGY983067:EGZ983071 EQU983067:EQV983071 FAQ983067:FAR983071 FKM983067:FKN983071 FUI983067:FUJ983071 GEE983067:GEF983071 GOA983067:GOB983071 GXW983067:GXX983071 HHS983067:HHT983071 HRO983067:HRP983071 IBK983067:IBL983071 ILG983067:ILH983071 IVC983067:IVD983071 JEY983067:JEZ983071 JOU983067:JOV983071 JYQ983067:JYR983071 KIM983067:KIN983071 KSI983067:KSJ983071 LCE983067:LCF983071 LMA983067:LMB983071 LVW983067:LVX983071 MFS983067:MFT983071 MPO983067:MPP983071 MZK983067:MZL983071 NJG983067:NJH983071 NTC983067:NTD983071 OCY983067:OCZ983071 OMU983067:OMV983071 OWQ983067:OWR983071 PGM983067:PGN983071 PQI983067:PQJ983071 QAE983067:QAF983071 QKA983067:QKB983071 QTW983067:QTX983071 RDS983067:RDT983071 RNO983067:RNP983071 RXK983067:RXL983071 SHG983067:SHH983071 SRC983067:SRD983071 TAY983067:TAZ983071 TKU983067:TKV983071 TUQ983067:TUR983071 UEM983067:UEN983071 UOI983067:UOJ983071 UYE983067:UYF983071 VIA983067:VIB983071 VRW983067:VRX983071 WBS983067:WBT983071 WLO983067:WLP983071 WVK983067:WVL983071" xr:uid="{25D9F32B-C3E5-41A7-999B-69ABF675B121}">
      <formula1>"■,□"</formula1>
    </dataValidation>
  </dataValidations>
  <printOptions horizontalCentered="1"/>
  <pageMargins left="0.16" right="0.16" top="0.17" bottom="0.16" header="0.3" footer="0.3"/>
  <pageSetup paperSize="9" scale="5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WBZ983058:WBZ983059 WLV983058:WLV983059 WVR983058:WVR983059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K65555:P65555 JG65555:JL65555 TC65555:TH65555 ACY65555:ADD65555 AMU65555:AMZ65555 AWQ65555:AWV65555 BGM65555:BGR65555 BQI65555:BQN65555 CAE65555:CAJ65555 CKA65555:CKF65555 CTW65555:CUB65555 DDS65555:DDX65555 DNO65555:DNT65555 DXK65555:DXP65555 EHG65555:EHL65555 ERC65555:ERH65555 FAY65555:FBD65555 FKU65555:FKZ65555 FUQ65555:FUV65555 GEM65555:GER65555 GOI65555:GON65555 GYE65555:GYJ65555 HIA65555:HIF65555 HRW65555:HSB65555 IBS65555:IBX65555 ILO65555:ILT65555 IVK65555:IVP65555 JFG65555:JFL65555 JPC65555:JPH65555 JYY65555:JZD65555 KIU65555:KIZ65555 KSQ65555:KSV65555 LCM65555:LCR65555 LMI65555:LMN65555 LWE65555:LWJ65555 MGA65555:MGF65555 MPW65555:MQB65555 MZS65555:MZX65555 NJO65555:NJT65555 NTK65555:NTP65555 ODG65555:ODL65555 ONC65555:ONH65555 OWY65555:OXD65555 PGU65555:PGZ65555 PQQ65555:PQV65555 QAM65555:QAR65555 QKI65555:QKN65555 QUE65555:QUJ65555 REA65555:REF65555 RNW65555:ROB65555 RXS65555:RXX65555 SHO65555:SHT65555 SRK65555:SRP65555 TBG65555:TBL65555 TLC65555:TLH65555 TUY65555:TVD65555 UEU65555:UEZ65555 UOQ65555:UOV65555 UYM65555:UYR65555 VII65555:VIN65555 VSE65555:VSJ65555 WCA65555:WCF65555 WLW65555:WMB65555 WVS65555:WVX65555 K131091:P131091 JG131091:JL131091 TC131091:TH131091 ACY131091:ADD131091 AMU131091:AMZ131091 AWQ131091:AWV131091 BGM131091:BGR131091 BQI131091:BQN131091 CAE131091:CAJ131091 CKA131091:CKF131091 CTW131091:CUB131091 DDS131091:DDX131091 DNO131091:DNT131091 DXK131091:DXP131091 EHG131091:EHL131091 ERC131091:ERH131091 FAY131091:FBD131091 FKU131091:FKZ131091 FUQ131091:FUV131091 GEM131091:GER131091 GOI131091:GON131091 GYE131091:GYJ131091 HIA131091:HIF131091 HRW131091:HSB131091 IBS131091:IBX131091 ILO131091:ILT131091 IVK131091:IVP131091 JFG131091:JFL131091 JPC131091:JPH131091 JYY131091:JZD131091 KIU131091:KIZ131091 KSQ131091:KSV131091 LCM131091:LCR131091 LMI131091:LMN131091 LWE131091:LWJ131091 MGA131091:MGF131091 MPW131091:MQB131091 MZS131091:MZX131091 NJO131091:NJT131091 NTK131091:NTP131091 ODG131091:ODL131091 ONC131091:ONH131091 OWY131091:OXD131091 PGU131091:PGZ131091 PQQ131091:PQV131091 QAM131091:QAR131091 QKI131091:QKN131091 QUE131091:QUJ131091 REA131091:REF131091 RNW131091:ROB131091 RXS131091:RXX131091 SHO131091:SHT131091 SRK131091:SRP131091 TBG131091:TBL131091 TLC131091:TLH131091 TUY131091:TVD131091 UEU131091:UEZ131091 UOQ131091:UOV131091 UYM131091:UYR131091 VII131091:VIN131091 VSE131091:VSJ131091 WCA131091:WCF131091 WLW131091:WMB131091 WVS131091:WVX131091 K196627:P196627 JG196627:JL196627 TC196627:TH196627 ACY196627:ADD196627 AMU196627:AMZ196627 AWQ196627:AWV196627 BGM196627:BGR196627 BQI196627:BQN196627 CAE196627:CAJ196627 CKA196627:CKF196627 CTW196627:CUB196627 DDS196627:DDX196627 DNO196627:DNT196627 DXK196627:DXP196627 EHG196627:EHL196627 ERC196627:ERH196627 FAY196627:FBD196627 FKU196627:FKZ196627 FUQ196627:FUV196627 GEM196627:GER196627 GOI196627:GON196627 GYE196627:GYJ196627 HIA196627:HIF196627 HRW196627:HSB196627 IBS196627:IBX196627 ILO196627:ILT196627 IVK196627:IVP196627 JFG196627:JFL196627 JPC196627:JPH196627 JYY196627:JZD196627 KIU196627:KIZ196627 KSQ196627:KSV196627 LCM196627:LCR196627 LMI196627:LMN196627 LWE196627:LWJ196627 MGA196627:MGF196627 MPW196627:MQB196627 MZS196627:MZX196627 NJO196627:NJT196627 NTK196627:NTP196627 ODG196627:ODL196627 ONC196627:ONH196627 OWY196627:OXD196627 PGU196627:PGZ196627 PQQ196627:PQV196627 QAM196627:QAR196627 QKI196627:QKN196627 QUE196627:QUJ196627 REA196627:REF196627 RNW196627:ROB196627 RXS196627:RXX196627 SHO196627:SHT196627 SRK196627:SRP196627 TBG196627:TBL196627 TLC196627:TLH196627 TUY196627:TVD196627 UEU196627:UEZ196627 UOQ196627:UOV196627 UYM196627:UYR196627 VII196627:VIN196627 VSE196627:VSJ196627 WCA196627:WCF196627 WLW196627:WMB196627 WVS196627:WVX196627 K262163:P262163 JG262163:JL262163 TC262163:TH262163 ACY262163:ADD262163 AMU262163:AMZ262163 AWQ262163:AWV262163 BGM262163:BGR262163 BQI262163:BQN262163 CAE262163:CAJ262163 CKA262163:CKF262163 CTW262163:CUB262163 DDS262163:DDX262163 DNO262163:DNT262163 DXK262163:DXP262163 EHG262163:EHL262163 ERC262163:ERH262163 FAY262163:FBD262163 FKU262163:FKZ262163 FUQ262163:FUV262163 GEM262163:GER262163 GOI262163:GON262163 GYE262163:GYJ262163 HIA262163:HIF262163 HRW262163:HSB262163 IBS262163:IBX262163 ILO262163:ILT262163 IVK262163:IVP262163 JFG262163:JFL262163 JPC262163:JPH262163 JYY262163:JZD262163 KIU262163:KIZ262163 KSQ262163:KSV262163 LCM262163:LCR262163 LMI262163:LMN262163 LWE262163:LWJ262163 MGA262163:MGF262163 MPW262163:MQB262163 MZS262163:MZX262163 NJO262163:NJT262163 NTK262163:NTP262163 ODG262163:ODL262163 ONC262163:ONH262163 OWY262163:OXD262163 PGU262163:PGZ262163 PQQ262163:PQV262163 QAM262163:QAR262163 QKI262163:QKN262163 QUE262163:QUJ262163 REA262163:REF262163 RNW262163:ROB262163 RXS262163:RXX262163 SHO262163:SHT262163 SRK262163:SRP262163 TBG262163:TBL262163 TLC262163:TLH262163 TUY262163:TVD262163 UEU262163:UEZ262163 UOQ262163:UOV262163 UYM262163:UYR262163 VII262163:VIN262163 VSE262163:VSJ262163 WCA262163:WCF262163 WLW262163:WMB262163 WVS262163:WVX262163 K327699:P327699 JG327699:JL327699 TC327699:TH327699 ACY327699:ADD327699 AMU327699:AMZ327699 AWQ327699:AWV327699 BGM327699:BGR327699 BQI327699:BQN327699 CAE327699:CAJ327699 CKA327699:CKF327699 CTW327699:CUB327699 DDS327699:DDX327699 DNO327699:DNT327699 DXK327699:DXP327699 EHG327699:EHL327699 ERC327699:ERH327699 FAY327699:FBD327699 FKU327699:FKZ327699 FUQ327699:FUV327699 GEM327699:GER327699 GOI327699:GON327699 GYE327699:GYJ327699 HIA327699:HIF327699 HRW327699:HSB327699 IBS327699:IBX327699 ILO327699:ILT327699 IVK327699:IVP327699 JFG327699:JFL327699 JPC327699:JPH327699 JYY327699:JZD327699 KIU327699:KIZ327699 KSQ327699:KSV327699 LCM327699:LCR327699 LMI327699:LMN327699 LWE327699:LWJ327699 MGA327699:MGF327699 MPW327699:MQB327699 MZS327699:MZX327699 NJO327699:NJT327699 NTK327699:NTP327699 ODG327699:ODL327699 ONC327699:ONH327699 OWY327699:OXD327699 PGU327699:PGZ327699 PQQ327699:PQV327699 QAM327699:QAR327699 QKI327699:QKN327699 QUE327699:QUJ327699 REA327699:REF327699 RNW327699:ROB327699 RXS327699:RXX327699 SHO327699:SHT327699 SRK327699:SRP327699 TBG327699:TBL327699 TLC327699:TLH327699 TUY327699:TVD327699 UEU327699:UEZ327699 UOQ327699:UOV327699 UYM327699:UYR327699 VII327699:VIN327699 VSE327699:VSJ327699 WCA327699:WCF327699 WLW327699:WMB327699 WVS327699:WVX327699 K393235:P393235 JG393235:JL393235 TC393235:TH393235 ACY393235:ADD393235 AMU393235:AMZ393235 AWQ393235:AWV393235 BGM393235:BGR393235 BQI393235:BQN393235 CAE393235:CAJ393235 CKA393235:CKF393235 CTW393235:CUB393235 DDS393235:DDX393235 DNO393235:DNT393235 DXK393235:DXP393235 EHG393235:EHL393235 ERC393235:ERH393235 FAY393235:FBD393235 FKU393235:FKZ393235 FUQ393235:FUV393235 GEM393235:GER393235 GOI393235:GON393235 GYE393235:GYJ393235 HIA393235:HIF393235 HRW393235:HSB393235 IBS393235:IBX393235 ILO393235:ILT393235 IVK393235:IVP393235 JFG393235:JFL393235 JPC393235:JPH393235 JYY393235:JZD393235 KIU393235:KIZ393235 KSQ393235:KSV393235 LCM393235:LCR393235 LMI393235:LMN393235 LWE393235:LWJ393235 MGA393235:MGF393235 MPW393235:MQB393235 MZS393235:MZX393235 NJO393235:NJT393235 NTK393235:NTP393235 ODG393235:ODL393235 ONC393235:ONH393235 OWY393235:OXD393235 PGU393235:PGZ393235 PQQ393235:PQV393235 QAM393235:QAR393235 QKI393235:QKN393235 QUE393235:QUJ393235 REA393235:REF393235 RNW393235:ROB393235 RXS393235:RXX393235 SHO393235:SHT393235 SRK393235:SRP393235 TBG393235:TBL393235 TLC393235:TLH393235 TUY393235:TVD393235 UEU393235:UEZ393235 UOQ393235:UOV393235 UYM393235:UYR393235 VII393235:VIN393235 VSE393235:VSJ393235 WCA393235:WCF393235 WLW393235:WMB393235 WVS393235:WVX393235 K458771:P458771 JG458771:JL458771 TC458771:TH458771 ACY458771:ADD458771 AMU458771:AMZ458771 AWQ458771:AWV458771 BGM458771:BGR458771 BQI458771:BQN458771 CAE458771:CAJ458771 CKA458771:CKF458771 CTW458771:CUB458771 DDS458771:DDX458771 DNO458771:DNT458771 DXK458771:DXP458771 EHG458771:EHL458771 ERC458771:ERH458771 FAY458771:FBD458771 FKU458771:FKZ458771 FUQ458771:FUV458771 GEM458771:GER458771 GOI458771:GON458771 GYE458771:GYJ458771 HIA458771:HIF458771 HRW458771:HSB458771 IBS458771:IBX458771 ILO458771:ILT458771 IVK458771:IVP458771 JFG458771:JFL458771 JPC458771:JPH458771 JYY458771:JZD458771 KIU458771:KIZ458771 KSQ458771:KSV458771 LCM458771:LCR458771 LMI458771:LMN458771 LWE458771:LWJ458771 MGA458771:MGF458771 MPW458771:MQB458771 MZS458771:MZX458771 NJO458771:NJT458771 NTK458771:NTP458771 ODG458771:ODL458771 ONC458771:ONH458771 OWY458771:OXD458771 PGU458771:PGZ458771 PQQ458771:PQV458771 QAM458771:QAR458771 QKI458771:QKN458771 QUE458771:QUJ458771 REA458771:REF458771 RNW458771:ROB458771 RXS458771:RXX458771 SHO458771:SHT458771 SRK458771:SRP458771 TBG458771:TBL458771 TLC458771:TLH458771 TUY458771:TVD458771 UEU458771:UEZ458771 UOQ458771:UOV458771 UYM458771:UYR458771 VII458771:VIN458771 VSE458771:VSJ458771 WCA458771:WCF458771 WLW458771:WMB458771 WVS458771:WVX458771 K524307:P524307 JG524307:JL524307 TC524307:TH524307 ACY524307:ADD524307 AMU524307:AMZ524307 AWQ524307:AWV524307 BGM524307:BGR524307 BQI524307:BQN524307 CAE524307:CAJ524307 CKA524307:CKF524307 CTW524307:CUB524307 DDS524307:DDX524307 DNO524307:DNT524307 DXK524307:DXP524307 EHG524307:EHL524307 ERC524307:ERH524307 FAY524307:FBD524307 FKU524307:FKZ524307 FUQ524307:FUV524307 GEM524307:GER524307 GOI524307:GON524307 GYE524307:GYJ524307 HIA524307:HIF524307 HRW524307:HSB524307 IBS524307:IBX524307 ILO524307:ILT524307 IVK524307:IVP524307 JFG524307:JFL524307 JPC524307:JPH524307 JYY524307:JZD524307 KIU524307:KIZ524307 KSQ524307:KSV524307 LCM524307:LCR524307 LMI524307:LMN524307 LWE524307:LWJ524307 MGA524307:MGF524307 MPW524307:MQB524307 MZS524307:MZX524307 NJO524307:NJT524307 NTK524307:NTP524307 ODG524307:ODL524307 ONC524307:ONH524307 OWY524307:OXD524307 PGU524307:PGZ524307 PQQ524307:PQV524307 QAM524307:QAR524307 QKI524307:QKN524307 QUE524307:QUJ524307 REA524307:REF524307 RNW524307:ROB524307 RXS524307:RXX524307 SHO524307:SHT524307 SRK524307:SRP524307 TBG524307:TBL524307 TLC524307:TLH524307 TUY524307:TVD524307 UEU524307:UEZ524307 UOQ524307:UOV524307 UYM524307:UYR524307 VII524307:VIN524307 VSE524307:VSJ524307 WCA524307:WCF524307 WLW524307:WMB524307 WVS524307:WVX524307 K589843:P589843 JG589843:JL589843 TC589843:TH589843 ACY589843:ADD589843 AMU589843:AMZ589843 AWQ589843:AWV589843 BGM589843:BGR589843 BQI589843:BQN589843 CAE589843:CAJ589843 CKA589843:CKF589843 CTW589843:CUB589843 DDS589843:DDX589843 DNO589843:DNT589843 DXK589843:DXP589843 EHG589843:EHL589843 ERC589843:ERH589843 FAY589843:FBD589843 FKU589843:FKZ589843 FUQ589843:FUV589843 GEM589843:GER589843 GOI589843:GON589843 GYE589843:GYJ589843 HIA589843:HIF589843 HRW589843:HSB589843 IBS589843:IBX589843 ILO589843:ILT589843 IVK589843:IVP589843 JFG589843:JFL589843 JPC589843:JPH589843 JYY589843:JZD589843 KIU589843:KIZ589843 KSQ589843:KSV589843 LCM589843:LCR589843 LMI589843:LMN589843 LWE589843:LWJ589843 MGA589843:MGF589843 MPW589843:MQB589843 MZS589843:MZX589843 NJO589843:NJT589843 NTK589843:NTP589843 ODG589843:ODL589843 ONC589843:ONH589843 OWY589843:OXD589843 PGU589843:PGZ589843 PQQ589843:PQV589843 QAM589843:QAR589843 QKI589843:QKN589843 QUE589843:QUJ589843 REA589843:REF589843 RNW589843:ROB589843 RXS589843:RXX589843 SHO589843:SHT589843 SRK589843:SRP589843 TBG589843:TBL589843 TLC589843:TLH589843 TUY589843:TVD589843 UEU589843:UEZ589843 UOQ589843:UOV589843 UYM589843:UYR589843 VII589843:VIN589843 VSE589843:VSJ589843 WCA589843:WCF589843 WLW589843:WMB589843 WVS589843:WVX589843 K655379:P655379 JG655379:JL655379 TC655379:TH655379 ACY655379:ADD655379 AMU655379:AMZ655379 AWQ655379:AWV655379 BGM655379:BGR655379 BQI655379:BQN655379 CAE655379:CAJ655379 CKA655379:CKF655379 CTW655379:CUB655379 DDS655379:DDX655379 DNO655379:DNT655379 DXK655379:DXP655379 EHG655379:EHL655379 ERC655379:ERH655379 FAY655379:FBD655379 FKU655379:FKZ655379 FUQ655379:FUV655379 GEM655379:GER655379 GOI655379:GON655379 GYE655379:GYJ655379 HIA655379:HIF655379 HRW655379:HSB655379 IBS655379:IBX655379 ILO655379:ILT655379 IVK655379:IVP655379 JFG655379:JFL655379 JPC655379:JPH655379 JYY655379:JZD655379 KIU655379:KIZ655379 KSQ655379:KSV655379 LCM655379:LCR655379 LMI655379:LMN655379 LWE655379:LWJ655379 MGA655379:MGF655379 MPW655379:MQB655379 MZS655379:MZX655379 NJO655379:NJT655379 NTK655379:NTP655379 ODG655379:ODL655379 ONC655379:ONH655379 OWY655379:OXD655379 PGU655379:PGZ655379 PQQ655379:PQV655379 QAM655379:QAR655379 QKI655379:QKN655379 QUE655379:QUJ655379 REA655379:REF655379 RNW655379:ROB655379 RXS655379:RXX655379 SHO655379:SHT655379 SRK655379:SRP655379 TBG655379:TBL655379 TLC655379:TLH655379 TUY655379:TVD655379 UEU655379:UEZ655379 UOQ655379:UOV655379 UYM655379:UYR655379 VII655379:VIN655379 VSE655379:VSJ655379 WCA655379:WCF655379 WLW655379:WMB655379 WVS655379:WVX655379 K720915:P720915 JG720915:JL720915 TC720915:TH720915 ACY720915:ADD720915 AMU720915:AMZ720915 AWQ720915:AWV720915 BGM720915:BGR720915 BQI720915:BQN720915 CAE720915:CAJ720915 CKA720915:CKF720915 CTW720915:CUB720915 DDS720915:DDX720915 DNO720915:DNT720915 DXK720915:DXP720915 EHG720915:EHL720915 ERC720915:ERH720915 FAY720915:FBD720915 FKU720915:FKZ720915 FUQ720915:FUV720915 GEM720915:GER720915 GOI720915:GON720915 GYE720915:GYJ720915 HIA720915:HIF720915 HRW720915:HSB720915 IBS720915:IBX720915 ILO720915:ILT720915 IVK720915:IVP720915 JFG720915:JFL720915 JPC720915:JPH720915 JYY720915:JZD720915 KIU720915:KIZ720915 KSQ720915:KSV720915 LCM720915:LCR720915 LMI720915:LMN720915 LWE720915:LWJ720915 MGA720915:MGF720915 MPW720915:MQB720915 MZS720915:MZX720915 NJO720915:NJT720915 NTK720915:NTP720915 ODG720915:ODL720915 ONC720915:ONH720915 OWY720915:OXD720915 PGU720915:PGZ720915 PQQ720915:PQV720915 QAM720915:QAR720915 QKI720915:QKN720915 QUE720915:QUJ720915 REA720915:REF720915 RNW720915:ROB720915 RXS720915:RXX720915 SHO720915:SHT720915 SRK720915:SRP720915 TBG720915:TBL720915 TLC720915:TLH720915 TUY720915:TVD720915 UEU720915:UEZ720915 UOQ720915:UOV720915 UYM720915:UYR720915 VII720915:VIN720915 VSE720915:VSJ720915 WCA720915:WCF720915 WLW720915:WMB720915 WVS720915:WVX720915 K786451:P786451 JG786451:JL786451 TC786451:TH786451 ACY786451:ADD786451 AMU786451:AMZ786451 AWQ786451:AWV786451 BGM786451:BGR786451 BQI786451:BQN786451 CAE786451:CAJ786451 CKA786451:CKF786451 CTW786451:CUB786451 DDS786451:DDX786451 DNO786451:DNT786451 DXK786451:DXP786451 EHG786451:EHL786451 ERC786451:ERH786451 FAY786451:FBD786451 FKU786451:FKZ786451 FUQ786451:FUV786451 GEM786451:GER786451 GOI786451:GON786451 GYE786451:GYJ786451 HIA786451:HIF786451 HRW786451:HSB786451 IBS786451:IBX786451 ILO786451:ILT786451 IVK786451:IVP786451 JFG786451:JFL786451 JPC786451:JPH786451 JYY786451:JZD786451 KIU786451:KIZ786451 KSQ786451:KSV786451 LCM786451:LCR786451 LMI786451:LMN786451 LWE786451:LWJ786451 MGA786451:MGF786451 MPW786451:MQB786451 MZS786451:MZX786451 NJO786451:NJT786451 NTK786451:NTP786451 ODG786451:ODL786451 ONC786451:ONH786451 OWY786451:OXD786451 PGU786451:PGZ786451 PQQ786451:PQV786451 QAM786451:QAR786451 QKI786451:QKN786451 QUE786451:QUJ786451 REA786451:REF786451 RNW786451:ROB786451 RXS786451:RXX786451 SHO786451:SHT786451 SRK786451:SRP786451 TBG786451:TBL786451 TLC786451:TLH786451 TUY786451:TVD786451 UEU786451:UEZ786451 UOQ786451:UOV786451 UYM786451:UYR786451 VII786451:VIN786451 VSE786451:VSJ786451 WCA786451:WCF786451 WLW786451:WMB786451 WVS786451:WVX786451 K851987:P851987 JG851987:JL851987 TC851987:TH851987 ACY851987:ADD851987 AMU851987:AMZ851987 AWQ851987:AWV851987 BGM851987:BGR851987 BQI851987:BQN851987 CAE851987:CAJ851987 CKA851987:CKF851987 CTW851987:CUB851987 DDS851987:DDX851987 DNO851987:DNT851987 DXK851987:DXP851987 EHG851987:EHL851987 ERC851987:ERH851987 FAY851987:FBD851987 FKU851987:FKZ851987 FUQ851987:FUV851987 GEM851987:GER851987 GOI851987:GON851987 GYE851987:GYJ851987 HIA851987:HIF851987 HRW851987:HSB851987 IBS851987:IBX851987 ILO851987:ILT851987 IVK851987:IVP851987 JFG851987:JFL851987 JPC851987:JPH851987 JYY851987:JZD851987 KIU851987:KIZ851987 KSQ851987:KSV851987 LCM851987:LCR851987 LMI851987:LMN851987 LWE851987:LWJ851987 MGA851987:MGF851987 MPW851987:MQB851987 MZS851987:MZX851987 NJO851987:NJT851987 NTK851987:NTP851987 ODG851987:ODL851987 ONC851987:ONH851987 OWY851987:OXD851987 PGU851987:PGZ851987 PQQ851987:PQV851987 QAM851987:QAR851987 QKI851987:QKN851987 QUE851987:QUJ851987 REA851987:REF851987 RNW851987:ROB851987 RXS851987:RXX851987 SHO851987:SHT851987 SRK851987:SRP851987 TBG851987:TBL851987 TLC851987:TLH851987 TUY851987:TVD851987 UEU851987:UEZ851987 UOQ851987:UOV851987 UYM851987:UYR851987 VII851987:VIN851987 VSE851987:VSJ851987 WCA851987:WCF851987 WLW851987:WMB851987 WVS851987:WVX851987 K917523:P917523 JG917523:JL917523 TC917523:TH917523 ACY917523:ADD917523 AMU917523:AMZ917523 AWQ917523:AWV917523 BGM917523:BGR917523 BQI917523:BQN917523 CAE917523:CAJ917523 CKA917523:CKF917523 CTW917523:CUB917523 DDS917523:DDX917523 DNO917523:DNT917523 DXK917523:DXP917523 EHG917523:EHL917523 ERC917523:ERH917523 FAY917523:FBD917523 FKU917523:FKZ917523 FUQ917523:FUV917523 GEM917523:GER917523 GOI917523:GON917523 GYE917523:GYJ917523 HIA917523:HIF917523 HRW917523:HSB917523 IBS917523:IBX917523 ILO917523:ILT917523 IVK917523:IVP917523 JFG917523:JFL917523 JPC917523:JPH917523 JYY917523:JZD917523 KIU917523:KIZ917523 KSQ917523:KSV917523 LCM917523:LCR917523 LMI917523:LMN917523 LWE917523:LWJ917523 MGA917523:MGF917523 MPW917523:MQB917523 MZS917523:MZX917523 NJO917523:NJT917523 NTK917523:NTP917523 ODG917523:ODL917523 ONC917523:ONH917523 OWY917523:OXD917523 PGU917523:PGZ917523 PQQ917523:PQV917523 QAM917523:QAR917523 QKI917523:QKN917523 QUE917523:QUJ917523 REA917523:REF917523 RNW917523:ROB917523 RXS917523:RXX917523 SHO917523:SHT917523 SRK917523:SRP917523 TBG917523:TBL917523 TLC917523:TLH917523 TUY917523:TVD917523 UEU917523:UEZ917523 UOQ917523:UOV917523 UYM917523:UYR917523 VII917523:VIN917523 VSE917523:VSJ917523 WCA917523:WCF917523 WLW917523:WMB917523 WVS917523:WVX917523 K983059:P983059 JG983059:JL983059 TC983059:TH983059 ACY983059:ADD983059 AMU983059:AMZ983059 AWQ983059:AWV983059 BGM983059:BGR983059 BQI983059:BQN983059 CAE983059:CAJ983059 CKA983059:CKF983059 CTW983059:CUB983059 DDS983059:DDX983059 DNO983059:DNT983059 DXK983059:DXP983059 EHG983059:EHL983059 ERC983059:ERH983059 FAY983059:FBD983059 FKU983059:FKZ983059 FUQ983059:FUV983059 GEM983059:GER983059 GOI983059:GON983059 GYE983059:GYJ983059 HIA983059:HIF983059 HRW983059:HSB983059 IBS983059:IBX983059 ILO983059:ILT983059 IVK983059:IVP983059 JFG983059:JFL983059 JPC983059:JPH983059 JYY983059:JZD983059 KIU983059:KIZ983059 KSQ983059:KSV983059 LCM983059:LCR983059 LMI983059:LMN983059 LWE983059:LWJ983059 MGA983059:MGF983059 MPW983059:MQB983059 MZS983059:MZX983059 NJO983059:NJT983059 NTK983059:NTP983059 ODG983059:ODL983059 ONC983059:ONH983059 OWY983059:OXD983059 PGU983059:PGZ983059 PQQ983059:PQV983059 QAM983059:QAR983059 QKI983059:QKN983059 QUE983059:QUJ983059 REA983059:REF983059 RNW983059:ROB983059 RXS983059:RXX983059 SHO983059:SHT983059 SRK983059:SRP983059 TBG983059:TBL983059 TLC983059:TLH983059 TUY983059:TVD983059 UEU983059:UEZ983059 UOQ983059:UOV983059 UYM983059:UYR983059 VII983059:VIN983059 VSE983059:VSJ983059 WCA983059:WCF983059 WLW983059:WMB983059 WVS983059:WVX983059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Q65554:Q65555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Q131090:Q131091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Q196626:Q196627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Q262162:Q262163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Q327698:Q327699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Q393234:Q393235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Q458770:Q458771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Q524306:Q524307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Q589842:Q589843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Q655378:Q655379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Q720914:Q720915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Q786450:Q786451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Q851986:Q851987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Q917522:Q917523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Q983058:Q983059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R65555:Y65555 JN65555:JU65555 TJ65555:TQ65555 ADF65555:ADM65555 ANB65555:ANI65555 AWX65555:AXE65555 BGT65555:BHA65555 BQP65555:BQW65555 CAL65555:CAS65555 CKH65555:CKO65555 CUD65555:CUK65555 DDZ65555:DEG65555 DNV65555:DOC65555 DXR65555:DXY65555 EHN65555:EHU65555 ERJ65555:ERQ65555 FBF65555:FBM65555 FLB65555:FLI65555 FUX65555:FVE65555 GET65555:GFA65555 GOP65555:GOW65555 GYL65555:GYS65555 HIH65555:HIO65555 HSD65555:HSK65555 IBZ65555:ICG65555 ILV65555:IMC65555 IVR65555:IVY65555 JFN65555:JFU65555 JPJ65555:JPQ65555 JZF65555:JZM65555 KJB65555:KJI65555 KSX65555:KTE65555 LCT65555:LDA65555 LMP65555:LMW65555 LWL65555:LWS65555 MGH65555:MGO65555 MQD65555:MQK65555 MZZ65555:NAG65555 NJV65555:NKC65555 NTR65555:NTY65555 ODN65555:ODU65555 ONJ65555:ONQ65555 OXF65555:OXM65555 PHB65555:PHI65555 PQX65555:PRE65555 QAT65555:QBA65555 QKP65555:QKW65555 QUL65555:QUS65555 REH65555:REO65555 ROD65555:ROK65555 RXZ65555:RYG65555 SHV65555:SIC65555 SRR65555:SRY65555 TBN65555:TBU65555 TLJ65555:TLQ65555 TVF65555:TVM65555 UFB65555:UFI65555 UOX65555:UPE65555 UYT65555:UZA65555 VIP65555:VIW65555 VSL65555:VSS65555 WCH65555:WCO65555 WMD65555:WMK65555 WVZ65555:WWG65555 R131091:Y131091 JN131091:JU131091 TJ131091:TQ131091 ADF131091:ADM131091 ANB131091:ANI131091 AWX131091:AXE131091 BGT131091:BHA131091 BQP131091:BQW131091 CAL131091:CAS131091 CKH131091:CKO131091 CUD131091:CUK131091 DDZ131091:DEG131091 DNV131091:DOC131091 DXR131091:DXY131091 EHN131091:EHU131091 ERJ131091:ERQ131091 FBF131091:FBM131091 FLB131091:FLI131091 FUX131091:FVE131091 GET131091:GFA131091 GOP131091:GOW131091 GYL131091:GYS131091 HIH131091:HIO131091 HSD131091:HSK131091 IBZ131091:ICG131091 ILV131091:IMC131091 IVR131091:IVY131091 JFN131091:JFU131091 JPJ131091:JPQ131091 JZF131091:JZM131091 KJB131091:KJI131091 KSX131091:KTE131091 LCT131091:LDA131091 LMP131091:LMW131091 LWL131091:LWS131091 MGH131091:MGO131091 MQD131091:MQK131091 MZZ131091:NAG131091 NJV131091:NKC131091 NTR131091:NTY131091 ODN131091:ODU131091 ONJ131091:ONQ131091 OXF131091:OXM131091 PHB131091:PHI131091 PQX131091:PRE131091 QAT131091:QBA131091 QKP131091:QKW131091 QUL131091:QUS131091 REH131091:REO131091 ROD131091:ROK131091 RXZ131091:RYG131091 SHV131091:SIC131091 SRR131091:SRY131091 TBN131091:TBU131091 TLJ131091:TLQ131091 TVF131091:TVM131091 UFB131091:UFI131091 UOX131091:UPE131091 UYT131091:UZA131091 VIP131091:VIW131091 VSL131091:VSS131091 WCH131091:WCO131091 WMD131091:WMK131091 WVZ131091:WWG131091 R196627:Y196627 JN196627:JU196627 TJ196627:TQ196627 ADF196627:ADM196627 ANB196627:ANI196627 AWX196627:AXE196627 BGT196627:BHA196627 BQP196627:BQW196627 CAL196627:CAS196627 CKH196627:CKO196627 CUD196627:CUK196627 DDZ196627:DEG196627 DNV196627:DOC196627 DXR196627:DXY196627 EHN196627:EHU196627 ERJ196627:ERQ196627 FBF196627:FBM196627 FLB196627:FLI196627 FUX196627:FVE196627 GET196627:GFA196627 GOP196627:GOW196627 GYL196627:GYS196627 HIH196627:HIO196627 HSD196627:HSK196627 IBZ196627:ICG196627 ILV196627:IMC196627 IVR196627:IVY196627 JFN196627:JFU196627 JPJ196627:JPQ196627 JZF196627:JZM196627 KJB196627:KJI196627 KSX196627:KTE196627 LCT196627:LDA196627 LMP196627:LMW196627 LWL196627:LWS196627 MGH196627:MGO196627 MQD196627:MQK196627 MZZ196627:NAG196627 NJV196627:NKC196627 NTR196627:NTY196627 ODN196627:ODU196627 ONJ196627:ONQ196627 OXF196627:OXM196627 PHB196627:PHI196627 PQX196627:PRE196627 QAT196627:QBA196627 QKP196627:QKW196627 QUL196627:QUS196627 REH196627:REO196627 ROD196627:ROK196627 RXZ196627:RYG196627 SHV196627:SIC196627 SRR196627:SRY196627 TBN196627:TBU196627 TLJ196627:TLQ196627 TVF196627:TVM196627 UFB196627:UFI196627 UOX196627:UPE196627 UYT196627:UZA196627 VIP196627:VIW196627 VSL196627:VSS196627 WCH196627:WCO196627 WMD196627:WMK196627 WVZ196627:WWG196627 R262163:Y262163 JN262163:JU262163 TJ262163:TQ262163 ADF262163:ADM262163 ANB262163:ANI262163 AWX262163:AXE262163 BGT262163:BHA262163 BQP262163:BQW262163 CAL262163:CAS262163 CKH262163:CKO262163 CUD262163:CUK262163 DDZ262163:DEG262163 DNV262163:DOC262163 DXR262163:DXY262163 EHN262163:EHU262163 ERJ262163:ERQ262163 FBF262163:FBM262163 FLB262163:FLI262163 FUX262163:FVE262163 GET262163:GFA262163 GOP262163:GOW262163 GYL262163:GYS262163 HIH262163:HIO262163 HSD262163:HSK262163 IBZ262163:ICG262163 ILV262163:IMC262163 IVR262163:IVY262163 JFN262163:JFU262163 JPJ262163:JPQ262163 JZF262163:JZM262163 KJB262163:KJI262163 KSX262163:KTE262163 LCT262163:LDA262163 LMP262163:LMW262163 LWL262163:LWS262163 MGH262163:MGO262163 MQD262163:MQK262163 MZZ262163:NAG262163 NJV262163:NKC262163 NTR262163:NTY262163 ODN262163:ODU262163 ONJ262163:ONQ262163 OXF262163:OXM262163 PHB262163:PHI262163 PQX262163:PRE262163 QAT262163:QBA262163 QKP262163:QKW262163 QUL262163:QUS262163 REH262163:REO262163 ROD262163:ROK262163 RXZ262163:RYG262163 SHV262163:SIC262163 SRR262163:SRY262163 TBN262163:TBU262163 TLJ262163:TLQ262163 TVF262163:TVM262163 UFB262163:UFI262163 UOX262163:UPE262163 UYT262163:UZA262163 VIP262163:VIW262163 VSL262163:VSS262163 WCH262163:WCO262163 WMD262163:WMK262163 WVZ262163:WWG262163 R327699:Y327699 JN327699:JU327699 TJ327699:TQ327699 ADF327699:ADM327699 ANB327699:ANI327699 AWX327699:AXE327699 BGT327699:BHA327699 BQP327699:BQW327699 CAL327699:CAS327699 CKH327699:CKO327699 CUD327699:CUK327699 DDZ327699:DEG327699 DNV327699:DOC327699 DXR327699:DXY327699 EHN327699:EHU327699 ERJ327699:ERQ327699 FBF327699:FBM327699 FLB327699:FLI327699 FUX327699:FVE327699 GET327699:GFA327699 GOP327699:GOW327699 GYL327699:GYS327699 HIH327699:HIO327699 HSD327699:HSK327699 IBZ327699:ICG327699 ILV327699:IMC327699 IVR327699:IVY327699 JFN327699:JFU327699 JPJ327699:JPQ327699 JZF327699:JZM327699 KJB327699:KJI327699 KSX327699:KTE327699 LCT327699:LDA327699 LMP327699:LMW327699 LWL327699:LWS327699 MGH327699:MGO327699 MQD327699:MQK327699 MZZ327699:NAG327699 NJV327699:NKC327699 NTR327699:NTY327699 ODN327699:ODU327699 ONJ327699:ONQ327699 OXF327699:OXM327699 PHB327699:PHI327699 PQX327699:PRE327699 QAT327699:QBA327699 QKP327699:QKW327699 QUL327699:QUS327699 REH327699:REO327699 ROD327699:ROK327699 RXZ327699:RYG327699 SHV327699:SIC327699 SRR327699:SRY327699 TBN327699:TBU327699 TLJ327699:TLQ327699 TVF327699:TVM327699 UFB327699:UFI327699 UOX327699:UPE327699 UYT327699:UZA327699 VIP327699:VIW327699 VSL327699:VSS327699 WCH327699:WCO327699 WMD327699:WMK327699 WVZ327699:WWG327699 R393235:Y393235 JN393235:JU393235 TJ393235:TQ393235 ADF393235:ADM393235 ANB393235:ANI393235 AWX393235:AXE393235 BGT393235:BHA393235 BQP393235:BQW393235 CAL393235:CAS393235 CKH393235:CKO393235 CUD393235:CUK393235 DDZ393235:DEG393235 DNV393235:DOC393235 DXR393235:DXY393235 EHN393235:EHU393235 ERJ393235:ERQ393235 FBF393235:FBM393235 FLB393235:FLI393235 FUX393235:FVE393235 GET393235:GFA393235 GOP393235:GOW393235 GYL393235:GYS393235 HIH393235:HIO393235 HSD393235:HSK393235 IBZ393235:ICG393235 ILV393235:IMC393235 IVR393235:IVY393235 JFN393235:JFU393235 JPJ393235:JPQ393235 JZF393235:JZM393235 KJB393235:KJI393235 KSX393235:KTE393235 LCT393235:LDA393235 LMP393235:LMW393235 LWL393235:LWS393235 MGH393235:MGO393235 MQD393235:MQK393235 MZZ393235:NAG393235 NJV393235:NKC393235 NTR393235:NTY393235 ODN393235:ODU393235 ONJ393235:ONQ393235 OXF393235:OXM393235 PHB393235:PHI393235 PQX393235:PRE393235 QAT393235:QBA393235 QKP393235:QKW393235 QUL393235:QUS393235 REH393235:REO393235 ROD393235:ROK393235 RXZ393235:RYG393235 SHV393235:SIC393235 SRR393235:SRY393235 TBN393235:TBU393235 TLJ393235:TLQ393235 TVF393235:TVM393235 UFB393235:UFI393235 UOX393235:UPE393235 UYT393235:UZA393235 VIP393235:VIW393235 VSL393235:VSS393235 WCH393235:WCO393235 WMD393235:WMK393235 WVZ393235:WWG393235 R458771:Y458771 JN458771:JU458771 TJ458771:TQ458771 ADF458771:ADM458771 ANB458771:ANI458771 AWX458771:AXE458771 BGT458771:BHA458771 BQP458771:BQW458771 CAL458771:CAS458771 CKH458771:CKO458771 CUD458771:CUK458771 DDZ458771:DEG458771 DNV458771:DOC458771 DXR458771:DXY458771 EHN458771:EHU458771 ERJ458771:ERQ458771 FBF458771:FBM458771 FLB458771:FLI458771 FUX458771:FVE458771 GET458771:GFA458771 GOP458771:GOW458771 GYL458771:GYS458771 HIH458771:HIO458771 HSD458771:HSK458771 IBZ458771:ICG458771 ILV458771:IMC458771 IVR458771:IVY458771 JFN458771:JFU458771 JPJ458771:JPQ458771 JZF458771:JZM458771 KJB458771:KJI458771 KSX458771:KTE458771 LCT458771:LDA458771 LMP458771:LMW458771 LWL458771:LWS458771 MGH458771:MGO458771 MQD458771:MQK458771 MZZ458771:NAG458771 NJV458771:NKC458771 NTR458771:NTY458771 ODN458771:ODU458771 ONJ458771:ONQ458771 OXF458771:OXM458771 PHB458771:PHI458771 PQX458771:PRE458771 QAT458771:QBA458771 QKP458771:QKW458771 QUL458771:QUS458771 REH458771:REO458771 ROD458771:ROK458771 RXZ458771:RYG458771 SHV458771:SIC458771 SRR458771:SRY458771 TBN458771:TBU458771 TLJ458771:TLQ458771 TVF458771:TVM458771 UFB458771:UFI458771 UOX458771:UPE458771 UYT458771:UZA458771 VIP458771:VIW458771 VSL458771:VSS458771 WCH458771:WCO458771 WMD458771:WMK458771 WVZ458771:WWG458771 R524307:Y524307 JN524307:JU524307 TJ524307:TQ524307 ADF524307:ADM524307 ANB524307:ANI524307 AWX524307:AXE524307 BGT524307:BHA524307 BQP524307:BQW524307 CAL524307:CAS524307 CKH524307:CKO524307 CUD524307:CUK524307 DDZ524307:DEG524307 DNV524307:DOC524307 DXR524307:DXY524307 EHN524307:EHU524307 ERJ524307:ERQ524307 FBF524307:FBM524307 FLB524307:FLI524307 FUX524307:FVE524307 GET524307:GFA524307 GOP524307:GOW524307 GYL524307:GYS524307 HIH524307:HIO524307 HSD524307:HSK524307 IBZ524307:ICG524307 ILV524307:IMC524307 IVR524307:IVY524307 JFN524307:JFU524307 JPJ524307:JPQ524307 JZF524307:JZM524307 KJB524307:KJI524307 KSX524307:KTE524307 LCT524307:LDA524307 LMP524307:LMW524307 LWL524307:LWS524307 MGH524307:MGO524307 MQD524307:MQK524307 MZZ524307:NAG524307 NJV524307:NKC524307 NTR524307:NTY524307 ODN524307:ODU524307 ONJ524307:ONQ524307 OXF524307:OXM524307 PHB524307:PHI524307 PQX524307:PRE524307 QAT524307:QBA524307 QKP524307:QKW524307 QUL524307:QUS524307 REH524307:REO524307 ROD524307:ROK524307 RXZ524307:RYG524307 SHV524307:SIC524307 SRR524307:SRY524307 TBN524307:TBU524307 TLJ524307:TLQ524307 TVF524307:TVM524307 UFB524307:UFI524307 UOX524307:UPE524307 UYT524307:UZA524307 VIP524307:VIW524307 VSL524307:VSS524307 WCH524307:WCO524307 WMD524307:WMK524307 WVZ524307:WWG524307 R589843:Y589843 JN589843:JU589843 TJ589843:TQ589843 ADF589843:ADM589843 ANB589843:ANI589843 AWX589843:AXE589843 BGT589843:BHA589843 BQP589843:BQW589843 CAL589843:CAS589843 CKH589843:CKO589843 CUD589843:CUK589843 DDZ589843:DEG589843 DNV589843:DOC589843 DXR589843:DXY589843 EHN589843:EHU589843 ERJ589843:ERQ589843 FBF589843:FBM589843 FLB589843:FLI589843 FUX589843:FVE589843 GET589843:GFA589843 GOP589843:GOW589843 GYL589843:GYS589843 HIH589843:HIO589843 HSD589843:HSK589843 IBZ589843:ICG589843 ILV589843:IMC589843 IVR589843:IVY589843 JFN589843:JFU589843 JPJ589843:JPQ589843 JZF589843:JZM589843 KJB589843:KJI589843 KSX589843:KTE589843 LCT589843:LDA589843 LMP589843:LMW589843 LWL589843:LWS589843 MGH589843:MGO589843 MQD589843:MQK589843 MZZ589843:NAG589843 NJV589843:NKC589843 NTR589843:NTY589843 ODN589843:ODU589843 ONJ589843:ONQ589843 OXF589843:OXM589843 PHB589843:PHI589843 PQX589843:PRE589843 QAT589843:QBA589843 QKP589843:QKW589843 QUL589843:QUS589843 REH589843:REO589843 ROD589843:ROK589843 RXZ589843:RYG589843 SHV589843:SIC589843 SRR589843:SRY589843 TBN589843:TBU589843 TLJ589843:TLQ589843 TVF589843:TVM589843 UFB589843:UFI589843 UOX589843:UPE589843 UYT589843:UZA589843 VIP589843:VIW589843 VSL589843:VSS589843 WCH589843:WCO589843 WMD589843:WMK589843 WVZ589843:WWG589843 R655379:Y655379 JN655379:JU655379 TJ655379:TQ655379 ADF655379:ADM655379 ANB655379:ANI655379 AWX655379:AXE655379 BGT655379:BHA655379 BQP655379:BQW655379 CAL655379:CAS655379 CKH655379:CKO655379 CUD655379:CUK655379 DDZ655379:DEG655379 DNV655379:DOC655379 DXR655379:DXY655379 EHN655379:EHU655379 ERJ655379:ERQ655379 FBF655379:FBM655379 FLB655379:FLI655379 FUX655379:FVE655379 GET655379:GFA655379 GOP655379:GOW655379 GYL655379:GYS655379 HIH655379:HIO655379 HSD655379:HSK655379 IBZ655379:ICG655379 ILV655379:IMC655379 IVR655379:IVY655379 JFN655379:JFU655379 JPJ655379:JPQ655379 JZF655379:JZM655379 KJB655379:KJI655379 KSX655379:KTE655379 LCT655379:LDA655379 LMP655379:LMW655379 LWL655379:LWS655379 MGH655379:MGO655379 MQD655379:MQK655379 MZZ655379:NAG655379 NJV655379:NKC655379 NTR655379:NTY655379 ODN655379:ODU655379 ONJ655379:ONQ655379 OXF655379:OXM655379 PHB655379:PHI655379 PQX655379:PRE655379 QAT655379:QBA655379 QKP655379:QKW655379 QUL655379:QUS655379 REH655379:REO655379 ROD655379:ROK655379 RXZ655379:RYG655379 SHV655379:SIC655379 SRR655379:SRY655379 TBN655379:TBU655379 TLJ655379:TLQ655379 TVF655379:TVM655379 UFB655379:UFI655379 UOX655379:UPE655379 UYT655379:UZA655379 VIP655379:VIW655379 VSL655379:VSS655379 WCH655379:WCO655379 WMD655379:WMK655379 WVZ655379:WWG655379 R720915:Y720915 JN720915:JU720915 TJ720915:TQ720915 ADF720915:ADM720915 ANB720915:ANI720915 AWX720915:AXE720915 BGT720915:BHA720915 BQP720915:BQW720915 CAL720915:CAS720915 CKH720915:CKO720915 CUD720915:CUK720915 DDZ720915:DEG720915 DNV720915:DOC720915 DXR720915:DXY720915 EHN720915:EHU720915 ERJ720915:ERQ720915 FBF720915:FBM720915 FLB720915:FLI720915 FUX720915:FVE720915 GET720915:GFA720915 GOP720915:GOW720915 GYL720915:GYS720915 HIH720915:HIO720915 HSD720915:HSK720915 IBZ720915:ICG720915 ILV720915:IMC720915 IVR720915:IVY720915 JFN720915:JFU720915 JPJ720915:JPQ720915 JZF720915:JZM720915 KJB720915:KJI720915 KSX720915:KTE720915 LCT720915:LDA720915 LMP720915:LMW720915 LWL720915:LWS720915 MGH720915:MGO720915 MQD720915:MQK720915 MZZ720915:NAG720915 NJV720915:NKC720915 NTR720915:NTY720915 ODN720915:ODU720915 ONJ720915:ONQ720915 OXF720915:OXM720915 PHB720915:PHI720915 PQX720915:PRE720915 QAT720915:QBA720915 QKP720915:QKW720915 QUL720915:QUS720915 REH720915:REO720915 ROD720915:ROK720915 RXZ720915:RYG720915 SHV720915:SIC720915 SRR720915:SRY720915 TBN720915:TBU720915 TLJ720915:TLQ720915 TVF720915:TVM720915 UFB720915:UFI720915 UOX720915:UPE720915 UYT720915:UZA720915 VIP720915:VIW720915 VSL720915:VSS720915 WCH720915:WCO720915 WMD720915:WMK720915 WVZ720915:WWG720915 R786451:Y786451 JN786451:JU786451 TJ786451:TQ786451 ADF786451:ADM786451 ANB786451:ANI786451 AWX786451:AXE786451 BGT786451:BHA786451 BQP786451:BQW786451 CAL786451:CAS786451 CKH786451:CKO786451 CUD786451:CUK786451 DDZ786451:DEG786451 DNV786451:DOC786451 DXR786451:DXY786451 EHN786451:EHU786451 ERJ786451:ERQ786451 FBF786451:FBM786451 FLB786451:FLI786451 FUX786451:FVE786451 GET786451:GFA786451 GOP786451:GOW786451 GYL786451:GYS786451 HIH786451:HIO786451 HSD786451:HSK786451 IBZ786451:ICG786451 ILV786451:IMC786451 IVR786451:IVY786451 JFN786451:JFU786451 JPJ786451:JPQ786451 JZF786451:JZM786451 KJB786451:KJI786451 KSX786451:KTE786451 LCT786451:LDA786451 LMP786451:LMW786451 LWL786451:LWS786451 MGH786451:MGO786451 MQD786451:MQK786451 MZZ786451:NAG786451 NJV786451:NKC786451 NTR786451:NTY786451 ODN786451:ODU786451 ONJ786451:ONQ786451 OXF786451:OXM786451 PHB786451:PHI786451 PQX786451:PRE786451 QAT786451:QBA786451 QKP786451:QKW786451 QUL786451:QUS786451 REH786451:REO786451 ROD786451:ROK786451 RXZ786451:RYG786451 SHV786451:SIC786451 SRR786451:SRY786451 TBN786451:TBU786451 TLJ786451:TLQ786451 TVF786451:TVM786451 UFB786451:UFI786451 UOX786451:UPE786451 UYT786451:UZA786451 VIP786451:VIW786451 VSL786451:VSS786451 WCH786451:WCO786451 WMD786451:WMK786451 WVZ786451:WWG786451 R851987:Y851987 JN851987:JU851987 TJ851987:TQ851987 ADF851987:ADM851987 ANB851987:ANI851987 AWX851987:AXE851987 BGT851987:BHA851987 BQP851987:BQW851987 CAL851987:CAS851987 CKH851987:CKO851987 CUD851987:CUK851987 DDZ851987:DEG851987 DNV851987:DOC851987 DXR851987:DXY851987 EHN851987:EHU851987 ERJ851987:ERQ851987 FBF851987:FBM851987 FLB851987:FLI851987 FUX851987:FVE851987 GET851987:GFA851987 GOP851987:GOW851987 GYL851987:GYS851987 HIH851987:HIO851987 HSD851987:HSK851987 IBZ851987:ICG851987 ILV851987:IMC851987 IVR851987:IVY851987 JFN851987:JFU851987 JPJ851987:JPQ851987 JZF851987:JZM851987 KJB851987:KJI851987 KSX851987:KTE851987 LCT851987:LDA851987 LMP851987:LMW851987 LWL851987:LWS851987 MGH851987:MGO851987 MQD851987:MQK851987 MZZ851987:NAG851987 NJV851987:NKC851987 NTR851987:NTY851987 ODN851987:ODU851987 ONJ851987:ONQ851987 OXF851987:OXM851987 PHB851987:PHI851987 PQX851987:PRE851987 QAT851987:QBA851987 QKP851987:QKW851987 QUL851987:QUS851987 REH851987:REO851987 ROD851987:ROK851987 RXZ851987:RYG851987 SHV851987:SIC851987 SRR851987:SRY851987 TBN851987:TBU851987 TLJ851987:TLQ851987 TVF851987:TVM851987 UFB851987:UFI851987 UOX851987:UPE851987 UYT851987:UZA851987 VIP851987:VIW851987 VSL851987:VSS851987 WCH851987:WCO851987 WMD851987:WMK851987 WVZ851987:WWG851987 R917523:Y917523 JN917523:JU917523 TJ917523:TQ917523 ADF917523:ADM917523 ANB917523:ANI917523 AWX917523:AXE917523 BGT917523:BHA917523 BQP917523:BQW917523 CAL917523:CAS917523 CKH917523:CKO917523 CUD917523:CUK917523 DDZ917523:DEG917523 DNV917523:DOC917523 DXR917523:DXY917523 EHN917523:EHU917523 ERJ917523:ERQ917523 FBF917523:FBM917523 FLB917523:FLI917523 FUX917523:FVE917523 GET917523:GFA917523 GOP917523:GOW917523 GYL917523:GYS917523 HIH917523:HIO917523 HSD917523:HSK917523 IBZ917523:ICG917523 ILV917523:IMC917523 IVR917523:IVY917523 JFN917523:JFU917523 JPJ917523:JPQ917523 JZF917523:JZM917523 KJB917523:KJI917523 KSX917523:KTE917523 LCT917523:LDA917523 LMP917523:LMW917523 LWL917523:LWS917523 MGH917523:MGO917523 MQD917523:MQK917523 MZZ917523:NAG917523 NJV917523:NKC917523 NTR917523:NTY917523 ODN917523:ODU917523 ONJ917523:ONQ917523 OXF917523:OXM917523 PHB917523:PHI917523 PQX917523:PRE917523 QAT917523:QBA917523 QKP917523:QKW917523 QUL917523:QUS917523 REH917523:REO917523 ROD917523:ROK917523 RXZ917523:RYG917523 SHV917523:SIC917523 SRR917523:SRY917523 TBN917523:TBU917523 TLJ917523:TLQ917523 TVF917523:TVM917523 UFB917523:UFI917523 UOX917523:UPE917523 UYT917523:UZA917523 VIP917523:VIW917523 VSL917523:VSS917523 WCH917523:WCO917523 WMD917523:WMK917523 WVZ917523:WWG917523 R983059:Y983059 JN983059:JU983059 TJ983059:TQ983059 ADF983059:ADM983059 ANB983059:ANI983059 AWX983059:AXE983059 BGT983059:BHA983059 BQP983059:BQW983059 CAL983059:CAS983059 CKH983059:CKO983059 CUD983059:CUK983059 DDZ983059:DEG983059 DNV983059:DOC983059 DXR983059:DXY983059 EHN983059:EHU983059 ERJ983059:ERQ983059 FBF983059:FBM983059 FLB983059:FLI983059 FUX983059:FVE983059 GET983059:GFA983059 GOP983059:GOW983059 GYL983059:GYS983059 HIH983059:HIO983059 HSD983059:HSK983059 IBZ983059:ICG983059 ILV983059:IMC983059 IVR983059:IVY983059 JFN983059:JFU983059 JPJ983059:JPQ983059 JZF983059:JZM983059 KJB983059:KJI983059 KSX983059:KTE983059 LCT983059:LDA983059 LMP983059:LMW983059 LWL983059:LWS983059 MGH983059:MGO983059 MQD983059:MQK983059 MZZ983059:NAG983059 NJV983059:NKC983059 NTR983059:NTY983059 ODN983059:ODU983059 ONJ983059:ONQ983059 OXF983059:OXM983059 PHB983059:PHI983059 PQX983059:PRE983059 QAT983059:QBA983059 QKP983059:QKW983059 QUL983059:QUS983059 REH983059:REO983059 ROD983059:ROK983059 RXZ983059:RYG983059 SHV983059:SIC983059 SRR983059:SRY983059 TBN983059:TBU983059 TLJ983059:TLQ983059 TVF983059:TVM983059 UFB983059:UFI983059 UOX983059:UPE983059 UYT983059:UZA983059 VIP983059:VIW983059 VSL983059:VSS983059 WCH983059:WCO983059 WMD983059:WMK983059 WVZ983059:WWG983059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2569</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2570</v>
      </c>
      <c r="B2" s="320"/>
      <c r="C2" s="320"/>
      <c r="D2" s="320"/>
      <c r="E2" s="320"/>
      <c r="F2" s="321"/>
      <c r="G2" s="321"/>
      <c r="H2" s="321"/>
      <c r="I2" s="321"/>
      <c r="J2" s="321"/>
      <c r="K2" s="321" t="s">
        <v>2571</v>
      </c>
      <c r="L2" s="1198"/>
      <c r="M2" s="1198"/>
      <c r="N2" s="1198"/>
      <c r="O2" s="1198"/>
      <c r="P2" s="1194" t="s">
        <v>2572</v>
      </c>
      <c r="Q2" s="1194"/>
      <c r="R2" s="1194"/>
      <c r="S2" s="1198"/>
      <c r="T2" s="1198"/>
      <c r="U2" s="1198"/>
      <c r="V2" s="1198"/>
      <c r="W2" s="1194" t="s">
        <v>2573</v>
      </c>
      <c r="X2" s="1194"/>
      <c r="Y2" s="1194"/>
      <c r="Z2" s="1195"/>
      <c r="AA2" s="1195"/>
      <c r="AB2" s="1195"/>
      <c r="AC2" s="1195"/>
      <c r="AD2" s="1195"/>
      <c r="AE2" s="1195"/>
      <c r="AF2" s="323" t="s">
        <v>17</v>
      </c>
      <c r="AG2" s="317"/>
    </row>
    <row r="3" spans="1:33" s="318" customFormat="1" ht="15.75" customHeight="1">
      <c r="A3" s="319" t="s">
        <v>2574</v>
      </c>
      <c r="B3" s="320"/>
      <c r="C3" s="320"/>
      <c r="D3" s="320"/>
      <c r="E3" s="320"/>
      <c r="F3" s="324"/>
      <c r="G3" s="324"/>
      <c r="H3" s="324"/>
      <c r="I3" s="324"/>
      <c r="J3" s="324"/>
      <c r="K3" s="1199"/>
      <c r="L3" s="1199"/>
      <c r="M3" s="1199"/>
      <c r="N3" s="1199"/>
      <c r="O3" s="1199"/>
      <c r="P3" s="1199"/>
      <c r="Q3" s="1199"/>
      <c r="R3" s="1199"/>
      <c r="S3" s="1199"/>
      <c r="T3" s="1199"/>
      <c r="U3" s="1199"/>
      <c r="V3" s="1199"/>
      <c r="W3" s="1199"/>
      <c r="X3" s="1199"/>
      <c r="Y3" s="1199"/>
      <c r="Z3" s="1199"/>
      <c r="AA3" s="1199"/>
      <c r="AB3" s="1199"/>
      <c r="AC3" s="1199"/>
      <c r="AD3" s="1199"/>
      <c r="AE3" s="1199"/>
      <c r="AF3" s="1200"/>
      <c r="AG3" s="317"/>
    </row>
    <row r="4" spans="1:33" s="318" customFormat="1" ht="15.75" customHeight="1">
      <c r="A4" s="319" t="s">
        <v>2575</v>
      </c>
      <c r="B4" s="320"/>
      <c r="C4" s="320"/>
      <c r="D4" s="320"/>
      <c r="E4" s="320"/>
      <c r="F4" s="320"/>
      <c r="G4" s="320"/>
      <c r="H4" s="320"/>
      <c r="I4" s="320"/>
      <c r="J4" s="320"/>
      <c r="K4" s="321" t="s">
        <v>2571</v>
      </c>
      <c r="L4" s="1193"/>
      <c r="M4" s="1193"/>
      <c r="N4" s="1193"/>
      <c r="O4" s="1194" t="s">
        <v>2576</v>
      </c>
      <c r="P4" s="1194"/>
      <c r="Q4" s="1194"/>
      <c r="R4" s="1194"/>
      <c r="S4" s="1194"/>
      <c r="T4" s="1193"/>
      <c r="U4" s="1193"/>
      <c r="V4" s="1193"/>
      <c r="W4" s="1194" t="s">
        <v>2577</v>
      </c>
      <c r="X4" s="1194"/>
      <c r="Y4" s="1194"/>
      <c r="Z4" s="1194"/>
      <c r="AA4" s="1195"/>
      <c r="AB4" s="1195"/>
      <c r="AC4" s="1195"/>
      <c r="AD4" s="1195"/>
      <c r="AE4" s="1195"/>
      <c r="AF4" s="323" t="s">
        <v>17</v>
      </c>
      <c r="AG4" s="317"/>
    </row>
    <row r="5" spans="1:33" s="318" customFormat="1" ht="15.75" customHeight="1">
      <c r="A5" s="319"/>
      <c r="B5" s="320"/>
      <c r="C5" s="320"/>
      <c r="D5" s="320"/>
      <c r="E5" s="320"/>
      <c r="F5" s="320"/>
      <c r="G5" s="320"/>
      <c r="H5" s="320"/>
      <c r="I5" s="320"/>
      <c r="J5" s="320"/>
      <c r="K5" s="1196"/>
      <c r="L5" s="1196"/>
      <c r="M5" s="1196"/>
      <c r="N5" s="1196"/>
      <c r="O5" s="1196"/>
      <c r="P5" s="1196"/>
      <c r="Q5" s="1196"/>
      <c r="R5" s="1196"/>
      <c r="S5" s="1196"/>
      <c r="T5" s="1196"/>
      <c r="U5" s="1196"/>
      <c r="V5" s="1196"/>
      <c r="W5" s="1196"/>
      <c r="X5" s="1196"/>
      <c r="Y5" s="1196"/>
      <c r="Z5" s="1196"/>
      <c r="AA5" s="1196"/>
      <c r="AB5" s="1196"/>
      <c r="AC5" s="1196"/>
      <c r="AD5" s="1196"/>
      <c r="AE5" s="1196"/>
      <c r="AF5" s="1197"/>
      <c r="AG5" s="317"/>
    </row>
    <row r="6" spans="1:33" s="318" customFormat="1" ht="15.75" customHeight="1">
      <c r="A6" s="319" t="s">
        <v>2578</v>
      </c>
      <c r="B6" s="320"/>
      <c r="C6" s="320"/>
      <c r="D6" s="320"/>
      <c r="E6" s="320"/>
      <c r="F6" s="320"/>
      <c r="G6" s="320"/>
      <c r="H6" s="320"/>
      <c r="I6" s="320"/>
      <c r="J6" s="320"/>
      <c r="K6" s="1201"/>
      <c r="L6" s="1201"/>
      <c r="M6" s="1201"/>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2579</v>
      </c>
      <c r="B7" s="320"/>
      <c r="C7" s="320"/>
      <c r="D7" s="320"/>
      <c r="E7" s="320"/>
      <c r="F7" s="320"/>
      <c r="G7" s="320"/>
      <c r="H7" s="320"/>
      <c r="I7" s="320"/>
      <c r="J7" s="320"/>
      <c r="K7" s="1202"/>
      <c r="L7" s="1202"/>
      <c r="M7" s="1202"/>
      <c r="N7" s="1202"/>
      <c r="O7" s="1202"/>
      <c r="P7" s="1202"/>
      <c r="Q7" s="1202"/>
      <c r="R7" s="1202"/>
      <c r="S7" s="1202"/>
      <c r="T7" s="1202"/>
      <c r="U7" s="1202"/>
      <c r="V7" s="1202"/>
      <c r="W7" s="1202"/>
      <c r="X7" s="1202"/>
      <c r="Y7" s="1202"/>
      <c r="Z7" s="1202"/>
      <c r="AA7" s="1202"/>
      <c r="AB7" s="1202"/>
      <c r="AC7" s="1202"/>
      <c r="AD7" s="1202"/>
      <c r="AE7" s="1202"/>
      <c r="AF7" s="1203"/>
      <c r="AG7" s="317"/>
    </row>
    <row r="8" spans="1:33" s="318" customFormat="1" ht="15.75" customHeight="1">
      <c r="A8" s="319" t="s">
        <v>2580</v>
      </c>
      <c r="B8" s="320"/>
      <c r="C8" s="320"/>
      <c r="D8" s="320"/>
      <c r="E8" s="320"/>
      <c r="F8" s="320"/>
      <c r="G8" s="320"/>
      <c r="H8" s="320"/>
      <c r="I8" s="320"/>
      <c r="J8" s="320"/>
      <c r="K8" s="1204"/>
      <c r="L8" s="1204"/>
      <c r="M8" s="1204"/>
      <c r="N8" s="1204"/>
      <c r="O8" s="1204"/>
      <c r="P8" s="1204"/>
      <c r="Q8" s="1204"/>
      <c r="R8" s="1204"/>
      <c r="S8" s="1204"/>
      <c r="T8" s="1204"/>
      <c r="U8" s="1204"/>
      <c r="V8" s="1204"/>
      <c r="W8" s="1204"/>
      <c r="X8" s="1204"/>
      <c r="Y8" s="1204"/>
      <c r="Z8" s="1204"/>
      <c r="AA8" s="1204"/>
      <c r="AB8" s="1204"/>
      <c r="AC8" s="1204"/>
      <c r="AD8" s="1204"/>
      <c r="AE8" s="1204"/>
      <c r="AF8" s="1205"/>
      <c r="AG8" s="317"/>
    </row>
    <row r="9" spans="1:33" s="318" customFormat="1" ht="15.75" customHeight="1">
      <c r="A9" s="319" t="s">
        <v>2581</v>
      </c>
      <c r="B9" s="320"/>
      <c r="C9" s="320"/>
      <c r="D9" s="320"/>
      <c r="E9" s="320"/>
      <c r="F9" s="320"/>
      <c r="G9" s="320"/>
      <c r="H9" s="320"/>
      <c r="I9" s="320"/>
      <c r="J9" s="320"/>
      <c r="K9" s="1204"/>
      <c r="L9" s="1204"/>
      <c r="M9" s="1204"/>
      <c r="N9" s="1204"/>
      <c r="O9" s="1204"/>
      <c r="P9" s="1204"/>
      <c r="Q9" s="1204"/>
      <c r="R9" s="1204"/>
      <c r="S9" s="1204"/>
      <c r="T9" s="1204"/>
      <c r="U9" s="1204"/>
      <c r="V9" s="1204"/>
      <c r="W9" s="1204"/>
      <c r="X9" s="1204"/>
      <c r="Y9" s="1204"/>
      <c r="Z9" s="1204"/>
      <c r="AA9" s="1204"/>
      <c r="AB9" s="1204"/>
      <c r="AC9" s="1204"/>
      <c r="AD9" s="1204"/>
      <c r="AE9" s="1204"/>
      <c r="AF9" s="1205"/>
      <c r="AG9" s="317"/>
    </row>
    <row r="10" spans="1:33" s="318" customFormat="1" ht="15.75" customHeight="1" thickBot="1">
      <c r="A10" s="328" t="s">
        <v>2582</v>
      </c>
      <c r="B10" s="329"/>
      <c r="C10" s="329"/>
      <c r="D10" s="329"/>
      <c r="E10" s="329"/>
      <c r="F10" s="329"/>
      <c r="G10" s="329"/>
      <c r="H10" s="329"/>
      <c r="I10" s="329"/>
      <c r="J10" s="329"/>
      <c r="K10" s="1206"/>
      <c r="L10" s="1206"/>
      <c r="M10" s="1206"/>
      <c r="N10" s="1206"/>
      <c r="O10" s="1206"/>
      <c r="P10" s="1206"/>
      <c r="Q10" s="1206"/>
      <c r="R10" s="1206"/>
      <c r="S10" s="1206"/>
      <c r="T10" s="1206"/>
      <c r="U10" s="1206"/>
      <c r="V10" s="1206"/>
      <c r="W10" s="1206"/>
      <c r="X10" s="1206"/>
      <c r="Y10" s="1206"/>
      <c r="Z10" s="1206"/>
      <c r="AA10" s="1206"/>
      <c r="AB10" s="1206"/>
      <c r="AC10" s="1206"/>
      <c r="AD10" s="1206"/>
      <c r="AE10" s="1206"/>
      <c r="AF10" s="1207"/>
      <c r="AG10" s="317"/>
    </row>
    <row r="11" spans="1:33" s="318" customFormat="1" ht="15.75" customHeight="1">
      <c r="A11" s="314" t="s">
        <v>2583</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2570</v>
      </c>
      <c r="B12" s="320"/>
      <c r="C12" s="320"/>
      <c r="D12" s="320"/>
      <c r="E12" s="320"/>
      <c r="F12" s="321"/>
      <c r="G12" s="321"/>
      <c r="H12" s="321"/>
      <c r="I12" s="321"/>
      <c r="J12" s="321"/>
      <c r="K12" s="321" t="s">
        <v>2571</v>
      </c>
      <c r="L12" s="1198"/>
      <c r="M12" s="1198"/>
      <c r="N12" s="1198"/>
      <c r="O12" s="1198"/>
      <c r="P12" s="1194" t="s">
        <v>2572</v>
      </c>
      <c r="Q12" s="1194"/>
      <c r="R12" s="1194"/>
      <c r="S12" s="1198"/>
      <c r="T12" s="1198"/>
      <c r="U12" s="1198"/>
      <c r="V12" s="1198"/>
      <c r="W12" s="1194" t="s">
        <v>2573</v>
      </c>
      <c r="X12" s="1194"/>
      <c r="Y12" s="1194"/>
      <c r="Z12" s="1195"/>
      <c r="AA12" s="1195"/>
      <c r="AB12" s="1195"/>
      <c r="AC12" s="1195"/>
      <c r="AD12" s="1195"/>
      <c r="AE12" s="1195"/>
      <c r="AF12" s="323" t="s">
        <v>17</v>
      </c>
      <c r="AG12" s="317"/>
    </row>
    <row r="13" spans="1:33" s="318" customFormat="1" ht="15.75" customHeight="1">
      <c r="A13" s="319" t="s">
        <v>2574</v>
      </c>
      <c r="B13" s="320"/>
      <c r="C13" s="320"/>
      <c r="D13" s="320"/>
      <c r="E13" s="320"/>
      <c r="F13" s="324"/>
      <c r="G13" s="324"/>
      <c r="H13" s="324"/>
      <c r="I13" s="324"/>
      <c r="J13" s="324"/>
      <c r="K13" s="1199"/>
      <c r="L13" s="1199"/>
      <c r="M13" s="1199"/>
      <c r="N13" s="1199"/>
      <c r="O13" s="1199"/>
      <c r="P13" s="1199"/>
      <c r="Q13" s="1199"/>
      <c r="R13" s="1199"/>
      <c r="S13" s="1199"/>
      <c r="T13" s="1199"/>
      <c r="U13" s="1199"/>
      <c r="V13" s="1199"/>
      <c r="W13" s="1199"/>
      <c r="X13" s="1199"/>
      <c r="Y13" s="1199"/>
      <c r="Z13" s="1199"/>
      <c r="AA13" s="1199"/>
      <c r="AB13" s="1199"/>
      <c r="AC13" s="1199"/>
      <c r="AD13" s="1199"/>
      <c r="AE13" s="1199"/>
      <c r="AF13" s="1200"/>
      <c r="AG13" s="317"/>
    </row>
    <row r="14" spans="1:33" s="318" customFormat="1" ht="15.75" customHeight="1">
      <c r="A14" s="319" t="s">
        <v>2575</v>
      </c>
      <c r="B14" s="320"/>
      <c r="C14" s="320"/>
      <c r="D14" s="320"/>
      <c r="E14" s="320"/>
      <c r="F14" s="320"/>
      <c r="G14" s="320"/>
      <c r="H14" s="320"/>
      <c r="I14" s="320"/>
      <c r="J14" s="320"/>
      <c r="K14" s="321" t="s">
        <v>2571</v>
      </c>
      <c r="L14" s="1193"/>
      <c r="M14" s="1193"/>
      <c r="N14" s="1193"/>
      <c r="O14" s="1194" t="s">
        <v>2576</v>
      </c>
      <c r="P14" s="1194"/>
      <c r="Q14" s="1194"/>
      <c r="R14" s="1194"/>
      <c r="S14" s="1194"/>
      <c r="T14" s="1193"/>
      <c r="U14" s="1193"/>
      <c r="V14" s="1193"/>
      <c r="W14" s="1194" t="s">
        <v>2577</v>
      </c>
      <c r="X14" s="1194"/>
      <c r="Y14" s="1194"/>
      <c r="Z14" s="1194"/>
      <c r="AA14" s="1195"/>
      <c r="AB14" s="1195"/>
      <c r="AC14" s="1195"/>
      <c r="AD14" s="1195"/>
      <c r="AE14" s="1195"/>
      <c r="AF14" s="323" t="s">
        <v>17</v>
      </c>
      <c r="AG14" s="317"/>
    </row>
    <row r="15" spans="1:33" s="318" customFormat="1" ht="15.75" customHeight="1">
      <c r="A15" s="319"/>
      <c r="B15" s="1208"/>
      <c r="C15" s="1208"/>
      <c r="D15" s="1208"/>
      <c r="E15" s="1208"/>
      <c r="F15" s="1208"/>
      <c r="G15" s="1208"/>
      <c r="H15" s="1208"/>
      <c r="I15" s="1208"/>
      <c r="J15" s="1208"/>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7"/>
      <c r="AG15" s="317"/>
    </row>
    <row r="16" spans="1:33" s="318" customFormat="1" ht="15.75" customHeight="1">
      <c r="A16" s="319" t="s">
        <v>2578</v>
      </c>
      <c r="B16" s="320"/>
      <c r="C16" s="320"/>
      <c r="D16" s="320"/>
      <c r="E16" s="320"/>
      <c r="F16" s="320"/>
      <c r="G16" s="320"/>
      <c r="H16" s="320"/>
      <c r="I16" s="320"/>
      <c r="J16" s="320"/>
      <c r="K16" s="1201"/>
      <c r="L16" s="1201"/>
      <c r="M16" s="1201"/>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2579</v>
      </c>
      <c r="B17" s="320"/>
      <c r="C17" s="320"/>
      <c r="D17" s="320"/>
      <c r="E17" s="320"/>
      <c r="F17" s="320"/>
      <c r="G17" s="320"/>
      <c r="H17" s="320"/>
      <c r="I17" s="320"/>
      <c r="J17" s="320"/>
      <c r="K17" s="1202"/>
      <c r="L17" s="1202"/>
      <c r="M17" s="1202"/>
      <c r="N17" s="1202"/>
      <c r="O17" s="1202"/>
      <c r="P17" s="1202"/>
      <c r="Q17" s="1202"/>
      <c r="R17" s="1202"/>
      <c r="S17" s="1202"/>
      <c r="T17" s="1202"/>
      <c r="U17" s="1202"/>
      <c r="V17" s="1202"/>
      <c r="W17" s="1202"/>
      <c r="X17" s="1202"/>
      <c r="Y17" s="1202"/>
      <c r="Z17" s="1202"/>
      <c r="AA17" s="1202"/>
      <c r="AB17" s="1202"/>
      <c r="AC17" s="1202"/>
      <c r="AD17" s="1202"/>
      <c r="AE17" s="1202"/>
      <c r="AF17" s="1203"/>
      <c r="AG17" s="317"/>
    </row>
    <row r="18" spans="1:33" s="318" customFormat="1" ht="15.75" customHeight="1">
      <c r="A18" s="319" t="s">
        <v>2580</v>
      </c>
      <c r="B18" s="320"/>
      <c r="C18" s="320"/>
      <c r="D18" s="320"/>
      <c r="E18" s="320"/>
      <c r="F18" s="320"/>
      <c r="G18" s="320"/>
      <c r="H18" s="320"/>
      <c r="I18" s="320"/>
      <c r="J18" s="320"/>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5"/>
      <c r="AG18" s="317"/>
    </row>
    <row r="19" spans="1:33" s="318" customFormat="1" ht="15.75" customHeight="1">
      <c r="A19" s="319" t="s">
        <v>2581</v>
      </c>
      <c r="B19" s="320"/>
      <c r="C19" s="320"/>
      <c r="D19" s="320"/>
      <c r="E19" s="320"/>
      <c r="F19" s="320"/>
      <c r="G19" s="320"/>
      <c r="H19" s="320"/>
      <c r="I19" s="320"/>
      <c r="J19" s="320"/>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5"/>
      <c r="AG19" s="317"/>
    </row>
    <row r="20" spans="1:33" s="318" customFormat="1" ht="15.75" customHeight="1" thickBot="1">
      <c r="A20" s="328" t="s">
        <v>2582</v>
      </c>
      <c r="B20" s="331"/>
      <c r="C20" s="331"/>
      <c r="D20" s="331"/>
      <c r="E20" s="331"/>
      <c r="F20" s="331"/>
      <c r="G20" s="331"/>
      <c r="H20" s="331"/>
      <c r="I20" s="331"/>
      <c r="J20" s="331"/>
      <c r="K20" s="1206"/>
      <c r="L20" s="1206"/>
      <c r="M20" s="1206"/>
      <c r="N20" s="1206"/>
      <c r="O20" s="1206"/>
      <c r="P20" s="1206"/>
      <c r="Q20" s="1206"/>
      <c r="R20" s="1206"/>
      <c r="S20" s="1206"/>
      <c r="T20" s="1206"/>
      <c r="U20" s="1206"/>
      <c r="V20" s="1206"/>
      <c r="W20" s="1206"/>
      <c r="X20" s="1206"/>
      <c r="Y20" s="1206"/>
      <c r="Z20" s="1206"/>
      <c r="AA20" s="1206"/>
      <c r="AB20" s="1206"/>
      <c r="AC20" s="1206"/>
      <c r="AD20" s="1206"/>
      <c r="AE20" s="1206"/>
      <c r="AF20" s="1207"/>
      <c r="AG20" s="317"/>
    </row>
    <row r="21" spans="1:33" s="318" customFormat="1" ht="15.75" customHeight="1">
      <c r="A21" s="314" t="s">
        <v>2584</v>
      </c>
      <c r="B21" s="332"/>
      <c r="C21" s="332"/>
      <c r="D21" s="332"/>
      <c r="E21" s="332"/>
      <c r="F21" s="332"/>
      <c r="G21" s="332"/>
      <c r="H21" s="332"/>
      <c r="I21" s="332"/>
      <c r="J21" s="332"/>
      <c r="K21" s="1209"/>
      <c r="L21" s="1209"/>
      <c r="M21" s="1209"/>
      <c r="N21" s="1209"/>
      <c r="O21" s="1209"/>
      <c r="P21" s="1209"/>
      <c r="Q21" s="1209"/>
      <c r="R21" s="1209"/>
      <c r="S21" s="1209"/>
      <c r="T21" s="1209"/>
      <c r="U21" s="1209"/>
      <c r="V21" s="1209"/>
      <c r="W21" s="1209"/>
      <c r="X21" s="1209"/>
      <c r="Y21" s="1209"/>
      <c r="Z21" s="1209"/>
      <c r="AA21" s="1209"/>
      <c r="AB21" s="1209"/>
      <c r="AC21" s="1209"/>
      <c r="AD21" s="1209"/>
      <c r="AE21" s="1209"/>
      <c r="AF21" s="1210"/>
      <c r="AG21" s="317"/>
    </row>
    <row r="22" spans="1:33" s="318" customFormat="1" ht="15.75" customHeight="1">
      <c r="A22" s="319" t="s">
        <v>2570</v>
      </c>
      <c r="B22" s="320"/>
      <c r="C22" s="320"/>
      <c r="D22" s="320"/>
      <c r="E22" s="320"/>
      <c r="F22" s="321"/>
      <c r="G22" s="321"/>
      <c r="H22" s="321"/>
      <c r="I22" s="321"/>
      <c r="J22" s="321"/>
      <c r="K22" s="321" t="s">
        <v>2571</v>
      </c>
      <c r="L22" s="1198"/>
      <c r="M22" s="1198"/>
      <c r="N22" s="1198"/>
      <c r="O22" s="1198"/>
      <c r="P22" s="1194" t="s">
        <v>2572</v>
      </c>
      <c r="Q22" s="1194"/>
      <c r="R22" s="1194"/>
      <c r="S22" s="1198"/>
      <c r="T22" s="1198"/>
      <c r="U22" s="1198"/>
      <c r="V22" s="1198"/>
      <c r="W22" s="1194" t="s">
        <v>2573</v>
      </c>
      <c r="X22" s="1194"/>
      <c r="Y22" s="1194"/>
      <c r="Z22" s="1195"/>
      <c r="AA22" s="1195"/>
      <c r="AB22" s="1195"/>
      <c r="AC22" s="1195"/>
      <c r="AD22" s="1195"/>
      <c r="AE22" s="1195"/>
      <c r="AF22" s="323" t="s">
        <v>17</v>
      </c>
      <c r="AG22" s="317"/>
    </row>
    <row r="23" spans="1:33" s="318" customFormat="1" ht="15.75" customHeight="1">
      <c r="A23" s="319" t="s">
        <v>2574</v>
      </c>
      <c r="B23" s="320"/>
      <c r="C23" s="320"/>
      <c r="D23" s="320"/>
      <c r="E23" s="320"/>
      <c r="F23" s="324"/>
      <c r="G23" s="324"/>
      <c r="H23" s="324"/>
      <c r="I23" s="324"/>
      <c r="J23" s="324"/>
      <c r="K23" s="1199"/>
      <c r="L23" s="1199"/>
      <c r="M23" s="1199"/>
      <c r="N23" s="1199"/>
      <c r="O23" s="1199"/>
      <c r="P23" s="1199"/>
      <c r="Q23" s="1199"/>
      <c r="R23" s="1199"/>
      <c r="S23" s="1199"/>
      <c r="T23" s="1199"/>
      <c r="U23" s="1199"/>
      <c r="V23" s="1199"/>
      <c r="W23" s="1199"/>
      <c r="X23" s="1199"/>
      <c r="Y23" s="1199"/>
      <c r="Z23" s="1199"/>
      <c r="AA23" s="1199"/>
      <c r="AB23" s="1199"/>
      <c r="AC23" s="1199"/>
      <c r="AD23" s="1199"/>
      <c r="AE23" s="1199"/>
      <c r="AF23" s="1200"/>
      <c r="AG23" s="317"/>
    </row>
    <row r="24" spans="1:33" s="318" customFormat="1" ht="15.75" customHeight="1">
      <c r="A24" s="319" t="s">
        <v>2575</v>
      </c>
      <c r="B24" s="320"/>
      <c r="C24" s="320"/>
      <c r="D24" s="320"/>
      <c r="E24" s="320"/>
      <c r="F24" s="320"/>
      <c r="G24" s="320"/>
      <c r="H24" s="320"/>
      <c r="I24" s="320"/>
      <c r="J24" s="320"/>
      <c r="K24" s="321" t="s">
        <v>2571</v>
      </c>
      <c r="L24" s="1193"/>
      <c r="M24" s="1193"/>
      <c r="N24" s="1193"/>
      <c r="O24" s="1194" t="s">
        <v>2576</v>
      </c>
      <c r="P24" s="1194"/>
      <c r="Q24" s="1194"/>
      <c r="R24" s="1194"/>
      <c r="S24" s="1194"/>
      <c r="T24" s="1193"/>
      <c r="U24" s="1193"/>
      <c r="V24" s="1193"/>
      <c r="W24" s="1194" t="s">
        <v>2577</v>
      </c>
      <c r="X24" s="1194"/>
      <c r="Y24" s="1194"/>
      <c r="Z24" s="1194"/>
      <c r="AA24" s="1195"/>
      <c r="AB24" s="1195"/>
      <c r="AC24" s="1195"/>
      <c r="AD24" s="1195"/>
      <c r="AE24" s="1195"/>
      <c r="AF24" s="323" t="s">
        <v>17</v>
      </c>
      <c r="AG24" s="317"/>
    </row>
    <row r="25" spans="1:33" s="318" customFormat="1" ht="15.75" customHeight="1">
      <c r="A25" s="319"/>
      <c r="B25" s="320"/>
      <c r="C25" s="320"/>
      <c r="D25" s="320"/>
      <c r="E25" s="320"/>
      <c r="F25" s="320"/>
      <c r="G25" s="320"/>
      <c r="H25" s="320"/>
      <c r="I25" s="320"/>
      <c r="J25" s="320"/>
      <c r="K25" s="1196"/>
      <c r="L25" s="1196"/>
      <c r="M25" s="1196"/>
      <c r="N25" s="1196"/>
      <c r="O25" s="1196"/>
      <c r="P25" s="1196"/>
      <c r="Q25" s="1196"/>
      <c r="R25" s="1196"/>
      <c r="S25" s="1196"/>
      <c r="T25" s="1196"/>
      <c r="U25" s="1196"/>
      <c r="V25" s="1196"/>
      <c r="W25" s="1196"/>
      <c r="X25" s="1196"/>
      <c r="Y25" s="1196"/>
      <c r="Z25" s="1196"/>
      <c r="AA25" s="1196"/>
      <c r="AB25" s="1196"/>
      <c r="AC25" s="1196"/>
      <c r="AD25" s="1196"/>
      <c r="AE25" s="1196"/>
      <c r="AF25" s="1197"/>
      <c r="AG25" s="317"/>
    </row>
    <row r="26" spans="1:33" s="318" customFormat="1" ht="15.75" customHeight="1">
      <c r="A26" s="319" t="s">
        <v>2578</v>
      </c>
      <c r="B26" s="320"/>
      <c r="C26" s="320"/>
      <c r="D26" s="320"/>
      <c r="E26" s="320"/>
      <c r="F26" s="320"/>
      <c r="G26" s="320"/>
      <c r="H26" s="320"/>
      <c r="I26" s="320"/>
      <c r="J26" s="320"/>
      <c r="K26" s="1201"/>
      <c r="L26" s="1201"/>
      <c r="M26" s="1201"/>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2579</v>
      </c>
      <c r="B27" s="320"/>
      <c r="C27" s="320"/>
      <c r="D27" s="320"/>
      <c r="E27" s="320"/>
      <c r="F27" s="320"/>
      <c r="G27" s="320"/>
      <c r="H27" s="320"/>
      <c r="I27" s="320"/>
      <c r="J27" s="320"/>
      <c r="K27" s="1202"/>
      <c r="L27" s="1202"/>
      <c r="M27" s="1202"/>
      <c r="N27" s="1202"/>
      <c r="O27" s="1202"/>
      <c r="P27" s="1202"/>
      <c r="Q27" s="1202"/>
      <c r="R27" s="1202"/>
      <c r="S27" s="1202"/>
      <c r="T27" s="1202"/>
      <c r="U27" s="1202"/>
      <c r="V27" s="1202"/>
      <c r="W27" s="1202"/>
      <c r="X27" s="1202"/>
      <c r="Y27" s="1202"/>
      <c r="Z27" s="1202"/>
      <c r="AA27" s="1202"/>
      <c r="AB27" s="1202"/>
      <c r="AC27" s="1202"/>
      <c r="AD27" s="1202"/>
      <c r="AE27" s="1202"/>
      <c r="AF27" s="1203"/>
      <c r="AG27" s="317"/>
    </row>
    <row r="28" spans="1:33" s="318" customFormat="1" ht="15.75" customHeight="1">
      <c r="A28" s="319" t="s">
        <v>2580</v>
      </c>
      <c r="B28" s="320"/>
      <c r="C28" s="320"/>
      <c r="D28" s="320"/>
      <c r="E28" s="320"/>
      <c r="F28" s="320"/>
      <c r="G28" s="320"/>
      <c r="H28" s="320"/>
      <c r="I28" s="320"/>
      <c r="J28" s="320"/>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5"/>
      <c r="AG28" s="317"/>
    </row>
    <row r="29" spans="1:33" s="318" customFormat="1" ht="15.75" customHeight="1">
      <c r="A29" s="319" t="s">
        <v>2581</v>
      </c>
      <c r="B29" s="320"/>
      <c r="C29" s="320"/>
      <c r="D29" s="320"/>
      <c r="E29" s="320"/>
      <c r="F29" s="320"/>
      <c r="G29" s="320"/>
      <c r="H29" s="320"/>
      <c r="I29" s="320"/>
      <c r="J29" s="320"/>
      <c r="K29" s="1204"/>
      <c r="L29" s="1204"/>
      <c r="M29" s="1204"/>
      <c r="N29" s="1204"/>
      <c r="O29" s="1204"/>
      <c r="P29" s="1204"/>
      <c r="Q29" s="1204"/>
      <c r="R29" s="1204"/>
      <c r="S29" s="1204"/>
      <c r="T29" s="1204"/>
      <c r="U29" s="1204"/>
      <c r="V29" s="1204"/>
      <c r="W29" s="1204"/>
      <c r="X29" s="1204"/>
      <c r="Y29" s="1204"/>
      <c r="Z29" s="1204"/>
      <c r="AA29" s="1204"/>
      <c r="AB29" s="1204"/>
      <c r="AC29" s="1204"/>
      <c r="AD29" s="1204"/>
      <c r="AE29" s="1204"/>
      <c r="AF29" s="1205"/>
      <c r="AG29" s="317"/>
    </row>
    <row r="30" spans="1:33" s="318" customFormat="1" ht="15.75" customHeight="1" thickBot="1">
      <c r="A30" s="328" t="s">
        <v>2582</v>
      </c>
      <c r="B30" s="329"/>
      <c r="C30" s="329"/>
      <c r="D30" s="329"/>
      <c r="E30" s="329"/>
      <c r="F30" s="329"/>
      <c r="G30" s="329"/>
      <c r="H30" s="329"/>
      <c r="I30" s="329"/>
      <c r="J30" s="329"/>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7"/>
      <c r="AG30" s="317"/>
    </row>
    <row r="31" spans="1:33" s="318" customFormat="1" ht="15.75" customHeight="1">
      <c r="A31" s="314" t="s">
        <v>2585</v>
      </c>
      <c r="B31" s="332"/>
      <c r="C31" s="332"/>
      <c r="D31" s="332"/>
      <c r="E31" s="332"/>
      <c r="F31" s="332"/>
      <c r="G31" s="332"/>
      <c r="H31" s="332"/>
      <c r="I31" s="332"/>
      <c r="J31" s="332"/>
      <c r="K31" s="1209"/>
      <c r="L31" s="1209"/>
      <c r="M31" s="1209"/>
      <c r="N31" s="1209"/>
      <c r="O31" s="1209"/>
      <c r="P31" s="1209"/>
      <c r="Q31" s="1209"/>
      <c r="R31" s="1209"/>
      <c r="S31" s="1209"/>
      <c r="T31" s="1209"/>
      <c r="U31" s="1209"/>
      <c r="V31" s="1209"/>
      <c r="W31" s="1209"/>
      <c r="X31" s="1209"/>
      <c r="Y31" s="1209"/>
      <c r="Z31" s="1209"/>
      <c r="AA31" s="1209"/>
      <c r="AB31" s="1209"/>
      <c r="AC31" s="1209"/>
      <c r="AD31" s="1209"/>
      <c r="AE31" s="1209"/>
      <c r="AF31" s="1210"/>
      <c r="AG31" s="317"/>
    </row>
    <row r="32" spans="1:33" s="318" customFormat="1" ht="15.75" customHeight="1">
      <c r="A32" s="319" t="s">
        <v>2570</v>
      </c>
      <c r="B32" s="320"/>
      <c r="C32" s="320"/>
      <c r="D32" s="320"/>
      <c r="E32" s="320"/>
      <c r="F32" s="321"/>
      <c r="G32" s="321"/>
      <c r="H32" s="321"/>
      <c r="I32" s="321"/>
      <c r="J32" s="321"/>
      <c r="K32" s="321" t="s">
        <v>2571</v>
      </c>
      <c r="L32" s="1198"/>
      <c r="M32" s="1198"/>
      <c r="N32" s="1198"/>
      <c r="O32" s="1198"/>
      <c r="P32" s="1194" t="s">
        <v>2572</v>
      </c>
      <c r="Q32" s="1194"/>
      <c r="R32" s="1194"/>
      <c r="S32" s="1198"/>
      <c r="T32" s="1198"/>
      <c r="U32" s="1198"/>
      <c r="V32" s="1198"/>
      <c r="W32" s="1194" t="s">
        <v>2573</v>
      </c>
      <c r="X32" s="1194"/>
      <c r="Y32" s="1194"/>
      <c r="Z32" s="1195"/>
      <c r="AA32" s="1195"/>
      <c r="AB32" s="1195"/>
      <c r="AC32" s="1195"/>
      <c r="AD32" s="1195"/>
      <c r="AE32" s="1195"/>
      <c r="AF32" s="323" t="s">
        <v>17</v>
      </c>
      <c r="AG32" s="317"/>
    </row>
    <row r="33" spans="1:33" s="318" customFormat="1" ht="15.75" customHeight="1">
      <c r="A33" s="319" t="s">
        <v>2574</v>
      </c>
      <c r="B33" s="320"/>
      <c r="C33" s="320"/>
      <c r="D33" s="320"/>
      <c r="E33" s="320"/>
      <c r="F33" s="324"/>
      <c r="G33" s="324"/>
      <c r="H33" s="324"/>
      <c r="I33" s="324"/>
      <c r="J33" s="324"/>
      <c r="K33" s="1199"/>
      <c r="L33" s="1199"/>
      <c r="M33" s="1199"/>
      <c r="N33" s="1199"/>
      <c r="O33" s="1199"/>
      <c r="P33" s="1199"/>
      <c r="Q33" s="1199"/>
      <c r="R33" s="1199"/>
      <c r="S33" s="1199"/>
      <c r="T33" s="1199"/>
      <c r="U33" s="1199"/>
      <c r="V33" s="1199"/>
      <c r="W33" s="1199"/>
      <c r="X33" s="1199"/>
      <c r="Y33" s="1199"/>
      <c r="Z33" s="1199"/>
      <c r="AA33" s="1199"/>
      <c r="AB33" s="1199"/>
      <c r="AC33" s="1199"/>
      <c r="AD33" s="1199"/>
      <c r="AE33" s="1199"/>
      <c r="AF33" s="1200"/>
      <c r="AG33" s="317"/>
    </row>
    <row r="34" spans="1:33" s="318" customFormat="1" ht="15.75" customHeight="1">
      <c r="A34" s="319" t="s">
        <v>2575</v>
      </c>
      <c r="B34" s="320"/>
      <c r="C34" s="320"/>
      <c r="D34" s="320"/>
      <c r="E34" s="320"/>
      <c r="F34" s="320"/>
      <c r="G34" s="320"/>
      <c r="H34" s="320"/>
      <c r="I34" s="320"/>
      <c r="J34" s="320"/>
      <c r="K34" s="321" t="s">
        <v>2571</v>
      </c>
      <c r="L34" s="1193"/>
      <c r="M34" s="1193"/>
      <c r="N34" s="1193"/>
      <c r="O34" s="1194" t="s">
        <v>2576</v>
      </c>
      <c r="P34" s="1194"/>
      <c r="Q34" s="1194"/>
      <c r="R34" s="1194"/>
      <c r="S34" s="1194"/>
      <c r="T34" s="1193"/>
      <c r="U34" s="1193"/>
      <c r="V34" s="1193"/>
      <c r="W34" s="1194" t="s">
        <v>2577</v>
      </c>
      <c r="X34" s="1194"/>
      <c r="Y34" s="1194"/>
      <c r="Z34" s="1194"/>
      <c r="AA34" s="1195"/>
      <c r="AB34" s="1195"/>
      <c r="AC34" s="1195"/>
      <c r="AD34" s="1195"/>
      <c r="AE34" s="1195"/>
      <c r="AF34" s="323" t="s">
        <v>17</v>
      </c>
      <c r="AG34" s="317"/>
    </row>
    <row r="35" spans="1:33" s="318" customFormat="1" ht="15.75" customHeight="1">
      <c r="A35" s="319"/>
      <c r="B35" s="320"/>
      <c r="C35" s="320"/>
      <c r="D35" s="320"/>
      <c r="E35" s="320"/>
      <c r="F35" s="320"/>
      <c r="G35" s="320"/>
      <c r="H35" s="320"/>
      <c r="I35" s="320"/>
      <c r="J35" s="320"/>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7"/>
      <c r="AG35" s="317"/>
    </row>
    <row r="36" spans="1:33" s="318" customFormat="1" ht="15.75" customHeight="1">
      <c r="A36" s="319" t="s">
        <v>2578</v>
      </c>
      <c r="B36" s="320"/>
      <c r="C36" s="320"/>
      <c r="D36" s="320"/>
      <c r="E36" s="320"/>
      <c r="F36" s="320"/>
      <c r="G36" s="320"/>
      <c r="H36" s="320"/>
      <c r="I36" s="320"/>
      <c r="J36" s="320"/>
      <c r="K36" s="1201"/>
      <c r="L36" s="1201"/>
      <c r="M36" s="1201"/>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2579</v>
      </c>
      <c r="B37" s="320"/>
      <c r="C37" s="320"/>
      <c r="D37" s="320"/>
      <c r="E37" s="320"/>
      <c r="F37" s="320"/>
      <c r="G37" s="320"/>
      <c r="H37" s="320"/>
      <c r="I37" s="320"/>
      <c r="J37" s="320"/>
      <c r="K37" s="1202"/>
      <c r="L37" s="1202"/>
      <c r="M37" s="1202"/>
      <c r="N37" s="1202"/>
      <c r="O37" s="1202"/>
      <c r="P37" s="1202"/>
      <c r="Q37" s="1202"/>
      <c r="R37" s="1202"/>
      <c r="S37" s="1202"/>
      <c r="T37" s="1202"/>
      <c r="U37" s="1202"/>
      <c r="V37" s="1202"/>
      <c r="W37" s="1202"/>
      <c r="X37" s="1202"/>
      <c r="Y37" s="1202"/>
      <c r="Z37" s="1202"/>
      <c r="AA37" s="1202"/>
      <c r="AB37" s="1202"/>
      <c r="AC37" s="1202"/>
      <c r="AD37" s="1202"/>
      <c r="AE37" s="1202"/>
      <c r="AF37" s="1203"/>
      <c r="AG37" s="317"/>
    </row>
    <row r="38" spans="1:33" s="318" customFormat="1" ht="15.75" customHeight="1">
      <c r="A38" s="319" t="s">
        <v>2580</v>
      </c>
      <c r="B38" s="320"/>
      <c r="C38" s="320"/>
      <c r="D38" s="320"/>
      <c r="E38" s="320"/>
      <c r="F38" s="320"/>
      <c r="G38" s="320"/>
      <c r="H38" s="320"/>
      <c r="I38" s="320"/>
      <c r="J38" s="320"/>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5"/>
      <c r="AG38" s="317"/>
    </row>
    <row r="39" spans="1:33" s="318" customFormat="1" ht="15.75" customHeight="1">
      <c r="A39" s="319" t="s">
        <v>2581</v>
      </c>
      <c r="B39" s="320"/>
      <c r="C39" s="320"/>
      <c r="D39" s="320"/>
      <c r="E39" s="320"/>
      <c r="F39" s="320"/>
      <c r="G39" s="320"/>
      <c r="H39" s="320"/>
      <c r="I39" s="320"/>
      <c r="J39" s="320"/>
      <c r="K39" s="1204"/>
      <c r="L39" s="1204"/>
      <c r="M39" s="1204"/>
      <c r="N39" s="1204"/>
      <c r="O39" s="1204"/>
      <c r="P39" s="1204"/>
      <c r="Q39" s="1204"/>
      <c r="R39" s="1204"/>
      <c r="S39" s="1204"/>
      <c r="T39" s="1204"/>
      <c r="U39" s="1204"/>
      <c r="V39" s="1204"/>
      <c r="W39" s="1204"/>
      <c r="X39" s="1204"/>
      <c r="Y39" s="1204"/>
      <c r="Z39" s="1204"/>
      <c r="AA39" s="1204"/>
      <c r="AB39" s="1204"/>
      <c r="AC39" s="1204"/>
      <c r="AD39" s="1204"/>
      <c r="AE39" s="1204"/>
      <c r="AF39" s="1205"/>
      <c r="AG39" s="317"/>
    </row>
    <row r="40" spans="1:33" s="318" customFormat="1" ht="15.75" customHeight="1" thickBot="1">
      <c r="A40" s="328" t="s">
        <v>2582</v>
      </c>
      <c r="B40" s="329"/>
      <c r="C40" s="329"/>
      <c r="D40" s="329"/>
      <c r="E40" s="329"/>
      <c r="F40" s="329"/>
      <c r="G40" s="329"/>
      <c r="H40" s="329"/>
      <c r="I40" s="329"/>
      <c r="J40" s="329"/>
      <c r="K40" s="1206"/>
      <c r="L40" s="1206"/>
      <c r="M40" s="1206"/>
      <c r="N40" s="1206"/>
      <c r="O40" s="1206"/>
      <c r="P40" s="1206"/>
      <c r="Q40" s="1206"/>
      <c r="R40" s="1206"/>
      <c r="S40" s="1206"/>
      <c r="T40" s="1206"/>
      <c r="U40" s="1206"/>
      <c r="V40" s="1206"/>
      <c r="W40" s="1206"/>
      <c r="X40" s="1206"/>
      <c r="Y40" s="1206"/>
      <c r="Z40" s="1206"/>
      <c r="AA40" s="1206"/>
      <c r="AB40" s="1206"/>
      <c r="AC40" s="1206"/>
      <c r="AD40" s="1206"/>
      <c r="AE40" s="1206"/>
      <c r="AF40" s="1207"/>
      <c r="AG40" s="317"/>
    </row>
    <row r="41" spans="1:33" s="318" customFormat="1" ht="15.75" customHeight="1">
      <c r="A41" s="314" t="s">
        <v>2586</v>
      </c>
      <c r="B41" s="332"/>
      <c r="C41" s="332"/>
      <c r="D41" s="332"/>
      <c r="E41" s="332"/>
      <c r="F41" s="332"/>
      <c r="G41" s="332"/>
      <c r="H41" s="332"/>
      <c r="I41" s="332"/>
      <c r="J41" s="332"/>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10"/>
      <c r="AG41" s="317"/>
    </row>
    <row r="42" spans="1:33" s="318" customFormat="1" ht="15.75" customHeight="1">
      <c r="A42" s="319" t="s">
        <v>2570</v>
      </c>
      <c r="B42" s="320"/>
      <c r="C42" s="320"/>
      <c r="D42" s="320"/>
      <c r="E42" s="320"/>
      <c r="F42" s="321"/>
      <c r="G42" s="321"/>
      <c r="H42" s="321"/>
      <c r="I42" s="321"/>
      <c r="J42" s="321"/>
      <c r="K42" s="321" t="s">
        <v>2571</v>
      </c>
      <c r="L42" s="1198"/>
      <c r="M42" s="1198"/>
      <c r="N42" s="1198"/>
      <c r="O42" s="1198"/>
      <c r="P42" s="1194" t="s">
        <v>2572</v>
      </c>
      <c r="Q42" s="1194"/>
      <c r="R42" s="1194"/>
      <c r="S42" s="1198"/>
      <c r="T42" s="1198"/>
      <c r="U42" s="1198"/>
      <c r="V42" s="1198"/>
      <c r="W42" s="1194" t="s">
        <v>2573</v>
      </c>
      <c r="X42" s="1194"/>
      <c r="Y42" s="1194"/>
      <c r="Z42" s="1195"/>
      <c r="AA42" s="1195"/>
      <c r="AB42" s="1195"/>
      <c r="AC42" s="1195"/>
      <c r="AD42" s="1195"/>
      <c r="AE42" s="1195"/>
      <c r="AF42" s="323" t="s">
        <v>17</v>
      </c>
      <c r="AG42" s="317"/>
    </row>
    <row r="43" spans="1:33" s="318" customFormat="1" ht="15.75" customHeight="1">
      <c r="A43" s="319" t="s">
        <v>2574</v>
      </c>
      <c r="B43" s="320"/>
      <c r="C43" s="320"/>
      <c r="D43" s="320"/>
      <c r="E43" s="320"/>
      <c r="F43" s="324"/>
      <c r="G43" s="324"/>
      <c r="H43" s="324"/>
      <c r="I43" s="324"/>
      <c r="J43" s="324"/>
      <c r="K43" s="1199"/>
      <c r="L43" s="1199"/>
      <c r="M43" s="1199"/>
      <c r="N43" s="1199"/>
      <c r="O43" s="1199"/>
      <c r="P43" s="1199"/>
      <c r="Q43" s="1199"/>
      <c r="R43" s="1199"/>
      <c r="S43" s="1199"/>
      <c r="T43" s="1199"/>
      <c r="U43" s="1199"/>
      <c r="V43" s="1199"/>
      <c r="W43" s="1199"/>
      <c r="X43" s="1199"/>
      <c r="Y43" s="1199"/>
      <c r="Z43" s="1199"/>
      <c r="AA43" s="1199"/>
      <c r="AB43" s="1199"/>
      <c r="AC43" s="1199"/>
      <c r="AD43" s="1199"/>
      <c r="AE43" s="1199"/>
      <c r="AF43" s="1200"/>
      <c r="AG43" s="317"/>
    </row>
    <row r="44" spans="1:33" s="318" customFormat="1" ht="15.75" customHeight="1">
      <c r="A44" s="319" t="s">
        <v>2575</v>
      </c>
      <c r="B44" s="320"/>
      <c r="C44" s="320"/>
      <c r="D44" s="320"/>
      <c r="E44" s="320"/>
      <c r="F44" s="320"/>
      <c r="G44" s="320"/>
      <c r="H44" s="320"/>
      <c r="I44" s="320"/>
      <c r="J44" s="320"/>
      <c r="K44" s="321" t="s">
        <v>2571</v>
      </c>
      <c r="L44" s="1193"/>
      <c r="M44" s="1193"/>
      <c r="N44" s="1193"/>
      <c r="O44" s="1194" t="s">
        <v>2576</v>
      </c>
      <c r="P44" s="1194"/>
      <c r="Q44" s="1194"/>
      <c r="R44" s="1194"/>
      <c r="S44" s="1194"/>
      <c r="T44" s="1193"/>
      <c r="U44" s="1193"/>
      <c r="V44" s="1193"/>
      <c r="W44" s="1194" t="s">
        <v>2577</v>
      </c>
      <c r="X44" s="1194"/>
      <c r="Y44" s="1194"/>
      <c r="Z44" s="1194"/>
      <c r="AA44" s="1195"/>
      <c r="AB44" s="1195"/>
      <c r="AC44" s="1195"/>
      <c r="AD44" s="1195"/>
      <c r="AE44" s="1195"/>
      <c r="AF44" s="323" t="s">
        <v>17</v>
      </c>
      <c r="AG44" s="317"/>
    </row>
    <row r="45" spans="1:33" s="318" customFormat="1" ht="15.75" customHeight="1">
      <c r="A45" s="319"/>
      <c r="B45" s="320"/>
      <c r="C45" s="320"/>
      <c r="D45" s="320"/>
      <c r="E45" s="320"/>
      <c r="F45" s="320"/>
      <c r="G45" s="320"/>
      <c r="H45" s="320"/>
      <c r="I45" s="320"/>
      <c r="J45" s="320"/>
      <c r="K45" s="1196"/>
      <c r="L45" s="1196"/>
      <c r="M45" s="1196"/>
      <c r="N45" s="1196"/>
      <c r="O45" s="1196"/>
      <c r="P45" s="1196"/>
      <c r="Q45" s="1196"/>
      <c r="R45" s="1196"/>
      <c r="S45" s="1196"/>
      <c r="T45" s="1196"/>
      <c r="U45" s="1196"/>
      <c r="V45" s="1196"/>
      <c r="W45" s="1196"/>
      <c r="X45" s="1196"/>
      <c r="Y45" s="1196"/>
      <c r="Z45" s="1196"/>
      <c r="AA45" s="1196"/>
      <c r="AB45" s="1196"/>
      <c r="AC45" s="1196"/>
      <c r="AD45" s="1196"/>
      <c r="AE45" s="1196"/>
      <c r="AF45" s="1197"/>
      <c r="AG45" s="317"/>
    </row>
    <row r="46" spans="1:33" s="318" customFormat="1" ht="15.75" customHeight="1">
      <c r="A46" s="319" t="s">
        <v>2578</v>
      </c>
      <c r="B46" s="320"/>
      <c r="C46" s="320"/>
      <c r="D46" s="320"/>
      <c r="E46" s="320"/>
      <c r="F46" s="320"/>
      <c r="G46" s="320"/>
      <c r="H46" s="320"/>
      <c r="I46" s="320"/>
      <c r="J46" s="320"/>
      <c r="K46" s="1201"/>
      <c r="L46" s="1201"/>
      <c r="M46" s="1201"/>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2579</v>
      </c>
      <c r="B47" s="320"/>
      <c r="C47" s="320"/>
      <c r="D47" s="320"/>
      <c r="E47" s="320"/>
      <c r="F47" s="320"/>
      <c r="G47" s="320"/>
      <c r="H47" s="320"/>
      <c r="I47" s="320"/>
      <c r="J47" s="320"/>
      <c r="K47" s="1202"/>
      <c r="L47" s="1202"/>
      <c r="M47" s="1202"/>
      <c r="N47" s="1202"/>
      <c r="O47" s="1202"/>
      <c r="P47" s="1202"/>
      <c r="Q47" s="1202"/>
      <c r="R47" s="1202"/>
      <c r="S47" s="1202"/>
      <c r="T47" s="1202"/>
      <c r="U47" s="1202"/>
      <c r="V47" s="1202"/>
      <c r="W47" s="1202"/>
      <c r="X47" s="1202"/>
      <c r="Y47" s="1202"/>
      <c r="Z47" s="1202"/>
      <c r="AA47" s="1202"/>
      <c r="AB47" s="1202"/>
      <c r="AC47" s="1202"/>
      <c r="AD47" s="1202"/>
      <c r="AE47" s="1202"/>
      <c r="AF47" s="1203"/>
      <c r="AG47" s="317"/>
    </row>
    <row r="48" spans="1:33" s="318" customFormat="1" ht="15.75" customHeight="1">
      <c r="A48" s="319" t="s">
        <v>2580</v>
      </c>
      <c r="B48" s="320"/>
      <c r="C48" s="320"/>
      <c r="D48" s="320"/>
      <c r="E48" s="320"/>
      <c r="F48" s="320"/>
      <c r="G48" s="320"/>
      <c r="H48" s="320"/>
      <c r="I48" s="320"/>
      <c r="J48" s="320"/>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5"/>
      <c r="AG48" s="317"/>
    </row>
    <row r="49" spans="1:33" s="318" customFormat="1" ht="15.75" customHeight="1">
      <c r="A49" s="319" t="s">
        <v>2581</v>
      </c>
      <c r="B49" s="320"/>
      <c r="C49" s="320"/>
      <c r="D49" s="320"/>
      <c r="E49" s="320"/>
      <c r="F49" s="320"/>
      <c r="G49" s="320"/>
      <c r="H49" s="320"/>
      <c r="I49" s="320"/>
      <c r="J49" s="320"/>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5"/>
      <c r="AG49" s="317"/>
    </row>
    <row r="50" spans="1:33" s="318" customFormat="1" ht="15.75" customHeight="1" thickBot="1">
      <c r="A50" s="328" t="s">
        <v>2582</v>
      </c>
      <c r="B50" s="329"/>
      <c r="C50" s="329"/>
      <c r="D50" s="329"/>
      <c r="E50" s="329"/>
      <c r="F50" s="329"/>
      <c r="G50" s="329"/>
      <c r="H50" s="329"/>
      <c r="I50" s="329"/>
      <c r="J50" s="329"/>
      <c r="K50" s="1206"/>
      <c r="L50" s="1206"/>
      <c r="M50" s="1206"/>
      <c r="N50" s="1206"/>
      <c r="O50" s="1206"/>
      <c r="P50" s="1206"/>
      <c r="Q50" s="1206"/>
      <c r="R50" s="1206"/>
      <c r="S50" s="1206"/>
      <c r="T50" s="1206"/>
      <c r="U50" s="1206"/>
      <c r="V50" s="1206"/>
      <c r="W50" s="1206"/>
      <c r="X50" s="1206"/>
      <c r="Y50" s="1206"/>
      <c r="Z50" s="1206"/>
      <c r="AA50" s="1206"/>
      <c r="AB50" s="1206"/>
      <c r="AC50" s="1206"/>
      <c r="AD50" s="1206"/>
      <c r="AE50" s="1206"/>
      <c r="AF50" s="1207"/>
      <c r="AG50" s="317"/>
    </row>
    <row r="51" spans="1:33" s="318" customFormat="1" ht="15.75" customHeight="1">
      <c r="A51" s="314" t="s">
        <v>2587</v>
      </c>
      <c r="B51" s="332"/>
      <c r="C51" s="332"/>
      <c r="D51" s="332"/>
      <c r="E51" s="332"/>
      <c r="F51" s="332"/>
      <c r="G51" s="332"/>
      <c r="H51" s="332"/>
      <c r="I51" s="332"/>
      <c r="J51" s="332"/>
      <c r="K51" s="1209"/>
      <c r="L51" s="1209"/>
      <c r="M51" s="1209"/>
      <c r="N51" s="1209"/>
      <c r="O51" s="1209"/>
      <c r="P51" s="1209"/>
      <c r="Q51" s="1209"/>
      <c r="R51" s="1209"/>
      <c r="S51" s="1209"/>
      <c r="T51" s="1209"/>
      <c r="U51" s="1209"/>
      <c r="V51" s="1209"/>
      <c r="W51" s="1209"/>
      <c r="X51" s="1209"/>
      <c r="Y51" s="1209"/>
      <c r="Z51" s="1209"/>
      <c r="AA51" s="1209"/>
      <c r="AB51" s="1209"/>
      <c r="AC51" s="1209"/>
      <c r="AD51" s="1209"/>
      <c r="AE51" s="1209"/>
      <c r="AF51" s="1210"/>
      <c r="AG51" s="317"/>
    </row>
    <row r="52" spans="1:33" s="318" customFormat="1" ht="15.75" customHeight="1">
      <c r="A52" s="319" t="s">
        <v>2570</v>
      </c>
      <c r="B52" s="320"/>
      <c r="C52" s="320"/>
      <c r="D52" s="320"/>
      <c r="E52" s="320"/>
      <c r="F52" s="321"/>
      <c r="G52" s="321"/>
      <c r="H52" s="321"/>
      <c r="I52" s="321"/>
      <c r="J52" s="321"/>
      <c r="K52" s="321" t="s">
        <v>2571</v>
      </c>
      <c r="L52" s="1193"/>
      <c r="M52" s="1193"/>
      <c r="N52" s="1193"/>
      <c r="O52" s="1193"/>
      <c r="P52" s="1194" t="s">
        <v>2572</v>
      </c>
      <c r="Q52" s="1194"/>
      <c r="R52" s="1194"/>
      <c r="S52" s="1193"/>
      <c r="T52" s="1193"/>
      <c r="U52" s="1193"/>
      <c r="V52" s="1193"/>
      <c r="W52" s="1194" t="s">
        <v>2573</v>
      </c>
      <c r="X52" s="1194"/>
      <c r="Y52" s="1194"/>
      <c r="Z52" s="1195"/>
      <c r="AA52" s="1195"/>
      <c r="AB52" s="1195"/>
      <c r="AC52" s="1195"/>
      <c r="AD52" s="1195"/>
      <c r="AE52" s="1195"/>
      <c r="AF52" s="323" t="s">
        <v>17</v>
      </c>
      <c r="AG52" s="317"/>
    </row>
    <row r="53" spans="1:33" s="318" customFormat="1" ht="15.75" customHeight="1">
      <c r="A53" s="319" t="s">
        <v>2574</v>
      </c>
      <c r="B53" s="320"/>
      <c r="C53" s="320"/>
      <c r="D53" s="320"/>
      <c r="E53" s="320"/>
      <c r="F53" s="324"/>
      <c r="G53" s="324"/>
      <c r="H53" s="324"/>
      <c r="I53" s="324"/>
      <c r="J53" s="324"/>
      <c r="K53" s="1199"/>
      <c r="L53" s="1199"/>
      <c r="M53" s="1199"/>
      <c r="N53" s="1199"/>
      <c r="O53" s="1199"/>
      <c r="P53" s="1199"/>
      <c r="Q53" s="1199"/>
      <c r="R53" s="1199"/>
      <c r="S53" s="1199"/>
      <c r="T53" s="1199"/>
      <c r="U53" s="1199"/>
      <c r="V53" s="1199"/>
      <c r="W53" s="1199"/>
      <c r="X53" s="1199"/>
      <c r="Y53" s="1199"/>
      <c r="Z53" s="1199"/>
      <c r="AA53" s="1199"/>
      <c r="AB53" s="1199"/>
      <c r="AC53" s="1199"/>
      <c r="AD53" s="1199"/>
      <c r="AE53" s="1199"/>
      <c r="AF53" s="1200"/>
      <c r="AG53" s="317"/>
    </row>
    <row r="54" spans="1:33" s="318" customFormat="1" ht="15.75" customHeight="1">
      <c r="A54" s="319" t="s">
        <v>2575</v>
      </c>
      <c r="B54" s="320"/>
      <c r="C54" s="320"/>
      <c r="D54" s="320"/>
      <c r="E54" s="320"/>
      <c r="F54" s="320"/>
      <c r="G54" s="320"/>
      <c r="H54" s="320"/>
      <c r="I54" s="320"/>
      <c r="J54" s="320"/>
      <c r="K54" s="321" t="s">
        <v>2571</v>
      </c>
      <c r="L54" s="1193"/>
      <c r="M54" s="1193"/>
      <c r="N54" s="1193"/>
      <c r="O54" s="1194" t="s">
        <v>2576</v>
      </c>
      <c r="P54" s="1194"/>
      <c r="Q54" s="1194"/>
      <c r="R54" s="1194"/>
      <c r="S54" s="1194"/>
      <c r="T54" s="1193"/>
      <c r="U54" s="1193"/>
      <c r="V54" s="1193"/>
      <c r="W54" s="1194" t="s">
        <v>2577</v>
      </c>
      <c r="X54" s="1194"/>
      <c r="Y54" s="1194"/>
      <c r="Z54" s="1194"/>
      <c r="AA54" s="1195"/>
      <c r="AB54" s="1195"/>
      <c r="AC54" s="1195"/>
      <c r="AD54" s="1195"/>
      <c r="AE54" s="1195"/>
      <c r="AF54" s="323" t="s">
        <v>17</v>
      </c>
      <c r="AG54" s="317"/>
    </row>
    <row r="55" spans="1:33" s="318" customFormat="1" ht="15.75" customHeight="1">
      <c r="A55" s="319"/>
      <c r="B55" s="320"/>
      <c r="C55" s="320"/>
      <c r="D55" s="320"/>
      <c r="E55" s="320"/>
      <c r="F55" s="320"/>
      <c r="G55" s="320"/>
      <c r="H55" s="320"/>
      <c r="I55" s="320"/>
      <c r="J55" s="320"/>
      <c r="K55" s="1196"/>
      <c r="L55" s="1196"/>
      <c r="M55" s="1196"/>
      <c r="N55" s="1196"/>
      <c r="O55" s="1196"/>
      <c r="P55" s="1196"/>
      <c r="Q55" s="1196"/>
      <c r="R55" s="1196"/>
      <c r="S55" s="1196"/>
      <c r="T55" s="1196"/>
      <c r="U55" s="1196"/>
      <c r="V55" s="1196"/>
      <c r="W55" s="1196"/>
      <c r="X55" s="1196"/>
      <c r="Y55" s="1196"/>
      <c r="Z55" s="1196"/>
      <c r="AA55" s="1196"/>
      <c r="AB55" s="1196"/>
      <c r="AC55" s="1196"/>
      <c r="AD55" s="1196"/>
      <c r="AE55" s="1196"/>
      <c r="AF55" s="1197"/>
      <c r="AG55" s="317"/>
    </row>
    <row r="56" spans="1:33" s="318" customFormat="1" ht="15.75" customHeight="1">
      <c r="A56" s="319" t="s">
        <v>2578</v>
      </c>
      <c r="B56" s="320"/>
      <c r="C56" s="320"/>
      <c r="D56" s="320"/>
      <c r="E56" s="320"/>
      <c r="F56" s="320"/>
      <c r="G56" s="320"/>
      <c r="H56" s="320"/>
      <c r="I56" s="320"/>
      <c r="J56" s="320"/>
      <c r="K56" s="1201"/>
      <c r="L56" s="1201"/>
      <c r="M56" s="1201"/>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2579</v>
      </c>
      <c r="B57" s="320"/>
      <c r="C57" s="320"/>
      <c r="D57" s="320"/>
      <c r="E57" s="320"/>
      <c r="F57" s="320"/>
      <c r="G57" s="320"/>
      <c r="H57" s="320"/>
      <c r="I57" s="320"/>
      <c r="J57" s="320"/>
      <c r="K57" s="1202"/>
      <c r="L57" s="1202"/>
      <c r="M57" s="1202"/>
      <c r="N57" s="1202"/>
      <c r="O57" s="1202"/>
      <c r="P57" s="1202"/>
      <c r="Q57" s="1202"/>
      <c r="R57" s="1202"/>
      <c r="S57" s="1202"/>
      <c r="T57" s="1202"/>
      <c r="U57" s="1202"/>
      <c r="V57" s="1202"/>
      <c r="W57" s="1202"/>
      <c r="X57" s="1202"/>
      <c r="Y57" s="1202"/>
      <c r="Z57" s="1202"/>
      <c r="AA57" s="1202"/>
      <c r="AB57" s="1202"/>
      <c r="AC57" s="1202"/>
      <c r="AD57" s="1202"/>
      <c r="AE57" s="1202"/>
      <c r="AF57" s="1203"/>
      <c r="AG57" s="317"/>
    </row>
    <row r="58" spans="1:33" s="318" customFormat="1" ht="15.75" customHeight="1">
      <c r="A58" s="319" t="s">
        <v>2580</v>
      </c>
      <c r="B58" s="320"/>
      <c r="C58" s="320"/>
      <c r="D58" s="320"/>
      <c r="E58" s="320"/>
      <c r="F58" s="320"/>
      <c r="G58" s="320"/>
      <c r="H58" s="320"/>
      <c r="I58" s="320"/>
      <c r="J58" s="320"/>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5"/>
      <c r="AG58" s="317"/>
    </row>
    <row r="59" spans="1:33" s="318" customFormat="1" ht="15.75" customHeight="1">
      <c r="A59" s="319" t="s">
        <v>2581</v>
      </c>
      <c r="B59" s="320"/>
      <c r="C59" s="320"/>
      <c r="D59" s="320"/>
      <c r="E59" s="320"/>
      <c r="F59" s="320"/>
      <c r="G59" s="320"/>
      <c r="H59" s="320"/>
      <c r="I59" s="320"/>
      <c r="J59" s="320"/>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5"/>
      <c r="AG59" s="317"/>
    </row>
    <row r="60" spans="1:33" s="318" customFormat="1" ht="15.75" customHeight="1" thickBot="1">
      <c r="A60" s="328" t="s">
        <v>2582</v>
      </c>
      <c r="B60" s="329"/>
      <c r="C60" s="329"/>
      <c r="D60" s="329"/>
      <c r="E60" s="329"/>
      <c r="F60" s="329"/>
      <c r="G60" s="329"/>
      <c r="H60" s="329"/>
      <c r="I60" s="329"/>
      <c r="J60" s="329"/>
      <c r="K60" s="1206"/>
      <c r="L60" s="1206"/>
      <c r="M60" s="1206"/>
      <c r="N60" s="1206"/>
      <c r="O60" s="1206"/>
      <c r="P60" s="1206"/>
      <c r="Q60" s="1206"/>
      <c r="R60" s="1206"/>
      <c r="S60" s="1206"/>
      <c r="T60" s="1206"/>
      <c r="U60" s="1206"/>
      <c r="V60" s="1206"/>
      <c r="W60" s="1206"/>
      <c r="X60" s="1206"/>
      <c r="Y60" s="1206"/>
      <c r="Z60" s="1206"/>
      <c r="AA60" s="1206"/>
      <c r="AB60" s="1206"/>
      <c r="AC60" s="1206"/>
      <c r="AD60" s="1206"/>
      <c r="AE60" s="1206"/>
      <c r="AF60" s="1207"/>
      <c r="AG60" s="317"/>
    </row>
    <row r="61" spans="1:33" s="318" customFormat="1" ht="15.75" customHeight="1">
      <c r="A61" s="314" t="s">
        <v>2588</v>
      </c>
      <c r="B61" s="332"/>
      <c r="C61" s="332"/>
      <c r="D61" s="332"/>
      <c r="E61" s="332"/>
      <c r="F61" s="332"/>
      <c r="G61" s="332"/>
      <c r="H61" s="332"/>
      <c r="I61" s="332"/>
      <c r="J61" s="332"/>
      <c r="K61" s="1209"/>
      <c r="L61" s="1209"/>
      <c r="M61" s="1209"/>
      <c r="N61" s="1209"/>
      <c r="O61" s="1209"/>
      <c r="P61" s="1209"/>
      <c r="Q61" s="1209"/>
      <c r="R61" s="1209"/>
      <c r="S61" s="1209"/>
      <c r="T61" s="1209"/>
      <c r="U61" s="1209"/>
      <c r="V61" s="1209"/>
      <c r="W61" s="1209"/>
      <c r="X61" s="1209"/>
      <c r="Y61" s="1209"/>
      <c r="Z61" s="1209"/>
      <c r="AA61" s="1209"/>
      <c r="AB61" s="1209"/>
      <c r="AC61" s="1209"/>
      <c r="AD61" s="1209"/>
      <c r="AE61" s="1209"/>
      <c r="AF61" s="1210"/>
      <c r="AG61" s="317"/>
    </row>
    <row r="62" spans="1:33" s="318" customFormat="1" ht="15.75" customHeight="1">
      <c r="A62" s="319" t="s">
        <v>2570</v>
      </c>
      <c r="B62" s="320"/>
      <c r="C62" s="320"/>
      <c r="D62" s="320"/>
      <c r="E62" s="320"/>
      <c r="F62" s="321"/>
      <c r="G62" s="321"/>
      <c r="H62" s="321"/>
      <c r="I62" s="321"/>
      <c r="J62" s="321"/>
      <c r="K62" s="321" t="s">
        <v>2571</v>
      </c>
      <c r="L62" s="1193"/>
      <c r="M62" s="1193"/>
      <c r="N62" s="1193"/>
      <c r="O62" s="1193"/>
      <c r="P62" s="1194" t="s">
        <v>2572</v>
      </c>
      <c r="Q62" s="1194"/>
      <c r="R62" s="1194"/>
      <c r="S62" s="1193"/>
      <c r="T62" s="1193"/>
      <c r="U62" s="1193"/>
      <c r="V62" s="1193"/>
      <c r="W62" s="1194" t="s">
        <v>2573</v>
      </c>
      <c r="X62" s="1194"/>
      <c r="Y62" s="1194"/>
      <c r="Z62" s="1195"/>
      <c r="AA62" s="1195"/>
      <c r="AB62" s="1195"/>
      <c r="AC62" s="1195"/>
      <c r="AD62" s="1195"/>
      <c r="AE62" s="1195"/>
      <c r="AF62" s="323" t="s">
        <v>17</v>
      </c>
      <c r="AG62" s="317"/>
    </row>
    <row r="63" spans="1:33" s="318" customFormat="1" ht="15.75" customHeight="1">
      <c r="A63" s="319" t="s">
        <v>2574</v>
      </c>
      <c r="B63" s="320"/>
      <c r="C63" s="320"/>
      <c r="D63" s="320"/>
      <c r="E63" s="320"/>
      <c r="F63" s="324"/>
      <c r="G63" s="324"/>
      <c r="H63" s="324"/>
      <c r="I63" s="324"/>
      <c r="J63" s="324"/>
      <c r="K63" s="1199"/>
      <c r="L63" s="1199"/>
      <c r="M63" s="1199"/>
      <c r="N63" s="1199"/>
      <c r="O63" s="1199"/>
      <c r="P63" s="1199"/>
      <c r="Q63" s="1199"/>
      <c r="R63" s="1199"/>
      <c r="S63" s="1199"/>
      <c r="T63" s="1199"/>
      <c r="U63" s="1199"/>
      <c r="V63" s="1199"/>
      <c r="W63" s="1199"/>
      <c r="X63" s="1199"/>
      <c r="Y63" s="1199"/>
      <c r="Z63" s="1199"/>
      <c r="AA63" s="1199"/>
      <c r="AB63" s="1199"/>
      <c r="AC63" s="1199"/>
      <c r="AD63" s="1199"/>
      <c r="AE63" s="1199"/>
      <c r="AF63" s="1200"/>
      <c r="AG63" s="317"/>
    </row>
    <row r="64" spans="1:33" s="318" customFormat="1" ht="15.75" customHeight="1">
      <c r="A64" s="319" t="s">
        <v>2575</v>
      </c>
      <c r="B64" s="320"/>
      <c r="C64" s="320"/>
      <c r="D64" s="320"/>
      <c r="E64" s="320"/>
      <c r="F64" s="320"/>
      <c r="G64" s="320"/>
      <c r="H64" s="320"/>
      <c r="I64" s="320"/>
      <c r="J64" s="320"/>
      <c r="K64" s="321" t="s">
        <v>2571</v>
      </c>
      <c r="L64" s="1193"/>
      <c r="M64" s="1193"/>
      <c r="N64" s="1193"/>
      <c r="O64" s="1194" t="s">
        <v>2576</v>
      </c>
      <c r="P64" s="1194"/>
      <c r="Q64" s="1194"/>
      <c r="R64" s="1194"/>
      <c r="S64" s="1194"/>
      <c r="T64" s="1193"/>
      <c r="U64" s="1193"/>
      <c r="V64" s="1193"/>
      <c r="W64" s="1194" t="s">
        <v>2577</v>
      </c>
      <c r="X64" s="1194"/>
      <c r="Y64" s="1194"/>
      <c r="Z64" s="1194"/>
      <c r="AA64" s="1195"/>
      <c r="AB64" s="1195"/>
      <c r="AC64" s="1195"/>
      <c r="AD64" s="1195"/>
      <c r="AE64" s="1195"/>
      <c r="AF64" s="323" t="s">
        <v>17</v>
      </c>
      <c r="AG64" s="317"/>
    </row>
    <row r="65" spans="1:33" s="318" customFormat="1" ht="15.75" customHeight="1">
      <c r="A65" s="319"/>
      <c r="B65" s="320"/>
      <c r="C65" s="320"/>
      <c r="D65" s="320"/>
      <c r="E65" s="320"/>
      <c r="F65" s="320"/>
      <c r="G65" s="320"/>
      <c r="H65" s="320"/>
      <c r="I65" s="320"/>
      <c r="J65" s="320"/>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7"/>
      <c r="AG65" s="317"/>
    </row>
    <row r="66" spans="1:33" s="318" customFormat="1" ht="15.75" customHeight="1">
      <c r="A66" s="319" t="s">
        <v>2578</v>
      </c>
      <c r="B66" s="320"/>
      <c r="C66" s="320"/>
      <c r="D66" s="320"/>
      <c r="E66" s="320"/>
      <c r="F66" s="320"/>
      <c r="G66" s="320"/>
      <c r="H66" s="320"/>
      <c r="I66" s="320"/>
      <c r="J66" s="320"/>
      <c r="K66" s="1201"/>
      <c r="L66" s="1201"/>
      <c r="M66" s="1201"/>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2579</v>
      </c>
      <c r="B67" s="320"/>
      <c r="C67" s="320"/>
      <c r="D67" s="320"/>
      <c r="E67" s="320"/>
      <c r="F67" s="320"/>
      <c r="G67" s="320"/>
      <c r="H67" s="320"/>
      <c r="I67" s="320"/>
      <c r="J67" s="320"/>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3"/>
      <c r="AG67" s="317"/>
    </row>
    <row r="68" spans="1:33" s="318" customFormat="1" ht="15.75" customHeight="1">
      <c r="A68" s="319" t="s">
        <v>2580</v>
      </c>
      <c r="B68" s="320"/>
      <c r="C68" s="320"/>
      <c r="D68" s="320"/>
      <c r="E68" s="320"/>
      <c r="F68" s="320"/>
      <c r="G68" s="320"/>
      <c r="H68" s="320"/>
      <c r="I68" s="320"/>
      <c r="J68" s="320"/>
      <c r="K68" s="1204"/>
      <c r="L68" s="1204"/>
      <c r="M68" s="1204"/>
      <c r="N68" s="1204"/>
      <c r="O68" s="1204"/>
      <c r="P68" s="1204"/>
      <c r="Q68" s="1204"/>
      <c r="R68" s="1204"/>
      <c r="S68" s="1204"/>
      <c r="T68" s="1204"/>
      <c r="U68" s="1204"/>
      <c r="V68" s="1204"/>
      <c r="W68" s="1204"/>
      <c r="X68" s="1204"/>
      <c r="Y68" s="1204"/>
      <c r="Z68" s="1204"/>
      <c r="AA68" s="1204"/>
      <c r="AB68" s="1204"/>
      <c r="AC68" s="1204"/>
      <c r="AD68" s="1204"/>
      <c r="AE68" s="1204"/>
      <c r="AF68" s="1205"/>
      <c r="AG68" s="317"/>
    </row>
    <row r="69" spans="1:33" s="318" customFormat="1" ht="15.75" customHeight="1">
      <c r="A69" s="319" t="s">
        <v>2581</v>
      </c>
      <c r="B69" s="320"/>
      <c r="C69" s="320"/>
      <c r="D69" s="320"/>
      <c r="E69" s="320"/>
      <c r="F69" s="320"/>
      <c r="G69" s="320"/>
      <c r="H69" s="320"/>
      <c r="I69" s="320"/>
      <c r="J69" s="320"/>
      <c r="K69" s="1204"/>
      <c r="L69" s="1204"/>
      <c r="M69" s="1204"/>
      <c r="N69" s="1204"/>
      <c r="O69" s="1204"/>
      <c r="P69" s="1204"/>
      <c r="Q69" s="1204"/>
      <c r="R69" s="1204"/>
      <c r="S69" s="1204"/>
      <c r="T69" s="1204"/>
      <c r="U69" s="1204"/>
      <c r="V69" s="1204"/>
      <c r="W69" s="1204"/>
      <c r="X69" s="1204"/>
      <c r="Y69" s="1204"/>
      <c r="Z69" s="1204"/>
      <c r="AA69" s="1204"/>
      <c r="AB69" s="1204"/>
      <c r="AC69" s="1204"/>
      <c r="AD69" s="1204"/>
      <c r="AE69" s="1204"/>
      <c r="AF69" s="1205"/>
      <c r="AG69" s="317"/>
    </row>
    <row r="70" spans="1:33" s="318" customFormat="1" ht="15.75" customHeight="1" thickBot="1">
      <c r="A70" s="328" t="s">
        <v>2582</v>
      </c>
      <c r="B70" s="329"/>
      <c r="C70" s="329"/>
      <c r="D70" s="329"/>
      <c r="E70" s="329"/>
      <c r="F70" s="329"/>
      <c r="G70" s="329"/>
      <c r="H70" s="329"/>
      <c r="I70" s="329"/>
      <c r="J70" s="329"/>
      <c r="K70" s="1206"/>
      <c r="L70" s="1206"/>
      <c r="M70" s="1206"/>
      <c r="N70" s="1206"/>
      <c r="O70" s="1206"/>
      <c r="P70" s="1206"/>
      <c r="Q70" s="1206"/>
      <c r="R70" s="1206"/>
      <c r="S70" s="1206"/>
      <c r="T70" s="1206"/>
      <c r="U70" s="1206"/>
      <c r="V70" s="1206"/>
      <c r="W70" s="1206"/>
      <c r="X70" s="1206"/>
      <c r="Y70" s="1206"/>
      <c r="Z70" s="1206"/>
      <c r="AA70" s="1206"/>
      <c r="AB70" s="1206"/>
      <c r="AC70" s="1206"/>
      <c r="AD70" s="1206"/>
      <c r="AE70" s="1206"/>
      <c r="AF70" s="1207"/>
      <c r="AG70" s="317"/>
    </row>
    <row r="71" spans="1:33" s="318" customFormat="1" ht="15.75" customHeight="1">
      <c r="A71" s="314" t="s">
        <v>2589</v>
      </c>
      <c r="B71" s="332"/>
      <c r="C71" s="332"/>
      <c r="D71" s="332"/>
      <c r="E71" s="332"/>
      <c r="F71" s="332"/>
      <c r="G71" s="332"/>
      <c r="H71" s="332"/>
      <c r="I71" s="332"/>
      <c r="J71" s="332"/>
      <c r="K71" s="1209"/>
      <c r="L71" s="1209"/>
      <c r="M71" s="1209"/>
      <c r="N71" s="1209"/>
      <c r="O71" s="1209"/>
      <c r="P71" s="1209"/>
      <c r="Q71" s="1209"/>
      <c r="R71" s="1209"/>
      <c r="S71" s="1209"/>
      <c r="T71" s="1209"/>
      <c r="U71" s="1209"/>
      <c r="V71" s="1209"/>
      <c r="W71" s="1209"/>
      <c r="X71" s="1209"/>
      <c r="Y71" s="1209"/>
      <c r="Z71" s="1209"/>
      <c r="AA71" s="1209"/>
      <c r="AB71" s="1209"/>
      <c r="AC71" s="1209"/>
      <c r="AD71" s="1209"/>
      <c r="AE71" s="1209"/>
      <c r="AF71" s="1210"/>
      <c r="AG71" s="317"/>
    </row>
    <row r="72" spans="1:33" s="318" customFormat="1" ht="15.75" customHeight="1">
      <c r="A72" s="319" t="s">
        <v>2570</v>
      </c>
      <c r="B72" s="320"/>
      <c r="C72" s="320"/>
      <c r="D72" s="320"/>
      <c r="E72" s="320"/>
      <c r="F72" s="321"/>
      <c r="G72" s="321"/>
      <c r="H72" s="321"/>
      <c r="I72" s="321"/>
      <c r="J72" s="321"/>
      <c r="K72" s="321" t="s">
        <v>2571</v>
      </c>
      <c r="L72" s="1193"/>
      <c r="M72" s="1193"/>
      <c r="N72" s="1193"/>
      <c r="O72" s="1193"/>
      <c r="P72" s="1194" t="s">
        <v>2572</v>
      </c>
      <c r="Q72" s="1194"/>
      <c r="R72" s="1194"/>
      <c r="S72" s="1193"/>
      <c r="T72" s="1193"/>
      <c r="U72" s="1193"/>
      <c r="V72" s="1193"/>
      <c r="W72" s="1194" t="s">
        <v>2573</v>
      </c>
      <c r="X72" s="1194"/>
      <c r="Y72" s="1194"/>
      <c r="Z72" s="1195"/>
      <c r="AA72" s="1195"/>
      <c r="AB72" s="1195"/>
      <c r="AC72" s="1195"/>
      <c r="AD72" s="1195"/>
      <c r="AE72" s="1195"/>
      <c r="AF72" s="323" t="s">
        <v>17</v>
      </c>
      <c r="AG72" s="317"/>
    </row>
    <row r="73" spans="1:33" s="318" customFormat="1" ht="15.75" customHeight="1">
      <c r="A73" s="319" t="s">
        <v>2574</v>
      </c>
      <c r="B73" s="320"/>
      <c r="C73" s="320"/>
      <c r="D73" s="320"/>
      <c r="E73" s="320"/>
      <c r="F73" s="324"/>
      <c r="G73" s="324"/>
      <c r="H73" s="324"/>
      <c r="I73" s="324"/>
      <c r="J73" s="324"/>
      <c r="K73" s="1199"/>
      <c r="L73" s="1199"/>
      <c r="M73" s="1199"/>
      <c r="N73" s="1199"/>
      <c r="O73" s="1199"/>
      <c r="P73" s="1199"/>
      <c r="Q73" s="1199"/>
      <c r="R73" s="1199"/>
      <c r="S73" s="1199"/>
      <c r="T73" s="1199"/>
      <c r="U73" s="1199"/>
      <c r="V73" s="1199"/>
      <c r="W73" s="1199"/>
      <c r="X73" s="1199"/>
      <c r="Y73" s="1199"/>
      <c r="Z73" s="1199"/>
      <c r="AA73" s="1199"/>
      <c r="AB73" s="1199"/>
      <c r="AC73" s="1199"/>
      <c r="AD73" s="1199"/>
      <c r="AE73" s="1199"/>
      <c r="AF73" s="1200"/>
      <c r="AG73" s="317"/>
    </row>
    <row r="74" spans="1:33" s="318" customFormat="1" ht="15.75" customHeight="1">
      <c r="A74" s="319" t="s">
        <v>2575</v>
      </c>
      <c r="B74" s="320"/>
      <c r="C74" s="320"/>
      <c r="D74" s="320"/>
      <c r="E74" s="320"/>
      <c r="F74" s="320"/>
      <c r="G74" s="320"/>
      <c r="H74" s="320"/>
      <c r="I74" s="320"/>
      <c r="J74" s="320"/>
      <c r="K74" s="321" t="s">
        <v>2571</v>
      </c>
      <c r="L74" s="1193"/>
      <c r="M74" s="1193"/>
      <c r="N74" s="1193"/>
      <c r="O74" s="1194" t="s">
        <v>2576</v>
      </c>
      <c r="P74" s="1194"/>
      <c r="Q74" s="1194"/>
      <c r="R74" s="1194"/>
      <c r="S74" s="1194"/>
      <c r="T74" s="1193"/>
      <c r="U74" s="1193"/>
      <c r="V74" s="1193"/>
      <c r="W74" s="1194" t="s">
        <v>2577</v>
      </c>
      <c r="X74" s="1194"/>
      <c r="Y74" s="1194"/>
      <c r="Z74" s="1194"/>
      <c r="AA74" s="1195"/>
      <c r="AB74" s="1195"/>
      <c r="AC74" s="1195"/>
      <c r="AD74" s="1195"/>
      <c r="AE74" s="1195"/>
      <c r="AF74" s="323" t="s">
        <v>17</v>
      </c>
      <c r="AG74" s="317"/>
    </row>
    <row r="75" spans="1:33" s="318" customFormat="1" ht="15.75" customHeight="1">
      <c r="A75" s="319"/>
      <c r="B75" s="320"/>
      <c r="C75" s="320"/>
      <c r="D75" s="320"/>
      <c r="E75" s="320"/>
      <c r="F75" s="320"/>
      <c r="G75" s="320"/>
      <c r="H75" s="320"/>
      <c r="I75" s="320"/>
      <c r="J75" s="320"/>
      <c r="K75" s="1196"/>
      <c r="L75" s="1196"/>
      <c r="M75" s="1196"/>
      <c r="N75" s="1196"/>
      <c r="O75" s="1196"/>
      <c r="P75" s="1196"/>
      <c r="Q75" s="1196"/>
      <c r="R75" s="1196"/>
      <c r="S75" s="1196"/>
      <c r="T75" s="1196"/>
      <c r="U75" s="1196"/>
      <c r="V75" s="1196"/>
      <c r="W75" s="1196"/>
      <c r="X75" s="1196"/>
      <c r="Y75" s="1196"/>
      <c r="Z75" s="1196"/>
      <c r="AA75" s="1196"/>
      <c r="AB75" s="1196"/>
      <c r="AC75" s="1196"/>
      <c r="AD75" s="1196"/>
      <c r="AE75" s="1196"/>
      <c r="AF75" s="1197"/>
      <c r="AG75" s="317"/>
    </row>
    <row r="76" spans="1:33" s="318" customFormat="1" ht="15.75" customHeight="1">
      <c r="A76" s="319" t="s">
        <v>2578</v>
      </c>
      <c r="B76" s="320"/>
      <c r="C76" s="320"/>
      <c r="D76" s="320"/>
      <c r="E76" s="320"/>
      <c r="F76" s="320"/>
      <c r="G76" s="320"/>
      <c r="H76" s="320"/>
      <c r="I76" s="320"/>
      <c r="J76" s="320"/>
      <c r="K76" s="1201"/>
      <c r="L76" s="1201"/>
      <c r="M76" s="1201"/>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2579</v>
      </c>
      <c r="B77" s="320"/>
      <c r="C77" s="320"/>
      <c r="D77" s="320"/>
      <c r="E77" s="320"/>
      <c r="F77" s="320"/>
      <c r="G77" s="320"/>
      <c r="H77" s="320"/>
      <c r="I77" s="320"/>
      <c r="J77" s="320"/>
      <c r="K77" s="1202"/>
      <c r="L77" s="1202"/>
      <c r="M77" s="1202"/>
      <c r="N77" s="1202"/>
      <c r="O77" s="1202"/>
      <c r="P77" s="1202"/>
      <c r="Q77" s="1202"/>
      <c r="R77" s="1202"/>
      <c r="S77" s="1202"/>
      <c r="T77" s="1202"/>
      <c r="U77" s="1202"/>
      <c r="V77" s="1202"/>
      <c r="W77" s="1202"/>
      <c r="X77" s="1202"/>
      <c r="Y77" s="1202"/>
      <c r="Z77" s="1202"/>
      <c r="AA77" s="1202"/>
      <c r="AB77" s="1202"/>
      <c r="AC77" s="1202"/>
      <c r="AD77" s="1202"/>
      <c r="AE77" s="1202"/>
      <c r="AF77" s="1203"/>
      <c r="AG77" s="317"/>
    </row>
    <row r="78" spans="1:33" s="318" customFormat="1" ht="15.75" customHeight="1">
      <c r="A78" s="319" t="s">
        <v>2580</v>
      </c>
      <c r="B78" s="320"/>
      <c r="C78" s="320"/>
      <c r="D78" s="320"/>
      <c r="E78" s="320"/>
      <c r="F78" s="320"/>
      <c r="G78" s="320"/>
      <c r="H78" s="320"/>
      <c r="I78" s="320"/>
      <c r="J78" s="320"/>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5"/>
      <c r="AG78" s="317"/>
    </row>
    <row r="79" spans="1:33" s="318" customFormat="1" ht="15.75" customHeight="1">
      <c r="A79" s="319" t="s">
        <v>2581</v>
      </c>
      <c r="B79" s="320"/>
      <c r="C79" s="320"/>
      <c r="D79" s="320"/>
      <c r="E79" s="320"/>
      <c r="F79" s="320"/>
      <c r="G79" s="320"/>
      <c r="H79" s="320"/>
      <c r="I79" s="320"/>
      <c r="J79" s="320"/>
      <c r="K79" s="1204"/>
      <c r="L79" s="1204"/>
      <c r="M79" s="1204"/>
      <c r="N79" s="1204"/>
      <c r="O79" s="1204"/>
      <c r="P79" s="1204"/>
      <c r="Q79" s="1204"/>
      <c r="R79" s="1204"/>
      <c r="S79" s="1204"/>
      <c r="T79" s="1204"/>
      <c r="U79" s="1204"/>
      <c r="V79" s="1204"/>
      <c r="W79" s="1204"/>
      <c r="X79" s="1204"/>
      <c r="Y79" s="1204"/>
      <c r="Z79" s="1204"/>
      <c r="AA79" s="1204"/>
      <c r="AB79" s="1204"/>
      <c r="AC79" s="1204"/>
      <c r="AD79" s="1204"/>
      <c r="AE79" s="1204"/>
      <c r="AF79" s="1205"/>
      <c r="AG79" s="317"/>
    </row>
    <row r="80" spans="1:33" s="318" customFormat="1" ht="15.75" customHeight="1" thickBot="1">
      <c r="A80" s="328" t="s">
        <v>2582</v>
      </c>
      <c r="B80" s="329"/>
      <c r="C80" s="329"/>
      <c r="D80" s="329"/>
      <c r="E80" s="329"/>
      <c r="F80" s="329"/>
      <c r="G80" s="329"/>
      <c r="H80" s="329"/>
      <c r="I80" s="329"/>
      <c r="J80" s="329"/>
      <c r="K80" s="1206"/>
      <c r="L80" s="1206"/>
      <c r="M80" s="1206"/>
      <c r="N80" s="1206"/>
      <c r="O80" s="1206"/>
      <c r="P80" s="1206"/>
      <c r="Q80" s="1206"/>
      <c r="R80" s="1206"/>
      <c r="S80" s="1206"/>
      <c r="T80" s="1206"/>
      <c r="U80" s="1206"/>
      <c r="V80" s="1206"/>
      <c r="W80" s="1206"/>
      <c r="X80" s="1206"/>
      <c r="Y80" s="1206"/>
      <c r="Z80" s="1206"/>
      <c r="AA80" s="1206"/>
      <c r="AB80" s="1206"/>
      <c r="AC80" s="1206"/>
      <c r="AD80" s="1206"/>
      <c r="AE80" s="1206"/>
      <c r="AF80" s="1207"/>
      <c r="AG80" s="317"/>
    </row>
    <row r="81" spans="1:33" s="318" customFormat="1" ht="15.75" customHeight="1">
      <c r="A81" s="314" t="s">
        <v>2590</v>
      </c>
      <c r="B81" s="332"/>
      <c r="C81" s="332"/>
      <c r="D81" s="332"/>
      <c r="E81" s="332"/>
      <c r="F81" s="332"/>
      <c r="G81" s="332"/>
      <c r="H81" s="332"/>
      <c r="I81" s="332"/>
      <c r="J81" s="332"/>
      <c r="K81" s="1209"/>
      <c r="L81" s="1209"/>
      <c r="M81" s="1209"/>
      <c r="N81" s="1209"/>
      <c r="O81" s="1209"/>
      <c r="P81" s="1209"/>
      <c r="Q81" s="1209"/>
      <c r="R81" s="1209"/>
      <c r="S81" s="1209"/>
      <c r="T81" s="1209"/>
      <c r="U81" s="1209"/>
      <c r="V81" s="1209"/>
      <c r="W81" s="1209"/>
      <c r="X81" s="1209"/>
      <c r="Y81" s="1209"/>
      <c r="Z81" s="1209"/>
      <c r="AA81" s="1209"/>
      <c r="AB81" s="1209"/>
      <c r="AC81" s="1209"/>
      <c r="AD81" s="1209"/>
      <c r="AE81" s="1209"/>
      <c r="AF81" s="1210"/>
      <c r="AG81" s="317"/>
    </row>
    <row r="82" spans="1:33" s="318" customFormat="1" ht="15.75" customHeight="1">
      <c r="A82" s="319" t="s">
        <v>2570</v>
      </c>
      <c r="B82" s="320"/>
      <c r="C82" s="320"/>
      <c r="D82" s="320"/>
      <c r="E82" s="320"/>
      <c r="F82" s="321"/>
      <c r="G82" s="321"/>
      <c r="H82" s="321"/>
      <c r="I82" s="321"/>
      <c r="J82" s="321"/>
      <c r="K82" s="321" t="s">
        <v>2571</v>
      </c>
      <c r="L82" s="1193"/>
      <c r="M82" s="1193"/>
      <c r="N82" s="1193"/>
      <c r="O82" s="1193"/>
      <c r="P82" s="1194" t="s">
        <v>2572</v>
      </c>
      <c r="Q82" s="1194"/>
      <c r="R82" s="1194"/>
      <c r="S82" s="1193"/>
      <c r="T82" s="1193"/>
      <c r="U82" s="1193"/>
      <c r="V82" s="1193"/>
      <c r="W82" s="1194" t="s">
        <v>2573</v>
      </c>
      <c r="X82" s="1194"/>
      <c r="Y82" s="1194"/>
      <c r="Z82" s="1195"/>
      <c r="AA82" s="1195"/>
      <c r="AB82" s="1195"/>
      <c r="AC82" s="1195"/>
      <c r="AD82" s="1195"/>
      <c r="AE82" s="1195"/>
      <c r="AF82" s="323" t="s">
        <v>17</v>
      </c>
      <c r="AG82" s="317"/>
    </row>
    <row r="83" spans="1:33" s="318" customFormat="1" ht="15.75" customHeight="1">
      <c r="A83" s="319" t="s">
        <v>2574</v>
      </c>
      <c r="B83" s="320"/>
      <c r="C83" s="320"/>
      <c r="D83" s="320"/>
      <c r="E83" s="320"/>
      <c r="F83" s="324"/>
      <c r="G83" s="324"/>
      <c r="H83" s="324"/>
      <c r="I83" s="324"/>
      <c r="J83" s="324"/>
      <c r="K83" s="1199"/>
      <c r="L83" s="1199"/>
      <c r="M83" s="1199"/>
      <c r="N83" s="1199"/>
      <c r="O83" s="1199"/>
      <c r="P83" s="1199"/>
      <c r="Q83" s="1199"/>
      <c r="R83" s="1199"/>
      <c r="S83" s="1199"/>
      <c r="T83" s="1199"/>
      <c r="U83" s="1199"/>
      <c r="V83" s="1199"/>
      <c r="W83" s="1199"/>
      <c r="X83" s="1199"/>
      <c r="Y83" s="1199"/>
      <c r="Z83" s="1199"/>
      <c r="AA83" s="1199"/>
      <c r="AB83" s="1199"/>
      <c r="AC83" s="1199"/>
      <c r="AD83" s="1199"/>
      <c r="AE83" s="1199"/>
      <c r="AF83" s="1200"/>
      <c r="AG83" s="317"/>
    </row>
    <row r="84" spans="1:33" s="318" customFormat="1" ht="15.75" customHeight="1">
      <c r="A84" s="319" t="s">
        <v>2575</v>
      </c>
      <c r="B84" s="320"/>
      <c r="C84" s="320"/>
      <c r="D84" s="320"/>
      <c r="E84" s="320"/>
      <c r="F84" s="320"/>
      <c r="G84" s="320"/>
      <c r="H84" s="320"/>
      <c r="I84" s="320"/>
      <c r="J84" s="320"/>
      <c r="K84" s="321" t="s">
        <v>2571</v>
      </c>
      <c r="L84" s="1193"/>
      <c r="M84" s="1193"/>
      <c r="N84" s="1193"/>
      <c r="O84" s="1194" t="s">
        <v>2576</v>
      </c>
      <c r="P84" s="1194"/>
      <c r="Q84" s="1194"/>
      <c r="R84" s="1194"/>
      <c r="S84" s="1194"/>
      <c r="T84" s="1193"/>
      <c r="U84" s="1193"/>
      <c r="V84" s="1193"/>
      <c r="W84" s="1194" t="s">
        <v>2577</v>
      </c>
      <c r="X84" s="1194"/>
      <c r="Y84" s="1194"/>
      <c r="Z84" s="1194"/>
      <c r="AA84" s="1195"/>
      <c r="AB84" s="1195"/>
      <c r="AC84" s="1195"/>
      <c r="AD84" s="1195"/>
      <c r="AE84" s="1195"/>
      <c r="AF84" s="323" t="s">
        <v>17</v>
      </c>
      <c r="AG84" s="317"/>
    </row>
    <row r="85" spans="1:33" s="318" customFormat="1" ht="15.75" customHeight="1">
      <c r="A85" s="319"/>
      <c r="B85" s="320"/>
      <c r="C85" s="320"/>
      <c r="D85" s="320"/>
      <c r="E85" s="320"/>
      <c r="F85" s="320"/>
      <c r="G85" s="320"/>
      <c r="H85" s="320"/>
      <c r="I85" s="320"/>
      <c r="J85" s="320"/>
      <c r="K85" s="1196"/>
      <c r="L85" s="1196"/>
      <c r="M85" s="1196"/>
      <c r="N85" s="1196"/>
      <c r="O85" s="1196"/>
      <c r="P85" s="1196"/>
      <c r="Q85" s="1196"/>
      <c r="R85" s="1196"/>
      <c r="S85" s="1196"/>
      <c r="T85" s="1196"/>
      <c r="U85" s="1196"/>
      <c r="V85" s="1196"/>
      <c r="W85" s="1196"/>
      <c r="X85" s="1196"/>
      <c r="Y85" s="1196"/>
      <c r="Z85" s="1196"/>
      <c r="AA85" s="1196"/>
      <c r="AB85" s="1196"/>
      <c r="AC85" s="1196"/>
      <c r="AD85" s="1196"/>
      <c r="AE85" s="1196"/>
      <c r="AF85" s="1197"/>
      <c r="AG85" s="317"/>
    </row>
    <row r="86" spans="1:33" s="318" customFormat="1" ht="15.75" customHeight="1">
      <c r="A86" s="319" t="s">
        <v>2578</v>
      </c>
      <c r="B86" s="320"/>
      <c r="C86" s="320"/>
      <c r="D86" s="320"/>
      <c r="E86" s="320"/>
      <c r="F86" s="320"/>
      <c r="G86" s="320"/>
      <c r="H86" s="320"/>
      <c r="I86" s="320"/>
      <c r="J86" s="320"/>
      <c r="K86" s="1201"/>
      <c r="L86" s="1201"/>
      <c r="M86" s="1201"/>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2579</v>
      </c>
      <c r="B87" s="320"/>
      <c r="C87" s="320"/>
      <c r="D87" s="320"/>
      <c r="E87" s="320"/>
      <c r="F87" s="320"/>
      <c r="G87" s="320"/>
      <c r="H87" s="320"/>
      <c r="I87" s="320"/>
      <c r="J87" s="320"/>
      <c r="K87" s="1202"/>
      <c r="L87" s="1202"/>
      <c r="M87" s="1202"/>
      <c r="N87" s="1202"/>
      <c r="O87" s="1202"/>
      <c r="P87" s="1202"/>
      <c r="Q87" s="1202"/>
      <c r="R87" s="1202"/>
      <c r="S87" s="1202"/>
      <c r="T87" s="1202"/>
      <c r="U87" s="1202"/>
      <c r="V87" s="1202"/>
      <c r="W87" s="1202"/>
      <c r="X87" s="1202"/>
      <c r="Y87" s="1202"/>
      <c r="Z87" s="1202"/>
      <c r="AA87" s="1202"/>
      <c r="AB87" s="1202"/>
      <c r="AC87" s="1202"/>
      <c r="AD87" s="1202"/>
      <c r="AE87" s="1202"/>
      <c r="AF87" s="1203"/>
      <c r="AG87" s="317"/>
    </row>
    <row r="88" spans="1:33" s="318" customFormat="1" ht="15.75" customHeight="1">
      <c r="A88" s="319" t="s">
        <v>2580</v>
      </c>
      <c r="B88" s="320"/>
      <c r="C88" s="320"/>
      <c r="D88" s="320"/>
      <c r="E88" s="320"/>
      <c r="F88" s="320"/>
      <c r="G88" s="320"/>
      <c r="H88" s="320"/>
      <c r="I88" s="320"/>
      <c r="J88" s="320"/>
      <c r="K88" s="1204"/>
      <c r="L88" s="1204"/>
      <c r="M88" s="1204"/>
      <c r="N88" s="1204"/>
      <c r="O88" s="1204"/>
      <c r="P88" s="1204"/>
      <c r="Q88" s="1204"/>
      <c r="R88" s="1204"/>
      <c r="S88" s="1204"/>
      <c r="T88" s="1204"/>
      <c r="U88" s="1204"/>
      <c r="V88" s="1204"/>
      <c r="W88" s="1204"/>
      <c r="X88" s="1204"/>
      <c r="Y88" s="1204"/>
      <c r="Z88" s="1204"/>
      <c r="AA88" s="1204"/>
      <c r="AB88" s="1204"/>
      <c r="AC88" s="1204"/>
      <c r="AD88" s="1204"/>
      <c r="AE88" s="1204"/>
      <c r="AF88" s="1205"/>
      <c r="AG88" s="317"/>
    </row>
    <row r="89" spans="1:33" s="318" customFormat="1" ht="15.75" customHeight="1">
      <c r="A89" s="319" t="s">
        <v>2581</v>
      </c>
      <c r="B89" s="320"/>
      <c r="C89" s="320"/>
      <c r="D89" s="320"/>
      <c r="E89" s="320"/>
      <c r="F89" s="320"/>
      <c r="G89" s="320"/>
      <c r="H89" s="320"/>
      <c r="I89" s="320"/>
      <c r="J89" s="320"/>
      <c r="K89" s="1204"/>
      <c r="L89" s="1204"/>
      <c r="M89" s="1204"/>
      <c r="N89" s="1204"/>
      <c r="O89" s="1204"/>
      <c r="P89" s="1204"/>
      <c r="Q89" s="1204"/>
      <c r="R89" s="1204"/>
      <c r="S89" s="1204"/>
      <c r="T89" s="1204"/>
      <c r="U89" s="1204"/>
      <c r="V89" s="1204"/>
      <c r="W89" s="1204"/>
      <c r="X89" s="1204"/>
      <c r="Y89" s="1204"/>
      <c r="Z89" s="1204"/>
      <c r="AA89" s="1204"/>
      <c r="AB89" s="1204"/>
      <c r="AC89" s="1204"/>
      <c r="AD89" s="1204"/>
      <c r="AE89" s="1204"/>
      <c r="AF89" s="1205"/>
      <c r="AG89" s="317"/>
    </row>
    <row r="90" spans="1:33" s="318" customFormat="1" ht="15.75" customHeight="1" thickBot="1">
      <c r="A90" s="328" t="s">
        <v>2582</v>
      </c>
      <c r="B90" s="329"/>
      <c r="C90" s="329"/>
      <c r="D90" s="329"/>
      <c r="E90" s="329"/>
      <c r="F90" s="329"/>
      <c r="G90" s="329"/>
      <c r="H90" s="329"/>
      <c r="I90" s="329"/>
      <c r="J90" s="329"/>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7"/>
      <c r="AG90" s="317"/>
    </row>
    <row r="91" spans="1:33" s="318" customFormat="1" ht="15.75" customHeight="1">
      <c r="A91" s="314" t="s">
        <v>2591</v>
      </c>
      <c r="B91" s="332"/>
      <c r="C91" s="332"/>
      <c r="D91" s="332"/>
      <c r="E91" s="332"/>
      <c r="F91" s="332"/>
      <c r="G91" s="332"/>
      <c r="H91" s="332"/>
      <c r="I91" s="332"/>
      <c r="J91" s="332"/>
      <c r="K91" s="1209"/>
      <c r="L91" s="1209"/>
      <c r="M91" s="1209"/>
      <c r="N91" s="1209"/>
      <c r="O91" s="1209"/>
      <c r="P91" s="1209"/>
      <c r="Q91" s="1209"/>
      <c r="R91" s="1209"/>
      <c r="S91" s="1209"/>
      <c r="T91" s="1209"/>
      <c r="U91" s="1209"/>
      <c r="V91" s="1209"/>
      <c r="W91" s="1209"/>
      <c r="X91" s="1209"/>
      <c r="Y91" s="1209"/>
      <c r="Z91" s="1209"/>
      <c r="AA91" s="1209"/>
      <c r="AB91" s="1209"/>
      <c r="AC91" s="1209"/>
      <c r="AD91" s="1209"/>
      <c r="AE91" s="1209"/>
      <c r="AF91" s="1210"/>
      <c r="AG91" s="317"/>
    </row>
    <row r="92" spans="1:33" s="318" customFormat="1" ht="15.75" customHeight="1">
      <c r="A92" s="319" t="s">
        <v>2570</v>
      </c>
      <c r="B92" s="320"/>
      <c r="C92" s="320"/>
      <c r="D92" s="320"/>
      <c r="E92" s="320"/>
      <c r="F92" s="321"/>
      <c r="G92" s="321"/>
      <c r="H92" s="321"/>
      <c r="I92" s="321"/>
      <c r="J92" s="321"/>
      <c r="K92" s="321" t="s">
        <v>2571</v>
      </c>
      <c r="L92" s="1193"/>
      <c r="M92" s="1193"/>
      <c r="N92" s="1193"/>
      <c r="O92" s="1193"/>
      <c r="P92" s="1194" t="s">
        <v>2572</v>
      </c>
      <c r="Q92" s="1194"/>
      <c r="R92" s="1194"/>
      <c r="S92" s="1193"/>
      <c r="T92" s="1193"/>
      <c r="U92" s="1193"/>
      <c r="V92" s="1193"/>
      <c r="W92" s="1194" t="s">
        <v>2573</v>
      </c>
      <c r="X92" s="1194"/>
      <c r="Y92" s="1194"/>
      <c r="Z92" s="1195"/>
      <c r="AA92" s="1195"/>
      <c r="AB92" s="1195"/>
      <c r="AC92" s="1195"/>
      <c r="AD92" s="1195"/>
      <c r="AE92" s="1195"/>
      <c r="AF92" s="323" t="s">
        <v>17</v>
      </c>
      <c r="AG92" s="317"/>
    </row>
    <row r="93" spans="1:33" s="318" customFormat="1" ht="15.75" customHeight="1">
      <c r="A93" s="319" t="s">
        <v>2574</v>
      </c>
      <c r="B93" s="320"/>
      <c r="C93" s="320"/>
      <c r="D93" s="320"/>
      <c r="E93" s="320"/>
      <c r="F93" s="324"/>
      <c r="G93" s="324"/>
      <c r="H93" s="324"/>
      <c r="I93" s="324"/>
      <c r="J93" s="324"/>
      <c r="K93" s="1199"/>
      <c r="L93" s="1199"/>
      <c r="M93" s="1199"/>
      <c r="N93" s="1199"/>
      <c r="O93" s="1199"/>
      <c r="P93" s="1199"/>
      <c r="Q93" s="1199"/>
      <c r="R93" s="1199"/>
      <c r="S93" s="1199"/>
      <c r="T93" s="1199"/>
      <c r="U93" s="1199"/>
      <c r="V93" s="1199"/>
      <c r="W93" s="1199"/>
      <c r="X93" s="1199"/>
      <c r="Y93" s="1199"/>
      <c r="Z93" s="1199"/>
      <c r="AA93" s="1199"/>
      <c r="AB93" s="1199"/>
      <c r="AC93" s="1199"/>
      <c r="AD93" s="1199"/>
      <c r="AE93" s="1199"/>
      <c r="AF93" s="1200"/>
      <c r="AG93" s="317"/>
    </row>
    <row r="94" spans="1:33" s="318" customFormat="1" ht="15.75" customHeight="1">
      <c r="A94" s="319" t="s">
        <v>2575</v>
      </c>
      <c r="B94" s="320"/>
      <c r="C94" s="320"/>
      <c r="D94" s="320"/>
      <c r="E94" s="320"/>
      <c r="F94" s="320"/>
      <c r="G94" s="320"/>
      <c r="H94" s="320"/>
      <c r="I94" s="320"/>
      <c r="J94" s="320"/>
      <c r="K94" s="321" t="s">
        <v>2571</v>
      </c>
      <c r="L94" s="1193"/>
      <c r="M94" s="1193"/>
      <c r="N94" s="1193"/>
      <c r="O94" s="1194" t="s">
        <v>2576</v>
      </c>
      <c r="P94" s="1194"/>
      <c r="Q94" s="1194"/>
      <c r="R94" s="1194"/>
      <c r="S94" s="1194"/>
      <c r="T94" s="1193"/>
      <c r="U94" s="1193"/>
      <c r="V94" s="1193"/>
      <c r="W94" s="1194" t="s">
        <v>2577</v>
      </c>
      <c r="X94" s="1194"/>
      <c r="Y94" s="1194"/>
      <c r="Z94" s="1194"/>
      <c r="AA94" s="1195"/>
      <c r="AB94" s="1195"/>
      <c r="AC94" s="1195"/>
      <c r="AD94" s="1195"/>
      <c r="AE94" s="1195"/>
      <c r="AF94" s="323" t="s">
        <v>17</v>
      </c>
      <c r="AG94" s="317"/>
    </row>
    <row r="95" spans="1:33" s="318" customFormat="1" ht="15.75" customHeight="1">
      <c r="A95" s="319"/>
      <c r="B95" s="320"/>
      <c r="C95" s="320"/>
      <c r="D95" s="320"/>
      <c r="E95" s="320"/>
      <c r="F95" s="320"/>
      <c r="G95" s="320"/>
      <c r="H95" s="320"/>
      <c r="I95" s="320"/>
      <c r="J95" s="320"/>
      <c r="K95" s="1196"/>
      <c r="L95" s="1196"/>
      <c r="M95" s="1196"/>
      <c r="N95" s="1196"/>
      <c r="O95" s="1196"/>
      <c r="P95" s="1196"/>
      <c r="Q95" s="1196"/>
      <c r="R95" s="1196"/>
      <c r="S95" s="1196"/>
      <c r="T95" s="1196"/>
      <c r="U95" s="1196"/>
      <c r="V95" s="1196"/>
      <c r="W95" s="1196"/>
      <c r="X95" s="1196"/>
      <c r="Y95" s="1196"/>
      <c r="Z95" s="1196"/>
      <c r="AA95" s="1196"/>
      <c r="AB95" s="1196"/>
      <c r="AC95" s="1196"/>
      <c r="AD95" s="1196"/>
      <c r="AE95" s="1196"/>
      <c r="AF95" s="1197"/>
      <c r="AG95" s="317"/>
    </row>
    <row r="96" spans="1:33" s="318" customFormat="1" ht="15.75" customHeight="1">
      <c r="A96" s="319" t="s">
        <v>2578</v>
      </c>
      <c r="B96" s="320"/>
      <c r="C96" s="320"/>
      <c r="D96" s="320"/>
      <c r="E96" s="320"/>
      <c r="F96" s="320"/>
      <c r="G96" s="320"/>
      <c r="H96" s="320"/>
      <c r="I96" s="320"/>
      <c r="J96" s="320"/>
      <c r="K96" s="1201"/>
      <c r="L96" s="1201"/>
      <c r="M96" s="1201"/>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2579</v>
      </c>
      <c r="B97" s="320"/>
      <c r="C97" s="320"/>
      <c r="D97" s="320"/>
      <c r="E97" s="320"/>
      <c r="F97" s="320"/>
      <c r="G97" s="320"/>
      <c r="H97" s="320"/>
      <c r="I97" s="320"/>
      <c r="J97" s="320"/>
      <c r="K97" s="1202"/>
      <c r="L97" s="1202"/>
      <c r="M97" s="1202"/>
      <c r="N97" s="1202"/>
      <c r="O97" s="1202"/>
      <c r="P97" s="1202"/>
      <c r="Q97" s="1202"/>
      <c r="R97" s="1202"/>
      <c r="S97" s="1202"/>
      <c r="T97" s="1202"/>
      <c r="U97" s="1202"/>
      <c r="V97" s="1202"/>
      <c r="W97" s="1202"/>
      <c r="X97" s="1202"/>
      <c r="Y97" s="1202"/>
      <c r="Z97" s="1202"/>
      <c r="AA97" s="1202"/>
      <c r="AB97" s="1202"/>
      <c r="AC97" s="1202"/>
      <c r="AD97" s="1202"/>
      <c r="AE97" s="1202"/>
      <c r="AF97" s="1203"/>
      <c r="AG97" s="317"/>
    </row>
    <row r="98" spans="1:33" s="318" customFormat="1" ht="15.75" customHeight="1">
      <c r="A98" s="319" t="s">
        <v>2580</v>
      </c>
      <c r="B98" s="320"/>
      <c r="C98" s="320"/>
      <c r="D98" s="320"/>
      <c r="E98" s="320"/>
      <c r="F98" s="320"/>
      <c r="G98" s="320"/>
      <c r="H98" s="320"/>
      <c r="I98" s="320"/>
      <c r="J98" s="320"/>
      <c r="K98" s="1204"/>
      <c r="L98" s="1204"/>
      <c r="M98" s="1204"/>
      <c r="N98" s="1204"/>
      <c r="O98" s="1204"/>
      <c r="P98" s="1204"/>
      <c r="Q98" s="1204"/>
      <c r="R98" s="1204"/>
      <c r="S98" s="1204"/>
      <c r="T98" s="1204"/>
      <c r="U98" s="1204"/>
      <c r="V98" s="1204"/>
      <c r="W98" s="1204"/>
      <c r="X98" s="1204"/>
      <c r="Y98" s="1204"/>
      <c r="Z98" s="1204"/>
      <c r="AA98" s="1204"/>
      <c r="AB98" s="1204"/>
      <c r="AC98" s="1204"/>
      <c r="AD98" s="1204"/>
      <c r="AE98" s="1204"/>
      <c r="AF98" s="1205"/>
      <c r="AG98" s="317"/>
    </row>
    <row r="99" spans="1:33" s="318" customFormat="1" ht="15.75" customHeight="1">
      <c r="A99" s="319" t="s">
        <v>2581</v>
      </c>
      <c r="B99" s="320"/>
      <c r="C99" s="320"/>
      <c r="D99" s="320"/>
      <c r="E99" s="320"/>
      <c r="F99" s="320"/>
      <c r="G99" s="320"/>
      <c r="H99" s="320"/>
      <c r="I99" s="320"/>
      <c r="J99" s="320"/>
      <c r="K99" s="1204"/>
      <c r="L99" s="1204"/>
      <c r="M99" s="1204"/>
      <c r="N99" s="1204"/>
      <c r="O99" s="1204"/>
      <c r="P99" s="1204"/>
      <c r="Q99" s="1204"/>
      <c r="R99" s="1204"/>
      <c r="S99" s="1204"/>
      <c r="T99" s="1204"/>
      <c r="U99" s="1204"/>
      <c r="V99" s="1204"/>
      <c r="W99" s="1204"/>
      <c r="X99" s="1204"/>
      <c r="Y99" s="1204"/>
      <c r="Z99" s="1204"/>
      <c r="AA99" s="1204"/>
      <c r="AB99" s="1204"/>
      <c r="AC99" s="1204"/>
      <c r="AD99" s="1204"/>
      <c r="AE99" s="1204"/>
      <c r="AF99" s="1205"/>
      <c r="AG99" s="317"/>
    </row>
    <row r="100" spans="1:33" s="318" customFormat="1" ht="15.75" customHeight="1" thickBot="1">
      <c r="A100" s="328" t="s">
        <v>2582</v>
      </c>
      <c r="B100" s="329"/>
      <c r="C100" s="329"/>
      <c r="D100" s="329"/>
      <c r="E100" s="329"/>
      <c r="F100" s="329"/>
      <c r="G100" s="329"/>
      <c r="H100" s="329"/>
      <c r="I100" s="329"/>
      <c r="J100" s="329"/>
      <c r="K100" s="1206"/>
      <c r="L100" s="1206"/>
      <c r="M100" s="1206"/>
      <c r="N100" s="1206"/>
      <c r="O100" s="1206"/>
      <c r="P100" s="1206"/>
      <c r="Q100" s="1206"/>
      <c r="R100" s="1206"/>
      <c r="S100" s="1206"/>
      <c r="T100" s="1206"/>
      <c r="U100" s="1206"/>
      <c r="V100" s="1206"/>
      <c r="W100" s="1206"/>
      <c r="X100" s="1206"/>
      <c r="Y100" s="1206"/>
      <c r="Z100" s="1206"/>
      <c r="AA100" s="1206"/>
      <c r="AB100" s="1206"/>
      <c r="AC100" s="1206"/>
      <c r="AD100" s="1206"/>
      <c r="AE100" s="1206"/>
      <c r="AF100" s="1207"/>
      <c r="AG100" s="317"/>
    </row>
    <row r="126" spans="1:32">
      <c r="A126" s="333" t="s">
        <v>2592</v>
      </c>
    </row>
    <row r="127" spans="1:32" ht="13.5">
      <c r="A127" s="334" t="s">
        <v>2593</v>
      </c>
      <c r="AA127" s="333" t="s">
        <v>2594</v>
      </c>
    </row>
    <row r="128" spans="1:32" ht="13.5">
      <c r="A128" s="334" t="s">
        <v>2595</v>
      </c>
      <c r="AA128" s="333" t="s">
        <v>2596</v>
      </c>
      <c r="AF128" s="333" t="s">
        <v>2597</v>
      </c>
    </row>
    <row r="129" spans="1:32" ht="13.5">
      <c r="A129" s="334" t="s">
        <v>2598</v>
      </c>
      <c r="AA129" s="333" t="s">
        <v>2599</v>
      </c>
      <c r="AF129" s="333" t="s">
        <v>2600</v>
      </c>
    </row>
    <row r="130" spans="1:32" ht="13.5">
      <c r="A130" s="334" t="s">
        <v>2601</v>
      </c>
      <c r="AA130" s="333" t="s">
        <v>2602</v>
      </c>
      <c r="AF130" s="333" t="s">
        <v>2603</v>
      </c>
    </row>
    <row r="131" spans="1:32" ht="13.5">
      <c r="A131" s="334" t="s">
        <v>2604</v>
      </c>
      <c r="AA131" s="333" t="s">
        <v>2605</v>
      </c>
      <c r="AF131" s="333" t="s">
        <v>2606</v>
      </c>
    </row>
    <row r="132" spans="1:32" ht="13.5">
      <c r="A132" s="334" t="s">
        <v>2607</v>
      </c>
      <c r="AA132" s="333" t="s">
        <v>2608</v>
      </c>
      <c r="AF132" s="333" t="s">
        <v>2609</v>
      </c>
    </row>
    <row r="133" spans="1:32" ht="13.5">
      <c r="A133" s="334" t="s">
        <v>2610</v>
      </c>
      <c r="AA133" s="333" t="s">
        <v>2611</v>
      </c>
      <c r="AF133" s="333" t="s">
        <v>2612</v>
      </c>
    </row>
    <row r="134" spans="1:32" ht="13.5">
      <c r="A134" s="334" t="s">
        <v>2613</v>
      </c>
      <c r="AA134" s="333" t="s">
        <v>2614</v>
      </c>
      <c r="AF134" s="333" t="s">
        <v>2615</v>
      </c>
    </row>
    <row r="135" spans="1:32" ht="13.5">
      <c r="A135" s="334" t="s">
        <v>2616</v>
      </c>
      <c r="AA135" s="333" t="s">
        <v>2617</v>
      </c>
      <c r="AF135" s="333" t="s">
        <v>2618</v>
      </c>
    </row>
    <row r="136" spans="1:32" ht="13.5">
      <c r="A136" s="334" t="s">
        <v>2619</v>
      </c>
      <c r="AA136" s="333" t="s">
        <v>2620</v>
      </c>
      <c r="AF136" s="333" t="s">
        <v>2621</v>
      </c>
    </row>
    <row r="137" spans="1:32" ht="13.5">
      <c r="A137" s="334" t="s">
        <v>2622</v>
      </c>
      <c r="AA137" s="333" t="s">
        <v>2623</v>
      </c>
      <c r="AF137" s="333" t="s">
        <v>2624</v>
      </c>
    </row>
    <row r="138" spans="1:32" ht="13.5">
      <c r="A138" s="334" t="s">
        <v>2625</v>
      </c>
      <c r="AA138" s="333" t="s">
        <v>2626</v>
      </c>
      <c r="AF138" s="333" t="s">
        <v>2627</v>
      </c>
    </row>
    <row r="139" spans="1:32" ht="13.5">
      <c r="A139" s="334" t="s">
        <v>2628</v>
      </c>
      <c r="AA139" s="333" t="s">
        <v>2629</v>
      </c>
      <c r="AF139" s="333" t="s">
        <v>2630</v>
      </c>
    </row>
    <row r="140" spans="1:32" ht="13.5">
      <c r="A140" s="334" t="s">
        <v>2631</v>
      </c>
      <c r="AA140" s="333" t="s">
        <v>2632</v>
      </c>
      <c r="AF140" s="333" t="s">
        <v>2633</v>
      </c>
    </row>
    <row r="141" spans="1:32" ht="13.5">
      <c r="A141" s="334" t="s">
        <v>2634</v>
      </c>
      <c r="AA141" s="333" t="s">
        <v>2635</v>
      </c>
      <c r="AF141" s="333" t="s">
        <v>2636</v>
      </c>
    </row>
    <row r="142" spans="1:32" ht="13.5">
      <c r="A142" s="334" t="s">
        <v>2637</v>
      </c>
      <c r="AA142" s="333" t="s">
        <v>2638</v>
      </c>
      <c r="AF142" s="333" t="s">
        <v>2639</v>
      </c>
    </row>
    <row r="143" spans="1:32" ht="13.5">
      <c r="A143" s="334" t="s">
        <v>2640</v>
      </c>
      <c r="AA143" s="333" t="s">
        <v>2641</v>
      </c>
      <c r="AF143" s="333" t="s">
        <v>2642</v>
      </c>
    </row>
    <row r="144" spans="1:32" ht="13.5">
      <c r="A144" s="334" t="s">
        <v>2643</v>
      </c>
      <c r="AA144" s="333" t="s">
        <v>2644</v>
      </c>
      <c r="AF144" s="333" t="s">
        <v>2645</v>
      </c>
    </row>
    <row r="145" spans="27:32">
      <c r="AA145" s="333" t="s">
        <v>2646</v>
      </c>
      <c r="AF145" s="333" t="s">
        <v>2647</v>
      </c>
    </row>
    <row r="146" spans="27:32">
      <c r="AA146" s="333" t="s">
        <v>2648</v>
      </c>
      <c r="AF146" s="333" t="s">
        <v>2649</v>
      </c>
    </row>
    <row r="147" spans="27:32">
      <c r="AA147" s="333" t="s">
        <v>2650</v>
      </c>
      <c r="AF147" s="333" t="s">
        <v>2651</v>
      </c>
    </row>
    <row r="148" spans="27:32">
      <c r="AA148" s="333" t="s">
        <v>2652</v>
      </c>
      <c r="AF148" s="333" t="s">
        <v>2653</v>
      </c>
    </row>
    <row r="149" spans="27:32">
      <c r="AA149" s="333" t="s">
        <v>2654</v>
      </c>
      <c r="AF149" s="333" t="s">
        <v>2655</v>
      </c>
    </row>
    <row r="150" spans="27:32">
      <c r="AA150" s="333" t="s">
        <v>2656</v>
      </c>
      <c r="AF150" s="333" t="s">
        <v>2657</v>
      </c>
    </row>
    <row r="151" spans="27:32">
      <c r="AA151" s="333" t="s">
        <v>2658</v>
      </c>
      <c r="AF151" s="333" t="s">
        <v>2659</v>
      </c>
    </row>
    <row r="152" spans="27:32">
      <c r="AA152" s="333" t="s">
        <v>2660</v>
      </c>
      <c r="AF152" s="333" t="s">
        <v>2661</v>
      </c>
    </row>
    <row r="153" spans="27:32">
      <c r="AA153" s="333" t="s">
        <v>2662</v>
      </c>
      <c r="AF153" s="333" t="s">
        <v>2663</v>
      </c>
    </row>
    <row r="154" spans="27:32">
      <c r="AA154" s="333" t="s">
        <v>2664</v>
      </c>
      <c r="AF154" s="333" t="s">
        <v>2665</v>
      </c>
    </row>
    <row r="155" spans="27:32">
      <c r="AA155" s="333" t="s">
        <v>2666</v>
      </c>
      <c r="AF155" s="333" t="s">
        <v>2667</v>
      </c>
    </row>
    <row r="156" spans="27:32">
      <c r="AA156" s="333" t="s">
        <v>2668</v>
      </c>
      <c r="AF156" s="333" t="s">
        <v>2669</v>
      </c>
    </row>
    <row r="157" spans="27:32">
      <c r="AA157" s="333" t="s">
        <v>2670</v>
      </c>
      <c r="AF157" s="333" t="s">
        <v>2671</v>
      </c>
    </row>
    <row r="158" spans="27:32">
      <c r="AA158" s="333" t="s">
        <v>2672</v>
      </c>
      <c r="AF158" s="333" t="s">
        <v>2673</v>
      </c>
    </row>
    <row r="159" spans="27:32">
      <c r="AA159" s="333" t="s">
        <v>2674</v>
      </c>
      <c r="AF159" s="333" t="s">
        <v>2675</v>
      </c>
    </row>
    <row r="160" spans="27:32">
      <c r="AA160" s="333" t="s">
        <v>2676</v>
      </c>
      <c r="AF160" s="333" t="s">
        <v>2677</v>
      </c>
    </row>
    <row r="161" spans="27:32">
      <c r="AA161" s="333" t="s">
        <v>2678</v>
      </c>
      <c r="AF161" s="333" t="s">
        <v>2679</v>
      </c>
    </row>
    <row r="162" spans="27:32">
      <c r="AA162" s="333" t="s">
        <v>2680</v>
      </c>
      <c r="AF162" s="333" t="s">
        <v>2681</v>
      </c>
    </row>
    <row r="163" spans="27:32">
      <c r="AA163" s="333" t="s">
        <v>2682</v>
      </c>
      <c r="AF163" s="333" t="s">
        <v>2683</v>
      </c>
    </row>
    <row r="164" spans="27:32">
      <c r="AA164" s="333" t="s">
        <v>2684</v>
      </c>
      <c r="AF164" s="333" t="s">
        <v>2685</v>
      </c>
    </row>
    <row r="165" spans="27:32">
      <c r="AA165" s="333" t="s">
        <v>2686</v>
      </c>
      <c r="AF165" s="333" t="s">
        <v>2687</v>
      </c>
    </row>
    <row r="166" spans="27:32">
      <c r="AA166" s="333" t="s">
        <v>2688</v>
      </c>
      <c r="AF166" s="333" t="s">
        <v>2689</v>
      </c>
    </row>
    <row r="167" spans="27:32">
      <c r="AA167" s="333" t="s">
        <v>2690</v>
      </c>
      <c r="AF167" s="333" t="s">
        <v>2691</v>
      </c>
    </row>
    <row r="168" spans="27:32">
      <c r="AA168" s="333" t="s">
        <v>2692</v>
      </c>
      <c r="AF168" s="333" t="s">
        <v>2693</v>
      </c>
    </row>
    <row r="169" spans="27:32">
      <c r="AA169" s="333" t="s">
        <v>2694</v>
      </c>
      <c r="AF169" s="333" t="s">
        <v>2695</v>
      </c>
    </row>
    <row r="170" spans="27:32">
      <c r="AA170" s="333" t="s">
        <v>2696</v>
      </c>
      <c r="AF170" s="333" t="s">
        <v>2697</v>
      </c>
    </row>
    <row r="171" spans="27:32">
      <c r="AA171" s="333" t="s">
        <v>2698</v>
      </c>
      <c r="AF171" s="333" t="s">
        <v>2699</v>
      </c>
    </row>
    <row r="172" spans="27:32">
      <c r="AA172" s="333" t="s">
        <v>2700</v>
      </c>
      <c r="AF172" s="333" t="s">
        <v>2701</v>
      </c>
    </row>
    <row r="173" spans="27:32">
      <c r="AA173" s="333" t="s">
        <v>2702</v>
      </c>
      <c r="AF173" s="333" t="s">
        <v>2703</v>
      </c>
    </row>
    <row r="174" spans="27:32">
      <c r="AA174" s="333" t="s">
        <v>2704</v>
      </c>
      <c r="AF174" s="333" t="s">
        <v>2705</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AD2" sqref="AD2"/>
    </sheetView>
  </sheetViews>
  <sheetFormatPr defaultRowHeight="13.5"/>
  <cols>
    <col min="1" max="30" width="3.875" style="688" customWidth="1"/>
    <col min="31" max="33" width="3.375" style="688" customWidth="1"/>
    <col min="34" max="256" width="9" style="688"/>
    <col min="257" max="286" width="3.875" style="688" customWidth="1"/>
    <col min="287" max="289" width="3.375" style="688" customWidth="1"/>
    <col min="290" max="512" width="9" style="688"/>
    <col min="513" max="542" width="3.875" style="688" customWidth="1"/>
    <col min="543" max="545" width="3.375" style="688" customWidth="1"/>
    <col min="546" max="768" width="9" style="688"/>
    <col min="769" max="798" width="3.875" style="688" customWidth="1"/>
    <col min="799" max="801" width="3.375" style="688" customWidth="1"/>
    <col min="802" max="1024" width="9" style="688"/>
    <col min="1025" max="1054" width="3.875" style="688" customWidth="1"/>
    <col min="1055" max="1057" width="3.375" style="688" customWidth="1"/>
    <col min="1058" max="1280" width="9" style="688"/>
    <col min="1281" max="1310" width="3.875" style="688" customWidth="1"/>
    <col min="1311" max="1313" width="3.375" style="688" customWidth="1"/>
    <col min="1314" max="1536" width="9" style="688"/>
    <col min="1537" max="1566" width="3.875" style="688" customWidth="1"/>
    <col min="1567" max="1569" width="3.375" style="688" customWidth="1"/>
    <col min="1570" max="1792" width="9" style="688"/>
    <col min="1793" max="1822" width="3.875" style="688" customWidth="1"/>
    <col min="1823" max="1825" width="3.375" style="688" customWidth="1"/>
    <col min="1826" max="2048" width="9" style="688"/>
    <col min="2049" max="2078" width="3.875" style="688" customWidth="1"/>
    <col min="2079" max="2081" width="3.375" style="688" customWidth="1"/>
    <col min="2082" max="2304" width="9" style="688"/>
    <col min="2305" max="2334" width="3.875" style="688" customWidth="1"/>
    <col min="2335" max="2337" width="3.375" style="688" customWidth="1"/>
    <col min="2338" max="2560" width="9" style="688"/>
    <col min="2561" max="2590" width="3.875" style="688" customWidth="1"/>
    <col min="2591" max="2593" width="3.375" style="688" customWidth="1"/>
    <col min="2594" max="2816" width="9" style="688"/>
    <col min="2817" max="2846" width="3.875" style="688" customWidth="1"/>
    <col min="2847" max="2849" width="3.375" style="688" customWidth="1"/>
    <col min="2850" max="3072" width="9" style="688"/>
    <col min="3073" max="3102" width="3.875" style="688" customWidth="1"/>
    <col min="3103" max="3105" width="3.375" style="688" customWidth="1"/>
    <col min="3106" max="3328" width="9" style="688"/>
    <col min="3329" max="3358" width="3.875" style="688" customWidth="1"/>
    <col min="3359" max="3361" width="3.375" style="688" customWidth="1"/>
    <col min="3362" max="3584" width="9" style="688"/>
    <col min="3585" max="3614" width="3.875" style="688" customWidth="1"/>
    <col min="3615" max="3617" width="3.375" style="688" customWidth="1"/>
    <col min="3618" max="3840" width="9" style="688"/>
    <col min="3841" max="3870" width="3.875" style="688" customWidth="1"/>
    <col min="3871" max="3873" width="3.375" style="688" customWidth="1"/>
    <col min="3874" max="4096" width="9" style="688"/>
    <col min="4097" max="4126" width="3.875" style="688" customWidth="1"/>
    <col min="4127" max="4129" width="3.375" style="688" customWidth="1"/>
    <col min="4130" max="4352" width="9" style="688"/>
    <col min="4353" max="4382" width="3.875" style="688" customWidth="1"/>
    <col min="4383" max="4385" width="3.375" style="688" customWidth="1"/>
    <col min="4386" max="4608" width="9" style="688"/>
    <col min="4609" max="4638" width="3.875" style="688" customWidth="1"/>
    <col min="4639" max="4641" width="3.375" style="688" customWidth="1"/>
    <col min="4642" max="4864" width="9" style="688"/>
    <col min="4865" max="4894" width="3.875" style="688" customWidth="1"/>
    <col min="4895" max="4897" width="3.375" style="688" customWidth="1"/>
    <col min="4898" max="5120" width="9" style="688"/>
    <col min="5121" max="5150" width="3.875" style="688" customWidth="1"/>
    <col min="5151" max="5153" width="3.375" style="688" customWidth="1"/>
    <col min="5154" max="5376" width="9" style="688"/>
    <col min="5377" max="5406" width="3.875" style="688" customWidth="1"/>
    <col min="5407" max="5409" width="3.375" style="688" customWidth="1"/>
    <col min="5410" max="5632" width="9" style="688"/>
    <col min="5633" max="5662" width="3.875" style="688" customWidth="1"/>
    <col min="5663" max="5665" width="3.375" style="688" customWidth="1"/>
    <col min="5666" max="5888" width="9" style="688"/>
    <col min="5889" max="5918" width="3.875" style="688" customWidth="1"/>
    <col min="5919" max="5921" width="3.375" style="688" customWidth="1"/>
    <col min="5922" max="6144" width="9" style="688"/>
    <col min="6145" max="6174" width="3.875" style="688" customWidth="1"/>
    <col min="6175" max="6177" width="3.375" style="688" customWidth="1"/>
    <col min="6178" max="6400" width="9" style="688"/>
    <col min="6401" max="6430" width="3.875" style="688" customWidth="1"/>
    <col min="6431" max="6433" width="3.375" style="688" customWidth="1"/>
    <col min="6434" max="6656" width="9" style="688"/>
    <col min="6657" max="6686" width="3.875" style="688" customWidth="1"/>
    <col min="6687" max="6689" width="3.375" style="688" customWidth="1"/>
    <col min="6690" max="6912" width="9" style="688"/>
    <col min="6913" max="6942" width="3.875" style="688" customWidth="1"/>
    <col min="6943" max="6945" width="3.375" style="688" customWidth="1"/>
    <col min="6946" max="7168" width="9" style="688"/>
    <col min="7169" max="7198" width="3.875" style="688" customWidth="1"/>
    <col min="7199" max="7201" width="3.375" style="688" customWidth="1"/>
    <col min="7202" max="7424" width="9" style="688"/>
    <col min="7425" max="7454" width="3.875" style="688" customWidth="1"/>
    <col min="7455" max="7457" width="3.375" style="688" customWidth="1"/>
    <col min="7458" max="7680" width="9" style="688"/>
    <col min="7681" max="7710" width="3.875" style="688" customWidth="1"/>
    <col min="7711" max="7713" width="3.375" style="688" customWidth="1"/>
    <col min="7714" max="7936" width="9" style="688"/>
    <col min="7937" max="7966" width="3.875" style="688" customWidth="1"/>
    <col min="7967" max="7969" width="3.375" style="688" customWidth="1"/>
    <col min="7970" max="8192" width="9" style="688"/>
    <col min="8193" max="8222" width="3.875" style="688" customWidth="1"/>
    <col min="8223" max="8225" width="3.375" style="688" customWidth="1"/>
    <col min="8226" max="8448" width="9" style="688"/>
    <col min="8449" max="8478" width="3.875" style="688" customWidth="1"/>
    <col min="8479" max="8481" width="3.375" style="688" customWidth="1"/>
    <col min="8482" max="8704" width="9" style="688"/>
    <col min="8705" max="8734" width="3.875" style="688" customWidth="1"/>
    <col min="8735" max="8737" width="3.375" style="688" customWidth="1"/>
    <col min="8738" max="8960" width="9" style="688"/>
    <col min="8961" max="8990" width="3.875" style="688" customWidth="1"/>
    <col min="8991" max="8993" width="3.375" style="688" customWidth="1"/>
    <col min="8994" max="9216" width="9" style="688"/>
    <col min="9217" max="9246" width="3.875" style="688" customWidth="1"/>
    <col min="9247" max="9249" width="3.375" style="688" customWidth="1"/>
    <col min="9250" max="9472" width="9" style="688"/>
    <col min="9473" max="9502" width="3.875" style="688" customWidth="1"/>
    <col min="9503" max="9505" width="3.375" style="688" customWidth="1"/>
    <col min="9506" max="9728" width="9" style="688"/>
    <col min="9729" max="9758" width="3.875" style="688" customWidth="1"/>
    <col min="9759" max="9761" width="3.375" style="688" customWidth="1"/>
    <col min="9762" max="9984" width="9" style="688"/>
    <col min="9985" max="10014" width="3.875" style="688" customWidth="1"/>
    <col min="10015" max="10017" width="3.375" style="688" customWidth="1"/>
    <col min="10018" max="10240" width="9" style="688"/>
    <col min="10241" max="10270" width="3.875" style="688" customWidth="1"/>
    <col min="10271" max="10273" width="3.375" style="688" customWidth="1"/>
    <col min="10274" max="10496" width="9" style="688"/>
    <col min="10497" max="10526" width="3.875" style="688" customWidth="1"/>
    <col min="10527" max="10529" width="3.375" style="688" customWidth="1"/>
    <col min="10530" max="10752" width="9" style="688"/>
    <col min="10753" max="10782" width="3.875" style="688" customWidth="1"/>
    <col min="10783" max="10785" width="3.375" style="688" customWidth="1"/>
    <col min="10786" max="11008" width="9" style="688"/>
    <col min="11009" max="11038" width="3.875" style="688" customWidth="1"/>
    <col min="11039" max="11041" width="3.375" style="688" customWidth="1"/>
    <col min="11042" max="11264" width="9" style="688"/>
    <col min="11265" max="11294" width="3.875" style="688" customWidth="1"/>
    <col min="11295" max="11297" width="3.375" style="688" customWidth="1"/>
    <col min="11298" max="11520" width="9" style="688"/>
    <col min="11521" max="11550" width="3.875" style="688" customWidth="1"/>
    <col min="11551" max="11553" width="3.375" style="688" customWidth="1"/>
    <col min="11554" max="11776" width="9" style="688"/>
    <col min="11777" max="11806" width="3.875" style="688" customWidth="1"/>
    <col min="11807" max="11809" width="3.375" style="688" customWidth="1"/>
    <col min="11810" max="12032" width="9" style="688"/>
    <col min="12033" max="12062" width="3.875" style="688" customWidth="1"/>
    <col min="12063" max="12065" width="3.375" style="688" customWidth="1"/>
    <col min="12066" max="12288" width="9" style="688"/>
    <col min="12289" max="12318" width="3.875" style="688" customWidth="1"/>
    <col min="12319" max="12321" width="3.375" style="688" customWidth="1"/>
    <col min="12322" max="12544" width="9" style="688"/>
    <col min="12545" max="12574" width="3.875" style="688" customWidth="1"/>
    <col min="12575" max="12577" width="3.375" style="688" customWidth="1"/>
    <col min="12578" max="12800" width="9" style="688"/>
    <col min="12801" max="12830" width="3.875" style="688" customWidth="1"/>
    <col min="12831" max="12833" width="3.375" style="688" customWidth="1"/>
    <col min="12834" max="13056" width="9" style="688"/>
    <col min="13057" max="13086" width="3.875" style="688" customWidth="1"/>
    <col min="13087" max="13089" width="3.375" style="688" customWidth="1"/>
    <col min="13090" max="13312" width="9" style="688"/>
    <col min="13313" max="13342" width="3.875" style="688" customWidth="1"/>
    <col min="13343" max="13345" width="3.375" style="688" customWidth="1"/>
    <col min="13346" max="13568" width="9" style="688"/>
    <col min="13569" max="13598" width="3.875" style="688" customWidth="1"/>
    <col min="13599" max="13601" width="3.375" style="688" customWidth="1"/>
    <col min="13602" max="13824" width="9" style="688"/>
    <col min="13825" max="13854" width="3.875" style="688" customWidth="1"/>
    <col min="13855" max="13857" width="3.375" style="688" customWidth="1"/>
    <col min="13858" max="14080" width="9" style="688"/>
    <col min="14081" max="14110" width="3.875" style="688" customWidth="1"/>
    <col min="14111" max="14113" width="3.375" style="688" customWidth="1"/>
    <col min="14114" max="14336" width="9" style="688"/>
    <col min="14337" max="14366" width="3.875" style="688" customWidth="1"/>
    <col min="14367" max="14369" width="3.375" style="688" customWidth="1"/>
    <col min="14370" max="14592" width="9" style="688"/>
    <col min="14593" max="14622" width="3.875" style="688" customWidth="1"/>
    <col min="14623" max="14625" width="3.375" style="688" customWidth="1"/>
    <col min="14626" max="14848" width="9" style="688"/>
    <col min="14849" max="14878" width="3.875" style="688" customWidth="1"/>
    <col min="14879" max="14881" width="3.375" style="688" customWidth="1"/>
    <col min="14882" max="15104" width="9" style="688"/>
    <col min="15105" max="15134" width="3.875" style="688" customWidth="1"/>
    <col min="15135" max="15137" width="3.375" style="688" customWidth="1"/>
    <col min="15138" max="15360" width="9" style="688"/>
    <col min="15361" max="15390" width="3.875" style="688" customWidth="1"/>
    <col min="15391" max="15393" width="3.375" style="688" customWidth="1"/>
    <col min="15394" max="15616" width="9" style="688"/>
    <col min="15617" max="15646" width="3.875" style="688" customWidth="1"/>
    <col min="15647" max="15649" width="3.375" style="688" customWidth="1"/>
    <col min="15650" max="15872" width="9" style="688"/>
    <col min="15873" max="15902" width="3.875" style="688" customWidth="1"/>
    <col min="15903" max="15905" width="3.375" style="688" customWidth="1"/>
    <col min="15906" max="16128" width="9" style="688"/>
    <col min="16129" max="16158" width="3.875" style="688" customWidth="1"/>
    <col min="16159" max="16161" width="3.375" style="688" customWidth="1"/>
    <col min="16162" max="16384" width="9" style="688"/>
  </cols>
  <sheetData>
    <row r="1" spans="1:33" ht="18" customHeight="1">
      <c r="A1" s="683" t="s">
        <v>3734</v>
      </c>
      <c r="B1" s="738"/>
      <c r="C1" s="738"/>
      <c r="D1" s="738"/>
      <c r="E1" s="739"/>
      <c r="F1" s="739"/>
      <c r="G1" s="739"/>
      <c r="H1" s="739"/>
      <c r="I1" s="739"/>
      <c r="J1" s="739"/>
      <c r="K1" s="739"/>
      <c r="L1" s="739"/>
      <c r="M1" s="739"/>
      <c r="N1" s="739"/>
      <c r="O1" s="739"/>
      <c r="P1" s="739"/>
      <c r="Q1" s="739"/>
      <c r="R1" s="739"/>
      <c r="S1" s="739"/>
      <c r="T1" s="739"/>
      <c r="U1" s="739"/>
      <c r="V1" s="739"/>
      <c r="W1" s="739"/>
      <c r="X1" s="739"/>
      <c r="Y1" s="739"/>
      <c r="Z1" s="739"/>
      <c r="AA1" s="739"/>
      <c r="AB1" s="1939" t="s">
        <v>3735</v>
      </c>
      <c r="AC1" s="1939"/>
      <c r="AD1" s="1939"/>
      <c r="AE1" s="741"/>
    </row>
    <row r="2" spans="1:33" ht="30" customHeight="1">
      <c r="A2" s="1940" t="s">
        <v>3736</v>
      </c>
      <c r="B2" s="1941"/>
      <c r="C2" s="1941"/>
      <c r="D2" s="1941"/>
      <c r="E2" s="1941"/>
      <c r="F2" s="1941"/>
      <c r="G2" s="1941"/>
      <c r="H2" s="1941"/>
      <c r="I2" s="1941"/>
      <c r="J2" s="1941"/>
      <c r="K2" s="1941"/>
      <c r="L2" s="1941"/>
      <c r="M2" s="1941"/>
      <c r="N2" s="1941"/>
      <c r="O2" s="1941"/>
      <c r="P2" s="1941"/>
      <c r="Q2" s="1941"/>
      <c r="R2" s="1941"/>
      <c r="S2" s="1941"/>
      <c r="T2" s="1941"/>
      <c r="U2" s="1941"/>
      <c r="V2" s="1941"/>
      <c r="W2" s="1941"/>
      <c r="X2" s="1941"/>
      <c r="Y2" s="1941"/>
      <c r="Z2" s="1941"/>
      <c r="AA2" s="1941"/>
      <c r="AB2" s="1941"/>
      <c r="AC2" s="1941"/>
      <c r="AD2" s="1941"/>
    </row>
    <row r="3" spans="1:33" ht="20.100000000000001" customHeight="1">
      <c r="A3" s="742"/>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row>
    <row r="4" spans="1:33" ht="21" customHeight="1">
      <c r="A4" s="1926" t="s">
        <v>3737</v>
      </c>
      <c r="B4" s="1926"/>
      <c r="C4" s="1926"/>
      <c r="D4" s="1927" t="str">
        <f>IF('第二面-3'!A52&lt;&gt;"",'第二面-3'!A52,"")</f>
        <v/>
      </c>
      <c r="E4" s="1927"/>
      <c r="F4" s="1927"/>
      <c r="G4" s="1927"/>
      <c r="H4" s="1927"/>
      <c r="I4" s="1927"/>
      <c r="J4" s="1927"/>
      <c r="K4" s="1927"/>
      <c r="L4" s="1927"/>
      <c r="M4" s="1927"/>
      <c r="N4" s="1927"/>
      <c r="O4" s="1927"/>
      <c r="P4" s="1927"/>
      <c r="Q4" s="1927"/>
      <c r="R4" s="1927"/>
      <c r="S4" s="739"/>
      <c r="T4" s="739"/>
      <c r="U4" s="739"/>
      <c r="V4" s="739"/>
      <c r="W4" s="739"/>
      <c r="X4" s="739"/>
      <c r="Y4" s="739"/>
      <c r="Z4" s="739"/>
      <c r="AA4" s="739"/>
      <c r="AB4" s="739"/>
      <c r="AC4" s="739"/>
      <c r="AD4" s="739"/>
    </row>
    <row r="5" spans="1:33" s="739" customFormat="1" ht="5.0999999999999996" customHeight="1">
      <c r="A5" s="744"/>
      <c r="B5" s="744"/>
      <c r="C5" s="744"/>
    </row>
    <row r="6" spans="1:33" ht="21" customHeight="1">
      <c r="A6" s="1926" t="s">
        <v>3738</v>
      </c>
      <c r="B6" s="1926"/>
      <c r="C6" s="1926"/>
      <c r="D6" s="1927" t="str">
        <f>IF(第三面!F4="","",第三面!F4)</f>
        <v/>
      </c>
      <c r="E6" s="1927"/>
      <c r="F6" s="1927"/>
      <c r="G6" s="1927"/>
      <c r="H6" s="1927"/>
      <c r="I6" s="1927"/>
      <c r="J6" s="1927"/>
      <c r="K6" s="1927"/>
      <c r="L6" s="1927"/>
      <c r="M6" s="1927"/>
      <c r="N6" s="1927"/>
      <c r="O6" s="1927"/>
      <c r="P6" s="1927"/>
      <c r="Q6" s="1927"/>
      <c r="R6" s="1927"/>
      <c r="S6" s="739"/>
      <c r="T6" s="1928" t="s">
        <v>3739</v>
      </c>
      <c r="U6" s="1928"/>
      <c r="V6" s="1928"/>
      <c r="W6" s="1942"/>
      <c r="X6" s="1942"/>
      <c r="Y6" s="1942"/>
      <c r="Z6" s="1942"/>
      <c r="AA6" s="1942"/>
      <c r="AB6" s="1942"/>
      <c r="AC6" s="1942"/>
      <c r="AD6" s="1942"/>
    </row>
    <row r="7" spans="1:33" ht="5.0999999999999996" customHeight="1">
      <c r="A7" s="744"/>
      <c r="B7" s="744"/>
      <c r="C7" s="744"/>
      <c r="D7" s="739"/>
      <c r="E7" s="739"/>
      <c r="F7" s="739"/>
      <c r="G7" s="739"/>
      <c r="H7" s="739"/>
      <c r="I7" s="739"/>
      <c r="J7" s="739"/>
      <c r="K7" s="739"/>
      <c r="L7" s="739"/>
      <c r="M7" s="739"/>
      <c r="N7" s="739"/>
      <c r="O7" s="739"/>
      <c r="P7" s="739"/>
      <c r="Q7" s="739"/>
      <c r="R7" s="739"/>
      <c r="S7" s="739"/>
      <c r="T7" s="745"/>
      <c r="U7" s="745"/>
      <c r="V7" s="745"/>
      <c r="W7" s="739"/>
      <c r="X7" s="739"/>
      <c r="Y7" s="739"/>
      <c r="Z7" s="739"/>
      <c r="AA7" s="739"/>
      <c r="AB7" s="739"/>
      <c r="AC7" s="739"/>
      <c r="AD7" s="739"/>
    </row>
    <row r="8" spans="1:33" ht="21" customHeight="1">
      <c r="A8" s="1926" t="s">
        <v>3740</v>
      </c>
      <c r="B8" s="1926"/>
      <c r="C8" s="1926"/>
      <c r="D8" s="1927" t="str">
        <f>IF(第二面!K5="","",第二面!K5)</f>
        <v/>
      </c>
      <c r="E8" s="1927"/>
      <c r="F8" s="1927"/>
      <c r="G8" s="1927"/>
      <c r="H8" s="1927"/>
      <c r="I8" s="1927"/>
      <c r="J8" s="1927"/>
      <c r="K8" s="1927"/>
      <c r="L8" s="1927"/>
      <c r="M8" s="1927"/>
      <c r="N8" s="1927"/>
      <c r="O8" s="1927"/>
      <c r="P8" s="1927"/>
      <c r="Q8" s="1927"/>
      <c r="R8" s="1927"/>
      <c r="S8" s="739"/>
      <c r="T8" s="1928" t="s">
        <v>3741</v>
      </c>
      <c r="U8" s="1928"/>
      <c r="V8" s="1928"/>
      <c r="W8" s="1929"/>
      <c r="X8" s="1929"/>
      <c r="Y8" s="1929"/>
      <c r="Z8" s="1929"/>
      <c r="AA8" s="1929"/>
      <c r="AB8" s="1929"/>
      <c r="AC8" s="1929"/>
      <c r="AD8" s="1929"/>
    </row>
    <row r="9" spans="1:33" ht="5.0999999999999996" customHeight="1" thickBot="1">
      <c r="A9" s="745"/>
      <c r="B9" s="745"/>
      <c r="C9" s="745"/>
      <c r="D9" s="739"/>
      <c r="E9" s="739"/>
      <c r="F9" s="739"/>
      <c r="G9" s="739"/>
      <c r="H9" s="739"/>
      <c r="I9" s="739"/>
      <c r="J9" s="739"/>
      <c r="K9" s="739"/>
      <c r="L9" s="739"/>
      <c r="M9" s="739"/>
      <c r="N9" s="739"/>
      <c r="O9" s="739"/>
      <c r="P9" s="739"/>
      <c r="Q9" s="739"/>
      <c r="R9" s="739"/>
      <c r="S9" s="739"/>
      <c r="T9" s="745"/>
      <c r="U9" s="745"/>
      <c r="V9" s="745"/>
      <c r="W9" s="738"/>
      <c r="X9" s="738"/>
      <c r="Y9" s="738"/>
      <c r="Z9" s="738"/>
      <c r="AA9" s="738"/>
      <c r="AB9" s="738"/>
      <c r="AC9" s="738"/>
      <c r="AD9" s="738"/>
    </row>
    <row r="10" spans="1:33" ht="23.1" customHeight="1" thickBot="1">
      <c r="A10" s="1930" t="s">
        <v>3742</v>
      </c>
      <c r="B10" s="1931"/>
      <c r="C10" s="1931"/>
      <c r="D10" s="1931"/>
      <c r="E10" s="1932"/>
      <c r="F10" s="1931" t="s">
        <v>3743</v>
      </c>
      <c r="G10" s="1931"/>
      <c r="H10" s="1931"/>
      <c r="I10" s="1931"/>
      <c r="J10" s="1931"/>
      <c r="K10" s="1931"/>
      <c r="L10" s="1931"/>
      <c r="M10" s="1931"/>
      <c r="N10" s="1931"/>
      <c r="O10" s="1931"/>
      <c r="P10" s="1931"/>
      <c r="Q10" s="1931"/>
      <c r="R10" s="1931"/>
      <c r="S10" s="1931"/>
      <c r="T10" s="1931"/>
      <c r="U10" s="1931"/>
      <c r="V10" s="1931"/>
      <c r="W10" s="1931"/>
      <c r="X10" s="1933"/>
      <c r="Y10" s="1934" t="s">
        <v>3744</v>
      </c>
      <c r="Z10" s="1935"/>
      <c r="AA10" s="1936"/>
      <c r="AB10" s="1937" t="s">
        <v>3745</v>
      </c>
      <c r="AC10" s="1931"/>
      <c r="AD10" s="1938"/>
      <c r="AE10" s="747"/>
      <c r="AF10" s="747"/>
      <c r="AG10" s="747"/>
    </row>
    <row r="11" spans="1:33" ht="23.1" customHeight="1" thickTop="1">
      <c r="A11" s="1968" t="s">
        <v>3746</v>
      </c>
      <c r="B11" s="1969"/>
      <c r="C11" s="1969"/>
      <c r="D11" s="1969"/>
      <c r="E11" s="1970"/>
      <c r="F11" s="748" t="str">
        <f>第三面!D7</f>
        <v>□</v>
      </c>
      <c r="G11" s="705" t="s">
        <v>3747</v>
      </c>
      <c r="H11" s="749"/>
      <c r="I11" s="749"/>
      <c r="J11" s="749"/>
      <c r="K11" s="749"/>
      <c r="L11" s="749"/>
      <c r="M11" s="749"/>
      <c r="N11" s="749"/>
      <c r="O11" s="749"/>
      <c r="P11" s="748" t="str">
        <f>第三面!K8</f>
        <v>□</v>
      </c>
      <c r="Q11" s="705" t="s">
        <v>3748</v>
      </c>
      <c r="R11" s="749"/>
      <c r="S11" s="749"/>
      <c r="T11" s="749"/>
      <c r="U11" s="749"/>
      <c r="V11" s="749"/>
      <c r="W11" s="749"/>
      <c r="X11" s="750"/>
      <c r="Y11" s="1971"/>
      <c r="Z11" s="1972"/>
      <c r="AA11" s="1973"/>
      <c r="AB11" s="1975"/>
      <c r="AC11" s="1976"/>
      <c r="AD11" s="1977"/>
      <c r="AE11" s="751"/>
      <c r="AF11" s="751"/>
      <c r="AG11" s="751"/>
    </row>
    <row r="12" spans="1:33" ht="23.1" customHeight="1">
      <c r="A12" s="1968"/>
      <c r="B12" s="1969"/>
      <c r="C12" s="1969"/>
      <c r="D12" s="1969"/>
      <c r="E12" s="1970"/>
      <c r="F12" s="752" t="s">
        <v>2571</v>
      </c>
      <c r="G12" s="748" t="str">
        <f>第三面!K7</f>
        <v>□</v>
      </c>
      <c r="H12" s="753" t="s">
        <v>3749</v>
      </c>
      <c r="I12" s="754"/>
      <c r="J12" s="755"/>
      <c r="K12" s="755"/>
      <c r="L12" s="748" t="str">
        <f>第三面!P7</f>
        <v>□</v>
      </c>
      <c r="M12" s="753" t="s">
        <v>3750</v>
      </c>
      <c r="N12" s="755"/>
      <c r="O12" s="754"/>
      <c r="P12" s="755"/>
      <c r="Q12" s="755"/>
      <c r="R12" s="748" t="str">
        <f>第三面!V7</f>
        <v>□</v>
      </c>
      <c r="S12" s="753" t="s">
        <v>3751</v>
      </c>
      <c r="T12" s="754"/>
      <c r="U12" s="755"/>
      <c r="V12" s="755"/>
      <c r="W12" s="755"/>
      <c r="X12" s="756"/>
      <c r="Y12" s="1971"/>
      <c r="Z12" s="1972"/>
      <c r="AA12" s="1973"/>
      <c r="AB12" s="1975"/>
      <c r="AC12" s="1976"/>
      <c r="AD12" s="1977"/>
      <c r="AE12" s="751"/>
      <c r="AF12" s="751"/>
      <c r="AG12" s="751"/>
    </row>
    <row r="13" spans="1:33" ht="23.1" customHeight="1">
      <c r="A13" s="1955"/>
      <c r="B13" s="1956"/>
      <c r="C13" s="1956"/>
      <c r="D13" s="1956"/>
      <c r="E13" s="1957"/>
      <c r="F13" s="743" t="s">
        <v>3752</v>
      </c>
      <c r="G13" s="757"/>
      <c r="H13" s="757"/>
      <c r="I13" s="757"/>
      <c r="J13" s="758"/>
      <c r="K13" s="757"/>
      <c r="L13" s="759" t="s">
        <v>2828</v>
      </c>
      <c r="M13" s="760" t="s">
        <v>3056</v>
      </c>
      <c r="N13" s="757"/>
      <c r="O13" s="757"/>
      <c r="P13" s="761" t="str">
        <f>IF(P11="□","□",IF(AND(L13="■"),"□","■"))</f>
        <v>□</v>
      </c>
      <c r="Q13" s="760" t="s">
        <v>2948</v>
      </c>
      <c r="R13" s="757"/>
      <c r="S13" s="757"/>
      <c r="T13" s="757"/>
      <c r="U13" s="757"/>
      <c r="V13" s="757"/>
      <c r="W13" s="757"/>
      <c r="X13" s="762"/>
      <c r="Y13" s="1974"/>
      <c r="Z13" s="1960"/>
      <c r="AA13" s="1961"/>
      <c r="AB13" s="1965"/>
      <c r="AC13" s="1966"/>
      <c r="AD13" s="1967"/>
      <c r="AE13" s="751"/>
      <c r="AF13" s="751"/>
      <c r="AG13" s="751"/>
    </row>
    <row r="14" spans="1:33" ht="23.1" customHeight="1">
      <c r="A14" s="1952" t="s">
        <v>3753</v>
      </c>
      <c r="B14" s="1953"/>
      <c r="C14" s="1953"/>
      <c r="D14" s="1953"/>
      <c r="E14" s="1954"/>
      <c r="F14" s="761" t="str">
        <f>IF(OR(第三面!J18="第１種低層",第三面!O18="第１種低層",第三面!T18="第１種低層",第三面!Y18="第１種低層"),"■","□")</f>
        <v>□</v>
      </c>
      <c r="G14" s="763" t="s">
        <v>3754</v>
      </c>
      <c r="H14" s="764"/>
      <c r="I14" s="764"/>
      <c r="J14" s="764"/>
      <c r="K14" s="764"/>
      <c r="L14" s="764"/>
      <c r="M14" s="764"/>
      <c r="N14" s="764"/>
      <c r="O14" s="761" t="str">
        <f>IF(OR(第三面!J18="第２種低層",第三面!O18="第２種低層",第三面!T18="第２種低層",第三面!Y18="第２種低層"),"■","□")</f>
        <v>□</v>
      </c>
      <c r="P14" s="763" t="s">
        <v>3755</v>
      </c>
      <c r="Q14" s="764"/>
      <c r="R14" s="764"/>
      <c r="S14" s="764"/>
      <c r="T14" s="764"/>
      <c r="U14" s="764"/>
      <c r="V14" s="764"/>
      <c r="W14" s="764"/>
      <c r="X14" s="765"/>
      <c r="Y14" s="1978"/>
      <c r="Z14" s="1958"/>
      <c r="AA14" s="1959"/>
      <c r="AB14" s="1962"/>
      <c r="AC14" s="1963"/>
      <c r="AD14" s="1964"/>
      <c r="AE14" s="751"/>
      <c r="AF14" s="751"/>
      <c r="AG14" s="751"/>
    </row>
    <row r="15" spans="1:33" ht="23.1" customHeight="1">
      <c r="A15" s="1968"/>
      <c r="B15" s="1969"/>
      <c r="C15" s="1969"/>
      <c r="D15" s="1969"/>
      <c r="E15" s="1970"/>
      <c r="F15" s="761" t="str">
        <f>IF(OR(第三面!J18="第１種中高層",第三面!O18="第１種中高層",第三面!T18="第１種中高層",第三面!Y18="第１種中高層"),"■","□")</f>
        <v>□</v>
      </c>
      <c r="G15" s="766" t="s">
        <v>3756</v>
      </c>
      <c r="H15" s="767"/>
      <c r="I15" s="767"/>
      <c r="J15" s="767"/>
      <c r="K15" s="767"/>
      <c r="L15" s="767"/>
      <c r="M15" s="767"/>
      <c r="N15" s="767"/>
      <c r="O15" s="761" t="str">
        <f>IF(OR(第三面!J18="第２種中高層",第三面!O18="第２種中高層",第三面!T18="第２種中高層",第三面!Y18="第２種中高層"),"■","□")</f>
        <v>□</v>
      </c>
      <c r="P15" s="766" t="s">
        <v>3757</v>
      </c>
      <c r="Q15" s="767"/>
      <c r="R15" s="767"/>
      <c r="S15" s="767"/>
      <c r="T15" s="767"/>
      <c r="U15" s="767"/>
      <c r="V15" s="767"/>
      <c r="W15" s="767"/>
      <c r="X15" s="768"/>
      <c r="Y15" s="1979"/>
      <c r="Z15" s="1972"/>
      <c r="AA15" s="1973"/>
      <c r="AB15" s="1975"/>
      <c r="AC15" s="1976"/>
      <c r="AD15" s="1977"/>
      <c r="AE15" s="751"/>
      <c r="AF15" s="751"/>
      <c r="AG15" s="751"/>
    </row>
    <row r="16" spans="1:33" ht="23.1" customHeight="1">
      <c r="A16" s="1968"/>
      <c r="B16" s="1969"/>
      <c r="C16" s="1969"/>
      <c r="D16" s="1969"/>
      <c r="E16" s="1970"/>
      <c r="F16" s="761" t="str">
        <f>IF(OR(第三面!J18="第１種住居",第三面!O18="第１種住居",第三面!T18="第１種住居",第三面!Y18="第１種住居"),"■","□")</f>
        <v>□</v>
      </c>
      <c r="G16" s="766" t="s">
        <v>3758</v>
      </c>
      <c r="H16" s="767"/>
      <c r="I16" s="767"/>
      <c r="J16" s="767"/>
      <c r="K16" s="767"/>
      <c r="L16" s="761" t="str">
        <f>IF(OR(第三面!J18="第２種住居",第三面!O18="第２種住居",第三面!T18="第２種住居",第三面!Y18="第２種住居"),"■","□")</f>
        <v>□</v>
      </c>
      <c r="M16" s="766" t="s">
        <v>3759</v>
      </c>
      <c r="N16" s="767"/>
      <c r="O16" s="767"/>
      <c r="P16" s="767"/>
      <c r="Q16" s="767"/>
      <c r="R16" s="767"/>
      <c r="S16" s="761" t="str">
        <f>IF(OR(第三面!J18="準住居地域",第三面!O18="準住居地域",第三面!T18="準住居地域",第三面!Y18="準住居地域"),"■","□")</f>
        <v>□</v>
      </c>
      <c r="T16" s="766" t="s">
        <v>3760</v>
      </c>
      <c r="U16" s="767"/>
      <c r="V16" s="767"/>
      <c r="W16" s="767"/>
      <c r="X16" s="768"/>
      <c r="Y16" s="1979"/>
      <c r="Z16" s="1972"/>
      <c r="AA16" s="1973"/>
      <c r="AB16" s="1975"/>
      <c r="AC16" s="1976"/>
      <c r="AD16" s="1977"/>
      <c r="AE16" s="751"/>
      <c r="AF16" s="751"/>
      <c r="AG16" s="751"/>
    </row>
    <row r="17" spans="1:34" ht="23.1" customHeight="1">
      <c r="A17" s="1968"/>
      <c r="B17" s="1969"/>
      <c r="C17" s="1969"/>
      <c r="D17" s="1969"/>
      <c r="E17" s="1970"/>
      <c r="F17" s="761" t="str">
        <f>IF(OR(第三面!J18="近隣商業地域",第三面!O18="近隣商業地域",第三面!T18="近隣商業地域",第三面!Y18="近隣商業地域"),"■","□")</f>
        <v>□</v>
      </c>
      <c r="G17" s="766" t="s">
        <v>3761</v>
      </c>
      <c r="H17" s="767"/>
      <c r="I17" s="767"/>
      <c r="J17" s="767"/>
      <c r="K17" s="767"/>
      <c r="L17" s="761" t="str">
        <f>IF(OR(第三面!J18="商業地域",第三面!O18="商業地域",第三面!T18="商業地域",第三面!Y18="商業地域"),"■","□")</f>
        <v>□</v>
      </c>
      <c r="M17" s="766" t="s">
        <v>3762</v>
      </c>
      <c r="N17" s="767"/>
      <c r="O17" s="767"/>
      <c r="P17" s="767"/>
      <c r="Q17" s="767"/>
      <c r="R17" s="767"/>
      <c r="S17" s="767"/>
      <c r="T17" s="767"/>
      <c r="U17" s="767"/>
      <c r="V17" s="767"/>
      <c r="W17" s="767"/>
      <c r="X17" s="768"/>
      <c r="Y17" s="1979"/>
      <c r="Z17" s="1972"/>
      <c r="AA17" s="1973"/>
      <c r="AB17" s="1975"/>
      <c r="AC17" s="1976"/>
      <c r="AD17" s="1977"/>
      <c r="AE17" s="751"/>
      <c r="AF17" s="751"/>
      <c r="AG17" s="751"/>
    </row>
    <row r="18" spans="1:34" ht="23.1" customHeight="1">
      <c r="A18" s="1968"/>
      <c r="B18" s="1969"/>
      <c r="C18" s="1969"/>
      <c r="D18" s="1969"/>
      <c r="E18" s="1970"/>
      <c r="F18" s="761" t="str">
        <f>IF(OR(第三面!J18="準工業地域",第三面!O18="準工業地域",第三面!T18="準工業地域",第三面!Y18="準工業地域"),"■","□")</f>
        <v>□</v>
      </c>
      <c r="G18" s="766" t="s">
        <v>3763</v>
      </c>
      <c r="H18" s="767"/>
      <c r="I18" s="767"/>
      <c r="J18" s="767"/>
      <c r="K18" s="761" t="str">
        <f>IF(OR(第三面!J18="工業地域",第三面!O18="工業地域",第三面!T18="工業地域",第三面!Y18="工業地域"),"■","□")</f>
        <v>□</v>
      </c>
      <c r="L18" s="766" t="s">
        <v>3764</v>
      </c>
      <c r="M18" s="766"/>
      <c r="N18" s="767"/>
      <c r="O18" s="767"/>
      <c r="P18" s="761" t="str">
        <f>IF(OR(第三面!J18="工業専用地域",第三面!O18="工業専用地域",第三面!T18="工業専用地域",第三面!Y18="工業専用地域"),"■","□")</f>
        <v>□</v>
      </c>
      <c r="Q18" s="766" t="s">
        <v>3765</v>
      </c>
      <c r="R18" s="767"/>
      <c r="S18" s="767"/>
      <c r="T18" s="767"/>
      <c r="U18" s="767"/>
      <c r="V18" s="767"/>
      <c r="W18" s="767"/>
      <c r="X18" s="768"/>
      <c r="Y18" s="1979"/>
      <c r="Z18" s="1972"/>
      <c r="AA18" s="1973"/>
      <c r="AB18" s="1975"/>
      <c r="AC18" s="1976"/>
      <c r="AD18" s="1977"/>
      <c r="AE18" s="751"/>
      <c r="AF18" s="751"/>
      <c r="AG18" s="751"/>
    </row>
    <row r="19" spans="1:34" ht="23.1" customHeight="1">
      <c r="A19" s="1955"/>
      <c r="B19" s="1956"/>
      <c r="C19" s="1956"/>
      <c r="D19" s="1956"/>
      <c r="E19" s="1957"/>
      <c r="F19" s="761" t="str">
        <f>IF(OR(第三面!J18="指定なし",第三面!O18="指定なし",第三面!T18="指定なし",第三面!Y18="指定なし"),"■","□")</f>
        <v>□</v>
      </c>
      <c r="G19" s="766" t="s">
        <v>3766</v>
      </c>
      <c r="H19" s="767"/>
      <c r="I19" s="767"/>
      <c r="J19" s="767"/>
      <c r="K19" s="767"/>
      <c r="L19" s="767"/>
      <c r="M19" s="767"/>
      <c r="N19" s="767"/>
      <c r="O19" s="767"/>
      <c r="P19" s="767"/>
      <c r="Q19" s="767"/>
      <c r="R19" s="767"/>
      <c r="S19" s="767"/>
      <c r="T19" s="767"/>
      <c r="U19" s="767"/>
      <c r="V19" s="767"/>
      <c r="W19" s="767"/>
      <c r="X19" s="768"/>
      <c r="Y19" s="1980"/>
      <c r="Z19" s="1960"/>
      <c r="AA19" s="1961"/>
      <c r="AB19" s="1965"/>
      <c r="AC19" s="1966"/>
      <c r="AD19" s="1967"/>
      <c r="AE19" s="751"/>
      <c r="AF19" s="751"/>
      <c r="AG19" s="751"/>
    </row>
    <row r="20" spans="1:34" ht="23.1" customHeight="1">
      <c r="A20" s="1943" t="s">
        <v>3767</v>
      </c>
      <c r="B20" s="1944"/>
      <c r="C20" s="1944"/>
      <c r="D20" s="1944"/>
      <c r="E20" s="1945"/>
      <c r="F20" s="769" t="s">
        <v>2571</v>
      </c>
      <c r="G20" s="770">
        <f>第三面!J20</f>
        <v>0</v>
      </c>
      <c r="H20" s="770" t="s">
        <v>3768</v>
      </c>
      <c r="I20" s="770">
        <f>第三面!J22</f>
        <v>0</v>
      </c>
      <c r="J20" s="770" t="s">
        <v>2847</v>
      </c>
      <c r="K20" s="770" t="str">
        <f>IF(第三面!O20="","",第三面!O20)</f>
        <v/>
      </c>
      <c r="L20" s="770" t="s">
        <v>3769</v>
      </c>
      <c r="M20" s="770" t="str">
        <f>IF(第三面!O22="","",第三面!O22)</f>
        <v/>
      </c>
      <c r="N20" s="770" t="s">
        <v>3770</v>
      </c>
      <c r="O20" s="770" t="str">
        <f>IF(第三面!T20="","",第三面!T20)</f>
        <v/>
      </c>
      <c r="P20" s="770" t="s">
        <v>3769</v>
      </c>
      <c r="Q20" s="770" t="str">
        <f>IF(第三面!T22="","",第三面!T22)</f>
        <v/>
      </c>
      <c r="R20" s="770" t="s">
        <v>3770</v>
      </c>
      <c r="S20" s="770" t="str">
        <f>IF(第三面!Y20="","",第三面!Y20)</f>
        <v/>
      </c>
      <c r="T20" s="770" t="s">
        <v>3769</v>
      </c>
      <c r="U20" s="770" t="str">
        <f>IF(第三面!Y22="","",第三面!Y22)</f>
        <v/>
      </c>
      <c r="V20" s="770" t="s">
        <v>3256</v>
      </c>
      <c r="W20" s="771"/>
      <c r="X20" s="772"/>
      <c r="Y20" s="1946"/>
      <c r="Z20" s="1947"/>
      <c r="AA20" s="1948"/>
      <c r="AB20" s="1949"/>
      <c r="AC20" s="1950"/>
      <c r="AD20" s="1951"/>
      <c r="AE20" s="751"/>
      <c r="AF20" s="751"/>
      <c r="AG20" s="751"/>
    </row>
    <row r="21" spans="1:34" ht="23.1" customHeight="1">
      <c r="A21" s="1952" t="s">
        <v>2836</v>
      </c>
      <c r="B21" s="1953"/>
      <c r="C21" s="1953"/>
      <c r="D21" s="1953"/>
      <c r="E21" s="1954"/>
      <c r="F21" s="773" t="str">
        <f>第三面!K9</f>
        <v>□</v>
      </c>
      <c r="G21" s="774" t="s">
        <v>3771</v>
      </c>
      <c r="H21" s="775"/>
      <c r="I21" s="775"/>
      <c r="J21" s="773" t="str">
        <f>第三面!P9</f>
        <v>□</v>
      </c>
      <c r="K21" s="774" t="s">
        <v>3772</v>
      </c>
      <c r="L21" s="775"/>
      <c r="M21" s="775"/>
      <c r="N21" s="775"/>
      <c r="O21" s="773" t="str">
        <f>第三面!V9</f>
        <v>□</v>
      </c>
      <c r="P21" s="774" t="s">
        <v>3766</v>
      </c>
      <c r="Q21" s="775"/>
      <c r="R21" s="775"/>
      <c r="S21" s="775"/>
      <c r="T21" s="775"/>
      <c r="U21" s="775"/>
      <c r="V21" s="775"/>
      <c r="W21" s="775"/>
      <c r="X21" s="776"/>
      <c r="Y21" s="1958"/>
      <c r="Z21" s="1958"/>
      <c r="AA21" s="1959"/>
      <c r="AB21" s="1962"/>
      <c r="AC21" s="1963"/>
      <c r="AD21" s="1964"/>
      <c r="AE21" s="751"/>
      <c r="AF21" s="751"/>
      <c r="AG21" s="751"/>
      <c r="AH21" s="777"/>
    </row>
    <row r="22" spans="1:34" ht="23.1" customHeight="1">
      <c r="A22" s="1955"/>
      <c r="B22" s="1956"/>
      <c r="C22" s="1956"/>
      <c r="D22" s="1956"/>
      <c r="E22" s="1957"/>
      <c r="F22" s="778" t="s">
        <v>2828</v>
      </c>
      <c r="G22" s="753" t="s">
        <v>3773</v>
      </c>
      <c r="H22" s="739"/>
      <c r="I22" s="739"/>
      <c r="J22" s="739"/>
      <c r="K22" s="739"/>
      <c r="L22" s="778" t="s">
        <v>2828</v>
      </c>
      <c r="M22" s="753" t="s">
        <v>3774</v>
      </c>
      <c r="N22" s="739"/>
      <c r="O22" s="739"/>
      <c r="P22" s="739"/>
      <c r="Q22" s="739"/>
      <c r="R22" s="739"/>
      <c r="S22" s="739"/>
      <c r="T22" s="739"/>
      <c r="U22" s="739"/>
      <c r="V22" s="739"/>
      <c r="W22" s="739"/>
      <c r="X22" s="779"/>
      <c r="Y22" s="1960"/>
      <c r="Z22" s="1960"/>
      <c r="AA22" s="1961"/>
      <c r="AB22" s="1965"/>
      <c r="AC22" s="1966"/>
      <c r="AD22" s="1967"/>
      <c r="AE22" s="751"/>
      <c r="AF22" s="751"/>
      <c r="AG22" s="751"/>
    </row>
    <row r="23" spans="1:34" ht="23.1" customHeight="1">
      <c r="A23" s="1952" t="s">
        <v>3775</v>
      </c>
      <c r="B23" s="1953"/>
      <c r="C23" s="1953"/>
      <c r="D23" s="1953"/>
      <c r="E23" s="1954"/>
      <c r="F23" s="780" t="s">
        <v>2828</v>
      </c>
      <c r="G23" s="1981"/>
      <c r="H23" s="1981"/>
      <c r="I23" s="782" t="s">
        <v>3776</v>
      </c>
      <c r="J23" s="783"/>
      <c r="K23" s="774" t="s">
        <v>3777</v>
      </c>
      <c r="L23" s="774"/>
      <c r="M23" s="774"/>
      <c r="N23" s="774"/>
      <c r="O23" s="774"/>
      <c r="P23" s="780" t="s">
        <v>2828</v>
      </c>
      <c r="Q23" s="774" t="s">
        <v>3778</v>
      </c>
      <c r="R23" s="774"/>
      <c r="S23" s="1982"/>
      <c r="T23" s="1982"/>
      <c r="U23" s="1982"/>
      <c r="V23" s="1982"/>
      <c r="W23" s="774" t="s">
        <v>2812</v>
      </c>
      <c r="X23" s="784"/>
      <c r="Y23" s="1958"/>
      <c r="Z23" s="1958"/>
      <c r="AA23" s="1959"/>
      <c r="AB23" s="1962"/>
      <c r="AC23" s="1963"/>
      <c r="AD23" s="1964"/>
      <c r="AE23" s="751"/>
      <c r="AF23" s="751"/>
      <c r="AG23" s="751"/>
    </row>
    <row r="24" spans="1:34" ht="23.1" customHeight="1">
      <c r="A24" s="1955"/>
      <c r="B24" s="1956"/>
      <c r="C24" s="1956"/>
      <c r="D24" s="1956"/>
      <c r="E24" s="1957"/>
      <c r="F24" s="759" t="s">
        <v>2828</v>
      </c>
      <c r="G24" s="743" t="s">
        <v>3779</v>
      </c>
      <c r="H24" s="743"/>
      <c r="I24" s="743"/>
      <c r="J24" s="743"/>
      <c r="K24" s="785"/>
      <c r="L24" s="743" t="s">
        <v>3780</v>
      </c>
      <c r="M24" s="759" t="s">
        <v>2828</v>
      </c>
      <c r="N24" s="743" t="s">
        <v>3781</v>
      </c>
      <c r="O24" s="743"/>
      <c r="P24" s="743"/>
      <c r="Q24" s="743"/>
      <c r="R24" s="785" t="s">
        <v>3278</v>
      </c>
      <c r="S24" s="743" t="s">
        <v>3777</v>
      </c>
      <c r="T24" s="786"/>
      <c r="U24" s="786"/>
      <c r="V24" s="761" t="str">
        <f>IF(OR(F23="■",P23="■",F24="■",M24="■"),"□","■")</f>
        <v>■</v>
      </c>
      <c r="W24" s="786" t="s">
        <v>3782</v>
      </c>
      <c r="X24" s="787"/>
      <c r="Y24" s="1960"/>
      <c r="Z24" s="1960"/>
      <c r="AA24" s="1961"/>
      <c r="AB24" s="1965"/>
      <c r="AC24" s="1966"/>
      <c r="AD24" s="1967"/>
      <c r="AE24" s="751"/>
      <c r="AF24" s="751"/>
      <c r="AG24" s="751"/>
    </row>
    <row r="25" spans="1:34" ht="23.1" customHeight="1">
      <c r="A25" s="1952" t="s">
        <v>3783</v>
      </c>
      <c r="B25" s="1953"/>
      <c r="C25" s="1953"/>
      <c r="D25" s="1953"/>
      <c r="E25" s="1953"/>
      <c r="F25" s="788" t="s">
        <v>2828</v>
      </c>
      <c r="G25" s="774" t="s">
        <v>3784</v>
      </c>
      <c r="H25" s="774"/>
      <c r="I25" s="774"/>
      <c r="J25" s="789">
        <v>5</v>
      </c>
      <c r="K25" s="790" t="s">
        <v>3785</v>
      </c>
      <c r="L25" s="789">
        <v>3</v>
      </c>
      <c r="M25" s="774" t="s">
        <v>3786</v>
      </c>
      <c r="N25" s="774" t="s">
        <v>3787</v>
      </c>
      <c r="O25" s="774"/>
      <c r="P25" s="789">
        <v>4</v>
      </c>
      <c r="Q25" s="774" t="s">
        <v>3788</v>
      </c>
      <c r="R25" s="791"/>
      <c r="S25" s="791"/>
      <c r="T25" s="774"/>
      <c r="U25" s="791"/>
      <c r="V25" s="792" t="str">
        <f>IF(F25="■","□","■")</f>
        <v>■</v>
      </c>
      <c r="W25" s="774" t="s">
        <v>3782</v>
      </c>
      <c r="X25" s="784"/>
      <c r="Y25" s="1958"/>
      <c r="Z25" s="1958"/>
      <c r="AA25" s="1959"/>
      <c r="AB25" s="1962"/>
      <c r="AC25" s="1963"/>
      <c r="AD25" s="1964"/>
      <c r="AE25" s="751"/>
      <c r="AF25" s="751"/>
      <c r="AG25" s="751"/>
    </row>
    <row r="26" spans="1:34" ht="23.1" customHeight="1">
      <c r="A26" s="1955"/>
      <c r="B26" s="1956"/>
      <c r="C26" s="1956"/>
      <c r="D26" s="1956"/>
      <c r="E26" s="1956"/>
      <c r="F26" s="793" t="s">
        <v>2828</v>
      </c>
      <c r="G26" s="743" t="s">
        <v>3789</v>
      </c>
      <c r="H26" s="743"/>
      <c r="I26" s="759" t="s">
        <v>2828</v>
      </c>
      <c r="J26" s="743" t="s">
        <v>3790</v>
      </c>
      <c r="K26" s="743"/>
      <c r="L26" s="743"/>
      <c r="M26" s="743"/>
      <c r="N26" s="1983" t="str">
        <f>IF(I26="■",#REF!,"")</f>
        <v/>
      </c>
      <c r="O26" s="1983"/>
      <c r="P26" s="743" t="s">
        <v>3791</v>
      </c>
      <c r="Q26" s="759" t="s">
        <v>2828</v>
      </c>
      <c r="R26" s="743" t="s">
        <v>3792</v>
      </c>
      <c r="S26" s="743"/>
      <c r="T26" s="743"/>
      <c r="U26" s="743"/>
      <c r="V26" s="1983" t="str">
        <f>IF(Q26="■",#REF!,"")</f>
        <v/>
      </c>
      <c r="W26" s="1983"/>
      <c r="X26" s="794" t="s">
        <v>3791</v>
      </c>
      <c r="Y26" s="1960"/>
      <c r="Z26" s="1960"/>
      <c r="AA26" s="1961"/>
      <c r="AB26" s="1965"/>
      <c r="AC26" s="1966"/>
      <c r="AD26" s="1967"/>
      <c r="AE26" s="751"/>
      <c r="AF26" s="751"/>
      <c r="AG26" s="751"/>
    </row>
    <row r="27" spans="1:34" ht="23.1" customHeight="1">
      <c r="A27" s="1943" t="s">
        <v>3793</v>
      </c>
      <c r="B27" s="1944"/>
      <c r="C27" s="1944"/>
      <c r="D27" s="1944"/>
      <c r="E27" s="1945"/>
      <c r="F27" s="780" t="s">
        <v>2828</v>
      </c>
      <c r="G27" s="774" t="s">
        <v>3794</v>
      </c>
      <c r="H27" s="774"/>
      <c r="I27" s="774"/>
      <c r="J27" s="780" t="s">
        <v>2828</v>
      </c>
      <c r="K27" s="774" t="s">
        <v>3795</v>
      </c>
      <c r="L27" s="774"/>
      <c r="M27" s="774"/>
      <c r="N27" s="780" t="s">
        <v>2828</v>
      </c>
      <c r="O27" s="774" t="s">
        <v>3796</v>
      </c>
      <c r="P27" s="774"/>
      <c r="Q27" s="774"/>
      <c r="R27" s="774"/>
      <c r="S27" s="780" t="s">
        <v>2828</v>
      </c>
      <c r="T27" s="774" t="s">
        <v>3797</v>
      </c>
      <c r="U27" s="774"/>
      <c r="V27" s="792" t="str">
        <f>IF(OR(F27="■",J27="■",N27="■",S27="■"),"□","■")</f>
        <v>■</v>
      </c>
      <c r="W27" s="774" t="s">
        <v>3782</v>
      </c>
      <c r="X27" s="784"/>
      <c r="Y27" s="1947"/>
      <c r="Z27" s="1947"/>
      <c r="AA27" s="1948"/>
      <c r="AB27" s="1949"/>
      <c r="AC27" s="1950"/>
      <c r="AD27" s="1951"/>
      <c r="AE27" s="751"/>
      <c r="AF27" s="751"/>
      <c r="AG27" s="751"/>
    </row>
    <row r="28" spans="1:34" ht="23.1" customHeight="1">
      <c r="A28" s="1952" t="s">
        <v>3798</v>
      </c>
      <c r="B28" s="1953"/>
      <c r="C28" s="1953"/>
      <c r="D28" s="1953"/>
      <c r="E28" s="1954"/>
      <c r="F28" s="780" t="s">
        <v>2828</v>
      </c>
      <c r="G28" s="795" t="s">
        <v>3799</v>
      </c>
      <c r="H28" s="795"/>
      <c r="I28" s="780" t="s">
        <v>2828</v>
      </c>
      <c r="J28" s="795" t="s">
        <v>3800</v>
      </c>
      <c r="K28" s="795"/>
      <c r="L28" s="780" t="s">
        <v>2828</v>
      </c>
      <c r="M28" s="796" t="s">
        <v>3801</v>
      </c>
      <c r="N28" s="795"/>
      <c r="O28" s="1985"/>
      <c r="P28" s="1985"/>
      <c r="Q28" s="1985"/>
      <c r="R28" s="1985"/>
      <c r="S28" s="796" t="s">
        <v>2812</v>
      </c>
      <c r="T28" s="795"/>
      <c r="U28" s="795"/>
      <c r="V28" s="792" t="str">
        <f>IF(OR(F28="■",I28="■",L28="■"),"□","■")</f>
        <v>■</v>
      </c>
      <c r="W28" s="796" t="s">
        <v>3782</v>
      </c>
      <c r="X28" s="797"/>
      <c r="Y28" s="1958"/>
      <c r="Z28" s="1958"/>
      <c r="AA28" s="1959"/>
      <c r="AB28" s="1962"/>
      <c r="AC28" s="1963"/>
      <c r="AD28" s="1964"/>
      <c r="AE28" s="751"/>
      <c r="AF28" s="751"/>
      <c r="AG28" s="751"/>
    </row>
    <row r="29" spans="1:34" ht="23.1" customHeight="1">
      <c r="A29" s="1955"/>
      <c r="B29" s="1956"/>
      <c r="C29" s="1956"/>
      <c r="D29" s="1956"/>
      <c r="E29" s="1957"/>
      <c r="F29" s="1986" t="s">
        <v>3802</v>
      </c>
      <c r="G29" s="1986"/>
      <c r="H29" s="759" t="s">
        <v>2828</v>
      </c>
      <c r="I29" s="799" t="s">
        <v>3803</v>
      </c>
      <c r="J29" s="761" t="str">
        <f>IF(V28="■","□",IF(AND(H29="■"),"□","■"))</f>
        <v>□</v>
      </c>
      <c r="K29" s="798" t="s">
        <v>3782</v>
      </c>
      <c r="L29" s="800"/>
      <c r="M29" s="800"/>
      <c r="N29" s="800"/>
      <c r="O29" s="800"/>
      <c r="P29" s="800"/>
      <c r="Q29" s="800"/>
      <c r="R29" s="800"/>
      <c r="S29" s="800"/>
      <c r="T29" s="800"/>
      <c r="U29" s="800"/>
      <c r="V29" s="800"/>
      <c r="W29" s="800"/>
      <c r="X29" s="801"/>
      <c r="Y29" s="1960"/>
      <c r="Z29" s="1960"/>
      <c r="AA29" s="1961"/>
      <c r="AB29" s="1965"/>
      <c r="AC29" s="1966"/>
      <c r="AD29" s="1967"/>
      <c r="AE29" s="751"/>
      <c r="AF29" s="751"/>
      <c r="AG29" s="751"/>
    </row>
    <row r="30" spans="1:34" ht="23.1" customHeight="1">
      <c r="A30" s="1952" t="s">
        <v>3804</v>
      </c>
      <c r="B30" s="1953"/>
      <c r="C30" s="1953"/>
      <c r="D30" s="1953"/>
      <c r="E30" s="1954"/>
      <c r="F30" s="780" t="s">
        <v>2828</v>
      </c>
      <c r="G30" s="774" t="s">
        <v>3056</v>
      </c>
      <c r="H30" s="802" t="s">
        <v>2811</v>
      </c>
      <c r="I30" s="1982"/>
      <c r="J30" s="1982"/>
      <c r="K30" s="774" t="s">
        <v>3805</v>
      </c>
      <c r="L30" s="774"/>
      <c r="M30" s="774"/>
      <c r="N30" s="774"/>
      <c r="O30" s="774"/>
      <c r="P30" s="774"/>
      <c r="Q30" s="774"/>
      <c r="R30" s="774"/>
      <c r="S30" s="791"/>
      <c r="T30" s="791"/>
      <c r="U30" s="791"/>
      <c r="V30" s="792" t="str">
        <f>IF(F30="■","□","■")</f>
        <v>■</v>
      </c>
      <c r="W30" s="774" t="s">
        <v>2948</v>
      </c>
      <c r="X30" s="784"/>
      <c r="Y30" s="1958"/>
      <c r="Z30" s="1958"/>
      <c r="AA30" s="1959"/>
      <c r="AB30" s="1962"/>
      <c r="AC30" s="1963"/>
      <c r="AD30" s="1964"/>
      <c r="AE30" s="751"/>
      <c r="AF30" s="751"/>
      <c r="AG30" s="751"/>
    </row>
    <row r="31" spans="1:34" ht="23.1" customHeight="1">
      <c r="A31" s="1955"/>
      <c r="B31" s="1956"/>
      <c r="C31" s="1956"/>
      <c r="D31" s="1956"/>
      <c r="E31" s="1957"/>
      <c r="F31" s="1984" t="s">
        <v>3806</v>
      </c>
      <c r="G31" s="1984"/>
      <c r="H31" s="759" t="s">
        <v>2828</v>
      </c>
      <c r="I31" s="743" t="s">
        <v>3807</v>
      </c>
      <c r="J31" s="803"/>
      <c r="K31" s="761" t="str">
        <f>IF(V30="■","□",IF(AND(H31="■"),"□","■"))</f>
        <v>□</v>
      </c>
      <c r="L31" s="743" t="s">
        <v>3808</v>
      </c>
      <c r="M31" s="803"/>
      <c r="N31" s="803"/>
      <c r="O31" s="1984" t="s">
        <v>3809</v>
      </c>
      <c r="P31" s="1984"/>
      <c r="Q31" s="759" t="s">
        <v>2828</v>
      </c>
      <c r="R31" s="743" t="s">
        <v>3056</v>
      </c>
      <c r="S31" s="803"/>
      <c r="T31" s="761" t="str">
        <f>IF(V30="■","□",IF(AND(Q31="■"),"□","■"))</f>
        <v>□</v>
      </c>
      <c r="U31" s="743" t="s">
        <v>3057</v>
      </c>
      <c r="V31" s="743"/>
      <c r="W31" s="743"/>
      <c r="X31" s="787"/>
      <c r="Y31" s="1960"/>
      <c r="Z31" s="1960"/>
      <c r="AA31" s="1961"/>
      <c r="AB31" s="1965"/>
      <c r="AC31" s="1966"/>
      <c r="AD31" s="1967"/>
      <c r="AE31" s="751"/>
      <c r="AF31" s="751"/>
      <c r="AG31" s="751"/>
    </row>
    <row r="32" spans="1:34" ht="23.1" customHeight="1">
      <c r="A32" s="1952" t="s">
        <v>3810</v>
      </c>
      <c r="B32" s="1953"/>
      <c r="C32" s="1953"/>
      <c r="D32" s="1953"/>
      <c r="E32" s="1954"/>
      <c r="F32" s="774" t="s">
        <v>3811</v>
      </c>
      <c r="G32" s="804"/>
      <c r="H32" s="804"/>
      <c r="I32" s="804"/>
      <c r="J32" s="780" t="s">
        <v>2828</v>
      </c>
      <c r="K32" s="774" t="s">
        <v>3812</v>
      </c>
      <c r="L32" s="783"/>
      <c r="M32" s="774" t="s">
        <v>3813</v>
      </c>
      <c r="N32" s="804"/>
      <c r="O32" s="791"/>
      <c r="P32" s="791"/>
      <c r="Q32" s="739"/>
      <c r="R32" s="739"/>
      <c r="S32" s="804"/>
      <c r="T32" s="804"/>
      <c r="U32" s="804"/>
      <c r="V32" s="792" t="str">
        <f>IF(J32="■","□","■")</f>
        <v>■</v>
      </c>
      <c r="W32" s="774" t="s">
        <v>3782</v>
      </c>
      <c r="X32" s="805"/>
      <c r="Y32" s="1958"/>
      <c r="Z32" s="1958"/>
      <c r="AA32" s="1959"/>
      <c r="AB32" s="1962"/>
      <c r="AC32" s="1963"/>
      <c r="AD32" s="1964"/>
      <c r="AE32" s="751"/>
      <c r="AF32" s="751"/>
      <c r="AG32" s="751"/>
    </row>
    <row r="33" spans="1:33" ht="23.1" customHeight="1">
      <c r="A33" s="1955"/>
      <c r="B33" s="1956"/>
      <c r="C33" s="1956"/>
      <c r="D33" s="1956"/>
      <c r="E33" s="1957"/>
      <c r="F33" s="1939" t="s">
        <v>3814</v>
      </c>
      <c r="G33" s="1939"/>
      <c r="H33" s="1939"/>
      <c r="I33" s="778" t="s">
        <v>2828</v>
      </c>
      <c r="J33" s="753" t="s">
        <v>3815</v>
      </c>
      <c r="K33" s="753"/>
      <c r="L33" s="806"/>
      <c r="M33" s="753" t="s">
        <v>3816</v>
      </c>
      <c r="N33" s="753"/>
      <c r="O33" s="753"/>
      <c r="P33" s="807"/>
      <c r="Q33" s="753" t="s">
        <v>3817</v>
      </c>
      <c r="R33" s="753"/>
      <c r="S33" s="753"/>
      <c r="T33" s="739"/>
      <c r="U33" s="739"/>
      <c r="V33" s="808" t="str">
        <f>IF(I33="■","□","■")</f>
        <v>■</v>
      </c>
      <c r="W33" s="753" t="s">
        <v>3782</v>
      </c>
      <c r="X33" s="809"/>
      <c r="Y33" s="1960"/>
      <c r="Z33" s="1960"/>
      <c r="AA33" s="1961"/>
      <c r="AB33" s="1965"/>
      <c r="AC33" s="1966"/>
      <c r="AD33" s="1967"/>
      <c r="AE33" s="751"/>
      <c r="AF33" s="751"/>
      <c r="AG33" s="751"/>
    </row>
    <row r="34" spans="1:33" ht="23.1" customHeight="1">
      <c r="A34" s="1952" t="s">
        <v>3818</v>
      </c>
      <c r="B34" s="1953"/>
      <c r="C34" s="1953"/>
      <c r="D34" s="1953"/>
      <c r="E34" s="1954"/>
      <c r="F34" s="780" t="s">
        <v>2828</v>
      </c>
      <c r="G34" s="774" t="s">
        <v>3819</v>
      </c>
      <c r="H34" s="774"/>
      <c r="I34" s="774"/>
      <c r="J34" s="781"/>
      <c r="K34" s="790" t="s">
        <v>3820</v>
      </c>
      <c r="L34" s="774"/>
      <c r="M34" s="774"/>
      <c r="N34" s="782" t="s">
        <v>3821</v>
      </c>
      <c r="O34" s="791"/>
      <c r="P34" s="1990"/>
      <c r="Q34" s="1990"/>
      <c r="R34" s="774" t="s">
        <v>2842</v>
      </c>
      <c r="S34" s="790" t="s">
        <v>3822</v>
      </c>
      <c r="T34" s="1990"/>
      <c r="U34" s="1990"/>
      <c r="V34" s="774" t="s">
        <v>3791</v>
      </c>
      <c r="W34" s="774"/>
      <c r="X34" s="784"/>
      <c r="Y34" s="1958"/>
      <c r="Z34" s="1958"/>
      <c r="AA34" s="1959"/>
      <c r="AB34" s="1962"/>
      <c r="AC34" s="1963"/>
      <c r="AD34" s="1964"/>
      <c r="AE34" s="751"/>
      <c r="AF34" s="751"/>
      <c r="AG34" s="751"/>
    </row>
    <row r="35" spans="1:33" ht="23.1" customHeight="1">
      <c r="A35" s="1968"/>
      <c r="B35" s="1969"/>
      <c r="C35" s="1969"/>
      <c r="D35" s="1969"/>
      <c r="E35" s="1970"/>
      <c r="F35" s="778" t="s">
        <v>2828</v>
      </c>
      <c r="G35" s="705" t="s">
        <v>3819</v>
      </c>
      <c r="H35" s="705"/>
      <c r="I35" s="705"/>
      <c r="J35" s="810"/>
      <c r="K35" s="740" t="s">
        <v>3820</v>
      </c>
      <c r="L35" s="705"/>
      <c r="M35" s="705"/>
      <c r="N35" s="753" t="s">
        <v>3821</v>
      </c>
      <c r="O35" s="739"/>
      <c r="P35" s="1991"/>
      <c r="Q35" s="1991"/>
      <c r="R35" s="705" t="s">
        <v>2842</v>
      </c>
      <c r="S35" s="740" t="s">
        <v>3822</v>
      </c>
      <c r="T35" s="1991"/>
      <c r="U35" s="1991"/>
      <c r="V35" s="705" t="s">
        <v>3791</v>
      </c>
      <c r="W35" s="705"/>
      <c r="X35" s="811"/>
      <c r="Y35" s="1972"/>
      <c r="Z35" s="1972"/>
      <c r="AA35" s="1973"/>
      <c r="AB35" s="1975"/>
      <c r="AC35" s="1976"/>
      <c r="AD35" s="1977"/>
      <c r="AE35" s="751"/>
      <c r="AF35" s="751"/>
      <c r="AG35" s="751"/>
    </row>
    <row r="36" spans="1:33" ht="23.1" customHeight="1">
      <c r="A36" s="1968"/>
      <c r="B36" s="1969"/>
      <c r="C36" s="1969"/>
      <c r="D36" s="1969"/>
      <c r="E36" s="1970"/>
      <c r="F36" s="778" t="s">
        <v>2828</v>
      </c>
      <c r="G36" s="705" t="s">
        <v>3819</v>
      </c>
      <c r="H36" s="705"/>
      <c r="I36" s="705"/>
      <c r="J36" s="810"/>
      <c r="K36" s="740" t="s">
        <v>3820</v>
      </c>
      <c r="L36" s="705"/>
      <c r="M36" s="705"/>
      <c r="N36" s="753" t="s">
        <v>3821</v>
      </c>
      <c r="O36" s="739"/>
      <c r="P36" s="1991"/>
      <c r="Q36" s="1991"/>
      <c r="R36" s="705" t="s">
        <v>2842</v>
      </c>
      <c r="S36" s="740" t="s">
        <v>3822</v>
      </c>
      <c r="T36" s="1991"/>
      <c r="U36" s="1991"/>
      <c r="V36" s="705" t="s">
        <v>3791</v>
      </c>
      <c r="W36" s="705"/>
      <c r="X36" s="811"/>
      <c r="Y36" s="1972"/>
      <c r="Z36" s="1972"/>
      <c r="AA36" s="1973"/>
      <c r="AB36" s="1975"/>
      <c r="AC36" s="1976"/>
      <c r="AD36" s="1977"/>
      <c r="AE36" s="751"/>
      <c r="AF36" s="751"/>
      <c r="AG36" s="751"/>
    </row>
    <row r="37" spans="1:33" ht="23.1" customHeight="1">
      <c r="A37" s="1968"/>
      <c r="B37" s="1969"/>
      <c r="C37" s="1969"/>
      <c r="D37" s="1969"/>
      <c r="E37" s="1970"/>
      <c r="F37" s="778" t="s">
        <v>2828</v>
      </c>
      <c r="G37" s="753" t="s">
        <v>3823</v>
      </c>
      <c r="H37" s="753"/>
      <c r="I37" s="753"/>
      <c r="J37" s="753"/>
      <c r="K37" s="753"/>
      <c r="L37" s="753"/>
      <c r="M37" s="753"/>
      <c r="N37" s="753" t="s">
        <v>3821</v>
      </c>
      <c r="O37" s="739"/>
      <c r="P37" s="1991"/>
      <c r="Q37" s="1991"/>
      <c r="R37" s="705" t="s">
        <v>2842</v>
      </c>
      <c r="S37" s="740" t="s">
        <v>3822</v>
      </c>
      <c r="T37" s="1991"/>
      <c r="U37" s="1991"/>
      <c r="V37" s="705" t="s">
        <v>3791</v>
      </c>
      <c r="W37" s="753"/>
      <c r="X37" s="809"/>
      <c r="Y37" s="1972"/>
      <c r="Z37" s="1972"/>
      <c r="AA37" s="1973"/>
      <c r="AB37" s="1975"/>
      <c r="AC37" s="1976"/>
      <c r="AD37" s="1977"/>
      <c r="AE37" s="751"/>
      <c r="AF37" s="751"/>
      <c r="AG37" s="751"/>
    </row>
    <row r="38" spans="1:33" ht="23.1" customHeight="1">
      <c r="A38" s="1968"/>
      <c r="B38" s="1969"/>
      <c r="C38" s="1969"/>
      <c r="D38" s="1969"/>
      <c r="E38" s="1970"/>
      <c r="F38" s="1992" t="s">
        <v>3824</v>
      </c>
      <c r="G38" s="1992"/>
      <c r="H38" s="1993"/>
      <c r="I38" s="1993"/>
      <c r="J38" s="740" t="s">
        <v>5</v>
      </c>
      <c r="K38" s="807"/>
      <c r="L38" s="740" t="s">
        <v>2718</v>
      </c>
      <c r="M38" s="807"/>
      <c r="N38" s="740" t="s">
        <v>3</v>
      </c>
      <c r="O38" s="753"/>
      <c r="P38" s="740" t="s">
        <v>16</v>
      </c>
      <c r="Q38" s="1993"/>
      <c r="R38" s="1993"/>
      <c r="S38" s="1993"/>
      <c r="T38" s="1993"/>
      <c r="U38" s="1993"/>
      <c r="V38" s="1993"/>
      <c r="W38" s="753" t="s">
        <v>3825</v>
      </c>
      <c r="X38" s="809"/>
      <c r="Y38" s="1972"/>
      <c r="Z38" s="1972"/>
      <c r="AA38" s="1973"/>
      <c r="AB38" s="1975"/>
      <c r="AC38" s="1976"/>
      <c r="AD38" s="1977"/>
      <c r="AE38" s="751"/>
      <c r="AF38" s="751"/>
      <c r="AG38" s="751"/>
    </row>
    <row r="39" spans="1:33" ht="23.1" customHeight="1">
      <c r="A39" s="1968"/>
      <c r="B39" s="1969"/>
      <c r="C39" s="1969"/>
      <c r="D39" s="1969"/>
      <c r="E39" s="1970"/>
      <c r="F39" s="778" t="s">
        <v>2828</v>
      </c>
      <c r="G39" s="753" t="s">
        <v>3826</v>
      </c>
      <c r="H39" s="753"/>
      <c r="I39" s="753"/>
      <c r="J39" s="2021"/>
      <c r="K39" s="2021"/>
      <c r="L39" s="1992" t="s">
        <v>3821</v>
      </c>
      <c r="M39" s="1992"/>
      <c r="N39" s="1991"/>
      <c r="O39" s="1991"/>
      <c r="P39" s="753" t="s">
        <v>3791</v>
      </c>
      <c r="Q39" s="1992" t="s">
        <v>3827</v>
      </c>
      <c r="R39" s="1992"/>
      <c r="S39" s="1992"/>
      <c r="T39" s="1991"/>
      <c r="U39" s="1991"/>
      <c r="V39" s="753" t="s">
        <v>3791</v>
      </c>
      <c r="W39" s="753"/>
      <c r="X39" s="809"/>
      <c r="Y39" s="1972"/>
      <c r="Z39" s="1972"/>
      <c r="AA39" s="1973"/>
      <c r="AB39" s="1975"/>
      <c r="AC39" s="1976"/>
      <c r="AD39" s="1977"/>
      <c r="AE39" s="751"/>
      <c r="AF39" s="751"/>
      <c r="AG39" s="751"/>
    </row>
    <row r="40" spans="1:33" ht="23.1" customHeight="1">
      <c r="A40" s="1968"/>
      <c r="B40" s="1969"/>
      <c r="C40" s="1969"/>
      <c r="D40" s="1969"/>
      <c r="E40" s="1970"/>
      <c r="F40" s="1992" t="s">
        <v>3828</v>
      </c>
      <c r="G40" s="1992"/>
      <c r="H40" s="1992"/>
      <c r="I40" s="1992"/>
      <c r="J40" s="778" t="s">
        <v>2828</v>
      </c>
      <c r="K40" s="753" t="s">
        <v>3829</v>
      </c>
      <c r="L40" s="1993"/>
      <c r="M40" s="1993"/>
      <c r="N40" s="753" t="s">
        <v>5</v>
      </c>
      <c r="O40" s="807"/>
      <c r="P40" s="753" t="s">
        <v>2718</v>
      </c>
      <c r="Q40" s="807"/>
      <c r="R40" s="753" t="s">
        <v>3</v>
      </c>
      <c r="S40" s="753" t="s">
        <v>16</v>
      </c>
      <c r="T40" s="1993"/>
      <c r="U40" s="1993"/>
      <c r="V40" s="1993"/>
      <c r="W40" s="1993"/>
      <c r="X40" s="809" t="s">
        <v>3825</v>
      </c>
      <c r="Y40" s="1972"/>
      <c r="Z40" s="1972"/>
      <c r="AA40" s="1973"/>
      <c r="AB40" s="1975"/>
      <c r="AC40" s="1976"/>
      <c r="AD40" s="1977"/>
      <c r="AE40" s="751"/>
      <c r="AF40" s="751"/>
      <c r="AG40" s="751"/>
    </row>
    <row r="41" spans="1:33" ht="23.1" customHeight="1">
      <c r="A41" s="1987"/>
      <c r="B41" s="1988"/>
      <c r="C41" s="1988"/>
      <c r="D41" s="1988"/>
      <c r="E41" s="1989"/>
      <c r="F41" s="759" t="s">
        <v>2828</v>
      </c>
      <c r="G41" s="743" t="s">
        <v>3830</v>
      </c>
      <c r="H41" s="743"/>
      <c r="I41" s="743"/>
      <c r="J41" s="743"/>
      <c r="K41" s="812" t="s">
        <v>3831</v>
      </c>
      <c r="L41" s="1994"/>
      <c r="M41" s="1994"/>
      <c r="N41" s="743" t="s">
        <v>5</v>
      </c>
      <c r="O41" s="746"/>
      <c r="P41" s="743" t="s">
        <v>2718</v>
      </c>
      <c r="Q41" s="746"/>
      <c r="R41" s="743" t="s">
        <v>3</v>
      </c>
      <c r="S41" s="743" t="s">
        <v>16</v>
      </c>
      <c r="T41" s="1994"/>
      <c r="U41" s="1994"/>
      <c r="V41" s="1994"/>
      <c r="W41" s="1994"/>
      <c r="X41" s="787" t="s">
        <v>3825</v>
      </c>
      <c r="Y41" s="1972"/>
      <c r="Z41" s="1972"/>
      <c r="AA41" s="1973"/>
      <c r="AB41" s="1975"/>
      <c r="AC41" s="1976"/>
      <c r="AD41" s="1977"/>
      <c r="AE41" s="751"/>
      <c r="AF41" s="751"/>
      <c r="AG41" s="751"/>
    </row>
    <row r="42" spans="1:33" ht="23.1" customHeight="1">
      <c r="A42" s="1995" t="s">
        <v>3832</v>
      </c>
      <c r="B42" s="1996"/>
      <c r="C42" s="1996"/>
      <c r="D42" s="1996"/>
      <c r="E42" s="1997"/>
      <c r="F42" s="2004"/>
      <c r="G42" s="2004"/>
      <c r="H42" s="2004"/>
      <c r="I42" s="2004"/>
      <c r="J42" s="2004"/>
      <c r="K42" s="2004"/>
      <c r="L42" s="2004"/>
      <c r="M42" s="2004"/>
      <c r="N42" s="2004"/>
      <c r="O42" s="2004"/>
      <c r="P42" s="2004"/>
      <c r="Q42" s="2004"/>
      <c r="R42" s="2004"/>
      <c r="S42" s="2004"/>
      <c r="T42" s="2004"/>
      <c r="U42" s="2004"/>
      <c r="V42" s="2004"/>
      <c r="W42" s="2004"/>
      <c r="X42" s="2005"/>
      <c r="Y42" s="2008"/>
      <c r="Z42" s="2008"/>
      <c r="AA42" s="2009"/>
      <c r="AB42" s="2014"/>
      <c r="AC42" s="2015"/>
      <c r="AD42" s="2016"/>
      <c r="AE42" s="751"/>
      <c r="AF42" s="751"/>
      <c r="AG42" s="751"/>
    </row>
    <row r="43" spans="1:33" ht="23.1" customHeight="1">
      <c r="A43" s="1998"/>
      <c r="B43" s="1999"/>
      <c r="C43" s="1999"/>
      <c r="D43" s="1999"/>
      <c r="E43" s="2000"/>
      <c r="F43" s="2004"/>
      <c r="G43" s="2004"/>
      <c r="H43" s="2004"/>
      <c r="I43" s="2004"/>
      <c r="J43" s="2004"/>
      <c r="K43" s="2004"/>
      <c r="L43" s="2004"/>
      <c r="M43" s="2004"/>
      <c r="N43" s="2004"/>
      <c r="O43" s="2004"/>
      <c r="P43" s="2004"/>
      <c r="Q43" s="2004"/>
      <c r="R43" s="2004"/>
      <c r="S43" s="2004"/>
      <c r="T43" s="2004"/>
      <c r="U43" s="2004"/>
      <c r="V43" s="2004"/>
      <c r="W43" s="2004"/>
      <c r="X43" s="2005"/>
      <c r="Y43" s="2010"/>
      <c r="Z43" s="2010"/>
      <c r="AA43" s="2011"/>
      <c r="AB43" s="2017"/>
      <c r="AC43" s="1976"/>
      <c r="AD43" s="1977"/>
      <c r="AE43" s="751"/>
      <c r="AF43" s="751"/>
      <c r="AG43" s="751"/>
    </row>
    <row r="44" spans="1:33" ht="23.1" customHeight="1" thickBot="1">
      <c r="A44" s="2001"/>
      <c r="B44" s="2002"/>
      <c r="C44" s="2002"/>
      <c r="D44" s="2002"/>
      <c r="E44" s="2003"/>
      <c r="F44" s="2006"/>
      <c r="G44" s="2006"/>
      <c r="H44" s="2006"/>
      <c r="I44" s="2006"/>
      <c r="J44" s="2006"/>
      <c r="K44" s="2006"/>
      <c r="L44" s="2006"/>
      <c r="M44" s="2006"/>
      <c r="N44" s="2006"/>
      <c r="O44" s="2006"/>
      <c r="P44" s="2006"/>
      <c r="Q44" s="2006"/>
      <c r="R44" s="2006"/>
      <c r="S44" s="2006"/>
      <c r="T44" s="2006"/>
      <c r="U44" s="2006"/>
      <c r="V44" s="2006"/>
      <c r="W44" s="2006"/>
      <c r="X44" s="2007"/>
      <c r="Y44" s="2012"/>
      <c r="Z44" s="2012"/>
      <c r="AA44" s="2013"/>
      <c r="AB44" s="2018"/>
      <c r="AC44" s="2019"/>
      <c r="AD44" s="2020"/>
      <c r="AE44" s="751"/>
      <c r="AF44" s="751"/>
      <c r="AG44" s="751"/>
    </row>
    <row r="45" spans="1:33" ht="23.1" customHeight="1">
      <c r="A45" s="813" t="s">
        <v>3833</v>
      </c>
      <c r="B45" s="814"/>
      <c r="C45" s="814"/>
      <c r="D45" s="814"/>
      <c r="E45" s="815"/>
      <c r="F45" s="807" t="s">
        <v>3834</v>
      </c>
      <c r="G45" s="807"/>
      <c r="H45" s="807"/>
      <c r="I45" s="807"/>
      <c r="J45" s="807"/>
      <c r="K45" s="807"/>
      <c r="L45" s="807"/>
      <c r="M45" s="807"/>
      <c r="N45" s="807"/>
      <c r="O45" s="807"/>
      <c r="P45" s="807"/>
      <c r="Q45" s="807"/>
      <c r="R45" s="807"/>
      <c r="S45" s="807"/>
      <c r="T45" s="807"/>
      <c r="U45" s="807"/>
      <c r="V45" s="807"/>
      <c r="W45" s="807"/>
      <c r="X45" s="807"/>
    </row>
    <row r="46" spans="1:33" ht="23.1" customHeight="1">
      <c r="A46" s="816"/>
      <c r="B46" s="816"/>
      <c r="C46" s="816"/>
      <c r="D46" s="816"/>
      <c r="E46" s="815"/>
      <c r="F46" s="807" t="s">
        <v>3835</v>
      </c>
      <c r="G46" s="807"/>
      <c r="H46" s="807"/>
      <c r="I46" s="807"/>
      <c r="J46" s="807"/>
      <c r="K46" s="807"/>
      <c r="L46" s="807"/>
      <c r="M46" s="807"/>
      <c r="N46" s="807"/>
      <c r="O46" s="807"/>
      <c r="P46" s="807"/>
      <c r="Q46" s="807"/>
      <c r="R46" s="807"/>
      <c r="S46" s="807"/>
      <c r="T46" s="807"/>
      <c r="U46" s="807"/>
      <c r="V46" s="807"/>
      <c r="W46" s="807"/>
      <c r="X46" s="807"/>
    </row>
    <row r="47" spans="1:33" ht="23.1" customHeight="1">
      <c r="A47" s="816"/>
      <c r="B47" s="816"/>
      <c r="C47" s="816"/>
      <c r="D47" s="816"/>
      <c r="E47" s="815"/>
      <c r="F47" s="807" t="s">
        <v>3836</v>
      </c>
      <c r="G47" s="807"/>
      <c r="H47" s="807"/>
      <c r="I47" s="807"/>
      <c r="J47" s="807"/>
      <c r="K47" s="807"/>
      <c r="L47" s="807"/>
      <c r="M47" s="807"/>
      <c r="N47" s="807"/>
      <c r="O47" s="807"/>
      <c r="P47" s="807"/>
      <c r="Q47" s="807"/>
      <c r="R47" s="807"/>
      <c r="S47" s="807"/>
      <c r="T47" s="807"/>
      <c r="U47" s="807"/>
      <c r="V47" s="807"/>
      <c r="W47" s="807"/>
      <c r="X47" s="807"/>
    </row>
    <row r="48" spans="1:33" ht="23.1" customHeight="1" thickBot="1">
      <c r="A48" s="817"/>
      <c r="B48" s="817"/>
      <c r="C48" s="817"/>
      <c r="D48" s="817"/>
      <c r="E48" s="739"/>
      <c r="F48" s="753"/>
      <c r="G48" s="753"/>
      <c r="H48" s="753"/>
      <c r="I48" s="753"/>
      <c r="J48" s="753"/>
      <c r="K48" s="753"/>
      <c r="L48" s="753"/>
      <c r="M48" s="753"/>
      <c r="N48" s="753"/>
      <c r="O48" s="753"/>
      <c r="P48" s="753"/>
      <c r="Q48" s="753"/>
      <c r="R48" s="753"/>
      <c r="S48" s="753"/>
      <c r="T48" s="753"/>
      <c r="U48" s="753"/>
      <c r="V48" s="753"/>
      <c r="W48" s="753"/>
      <c r="X48" s="753"/>
      <c r="Y48" s="739"/>
      <c r="Z48" s="739"/>
      <c r="AA48" s="739"/>
      <c r="AB48" s="1939" t="s">
        <v>3837</v>
      </c>
      <c r="AC48" s="1939"/>
      <c r="AD48" s="1939"/>
    </row>
    <row r="49" spans="1:33" ht="21" customHeight="1" thickBot="1">
      <c r="A49" s="2028" t="s">
        <v>3742</v>
      </c>
      <c r="B49" s="2029"/>
      <c r="C49" s="2029"/>
      <c r="D49" s="2029"/>
      <c r="E49" s="2030"/>
      <c r="F49" s="2031" t="s">
        <v>3743</v>
      </c>
      <c r="G49" s="2031"/>
      <c r="H49" s="2031"/>
      <c r="I49" s="2031"/>
      <c r="J49" s="2031"/>
      <c r="K49" s="2031"/>
      <c r="L49" s="2031"/>
      <c r="M49" s="2031"/>
      <c r="N49" s="2031"/>
      <c r="O49" s="2031"/>
      <c r="P49" s="2031"/>
      <c r="Q49" s="2031"/>
      <c r="R49" s="2031"/>
      <c r="S49" s="2031"/>
      <c r="T49" s="2031"/>
      <c r="U49" s="2031"/>
      <c r="V49" s="2031"/>
      <c r="W49" s="2031"/>
      <c r="X49" s="2032"/>
      <c r="Y49" s="1934" t="s">
        <v>3744</v>
      </c>
      <c r="Z49" s="1935"/>
      <c r="AA49" s="1936"/>
      <c r="AB49" s="1937" t="s">
        <v>3745</v>
      </c>
      <c r="AC49" s="1931"/>
      <c r="AD49" s="1938"/>
      <c r="AE49" s="747"/>
      <c r="AF49" s="747"/>
      <c r="AG49" s="747"/>
    </row>
    <row r="50" spans="1:33" ht="21" customHeight="1" thickTop="1">
      <c r="A50" s="2033" t="s">
        <v>3838</v>
      </c>
      <c r="B50" s="2034"/>
      <c r="C50" s="2034"/>
      <c r="D50" s="2034"/>
      <c r="E50" s="2035"/>
      <c r="F50" s="818" t="s">
        <v>3839</v>
      </c>
      <c r="G50" s="819" t="s">
        <v>3840</v>
      </c>
      <c r="H50" s="819"/>
      <c r="I50" s="2036"/>
      <c r="J50" s="2036"/>
      <c r="K50" s="2036"/>
      <c r="L50" s="2036"/>
      <c r="M50" s="2036"/>
      <c r="N50" s="2036"/>
      <c r="O50" s="2036"/>
      <c r="P50" s="2036"/>
      <c r="Q50" s="2036"/>
      <c r="R50" s="820" t="s">
        <v>2812</v>
      </c>
      <c r="S50" s="821" t="str">
        <f>IF(F50="■","□","■")</f>
        <v>■</v>
      </c>
      <c r="T50" s="822" t="s">
        <v>3782</v>
      </c>
      <c r="U50" s="819"/>
      <c r="V50" s="819"/>
      <c r="W50" s="819"/>
      <c r="X50" s="823"/>
      <c r="Y50" s="1974"/>
      <c r="Z50" s="1960"/>
      <c r="AA50" s="1961"/>
      <c r="AB50" s="1965"/>
      <c r="AC50" s="1966"/>
      <c r="AD50" s="1967"/>
      <c r="AE50" s="751"/>
      <c r="AF50" s="751"/>
      <c r="AG50" s="751"/>
    </row>
    <row r="51" spans="1:33" ht="21" customHeight="1">
      <c r="A51" s="2022" t="s">
        <v>3841</v>
      </c>
      <c r="B51" s="2023"/>
      <c r="C51" s="2023"/>
      <c r="D51" s="2023"/>
      <c r="E51" s="2024"/>
      <c r="F51" s="759" t="s">
        <v>2828</v>
      </c>
      <c r="G51" s="824" t="s">
        <v>3842</v>
      </c>
      <c r="H51" s="824"/>
      <c r="I51" s="824"/>
      <c r="J51" s="2025"/>
      <c r="K51" s="2025"/>
      <c r="L51" s="2025"/>
      <c r="M51" s="2025"/>
      <c r="N51" s="2025"/>
      <c r="O51" s="2025"/>
      <c r="P51" s="2025"/>
      <c r="Q51" s="2025"/>
      <c r="R51" s="798" t="s">
        <v>2812</v>
      </c>
      <c r="S51" s="761" t="str">
        <f>IF(F51="■","□","■")</f>
        <v>■</v>
      </c>
      <c r="T51" s="825" t="s">
        <v>3843</v>
      </c>
      <c r="U51" s="824"/>
      <c r="V51" s="824"/>
      <c r="W51" s="824"/>
      <c r="X51" s="826"/>
      <c r="Y51" s="2026"/>
      <c r="Z51" s="1947"/>
      <c r="AA51" s="1948"/>
      <c r="AB51" s="1949"/>
      <c r="AC51" s="1950"/>
      <c r="AD51" s="1951"/>
      <c r="AE51" s="751"/>
      <c r="AF51" s="751"/>
      <c r="AG51" s="751"/>
    </row>
    <row r="52" spans="1:33" ht="21" customHeight="1">
      <c r="A52" s="1952" t="s">
        <v>3844</v>
      </c>
      <c r="B52" s="1953"/>
      <c r="C52" s="1953"/>
      <c r="D52" s="1953"/>
      <c r="E52" s="1954"/>
      <c r="F52" s="827" t="s">
        <v>3845</v>
      </c>
      <c r="G52" s="795"/>
      <c r="H52" s="795"/>
      <c r="I52" s="795"/>
      <c r="J52" s="795"/>
      <c r="K52" s="780" t="s">
        <v>2828</v>
      </c>
      <c r="L52" s="795" t="s">
        <v>3846</v>
      </c>
      <c r="M52" s="795"/>
      <c r="N52" s="795"/>
      <c r="O52" s="780" t="s">
        <v>2828</v>
      </c>
      <c r="P52" s="828" t="s">
        <v>3847</v>
      </c>
      <c r="Q52" s="795"/>
      <c r="R52" s="795"/>
      <c r="S52" s="792" t="str">
        <f>IF(OR(K52="■",O52="■"),"□","■")</f>
        <v>■</v>
      </c>
      <c r="T52" s="829" t="s">
        <v>3766</v>
      </c>
      <c r="U52" s="795"/>
      <c r="V52" s="795"/>
      <c r="W52" s="795"/>
      <c r="X52" s="797"/>
      <c r="Y52" s="2027"/>
      <c r="Z52" s="1958"/>
      <c r="AA52" s="1959"/>
      <c r="AB52" s="1962"/>
      <c r="AC52" s="1963"/>
      <c r="AD52" s="1964"/>
      <c r="AE52" s="751"/>
      <c r="AF52" s="751"/>
      <c r="AG52" s="751"/>
    </row>
    <row r="53" spans="1:33" ht="21" customHeight="1">
      <c r="A53" s="1968"/>
      <c r="B53" s="1969"/>
      <c r="C53" s="1969"/>
      <c r="D53" s="1969"/>
      <c r="E53" s="1970"/>
      <c r="F53" s="830" t="s">
        <v>3848</v>
      </c>
      <c r="G53" s="830"/>
      <c r="H53" s="830"/>
      <c r="I53" s="830"/>
      <c r="J53" s="830"/>
      <c r="K53" s="778" t="s">
        <v>2828</v>
      </c>
      <c r="L53" s="830" t="s">
        <v>3846</v>
      </c>
      <c r="M53" s="830"/>
      <c r="N53" s="830"/>
      <c r="O53" s="778" t="s">
        <v>2828</v>
      </c>
      <c r="P53" s="830" t="s">
        <v>3849</v>
      </c>
      <c r="Q53" s="830"/>
      <c r="R53" s="830"/>
      <c r="S53" s="808" t="str">
        <f>IF(OR(K53="■",O53="■"),"□","■")</f>
        <v>■</v>
      </c>
      <c r="T53" s="831" t="s">
        <v>3766</v>
      </c>
      <c r="U53" s="830"/>
      <c r="V53" s="830"/>
      <c r="W53" s="830"/>
      <c r="X53" s="832"/>
      <c r="Y53" s="1971"/>
      <c r="Z53" s="1972"/>
      <c r="AA53" s="1973"/>
      <c r="AB53" s="1975"/>
      <c r="AC53" s="1976"/>
      <c r="AD53" s="1977"/>
      <c r="AE53" s="751"/>
      <c r="AF53" s="751"/>
      <c r="AG53" s="751"/>
    </row>
    <row r="54" spans="1:33" ht="21" customHeight="1">
      <c r="A54" s="1955"/>
      <c r="B54" s="1956"/>
      <c r="C54" s="1956"/>
      <c r="D54" s="1956"/>
      <c r="E54" s="1957"/>
      <c r="F54" s="830" t="s">
        <v>3850</v>
      </c>
      <c r="G54" s="830"/>
      <c r="H54" s="830"/>
      <c r="I54" s="830"/>
      <c r="J54" s="830"/>
      <c r="K54" s="778" t="s">
        <v>2828</v>
      </c>
      <c r="L54" s="833" t="s">
        <v>3851</v>
      </c>
      <c r="M54" s="830"/>
      <c r="N54" s="830"/>
      <c r="O54" s="778" t="s">
        <v>2828</v>
      </c>
      <c r="P54" s="830" t="s">
        <v>3852</v>
      </c>
      <c r="Q54" s="830"/>
      <c r="R54" s="830"/>
      <c r="S54" s="808" t="str">
        <f>IF(OR(K54="■",O54="■"),"□","■")</f>
        <v>■</v>
      </c>
      <c r="T54" s="830" t="s">
        <v>3853</v>
      </c>
      <c r="U54" s="830"/>
      <c r="V54" s="830"/>
      <c r="W54" s="830"/>
      <c r="X54" s="832"/>
      <c r="Y54" s="1974"/>
      <c r="Z54" s="1960"/>
      <c r="AA54" s="1961"/>
      <c r="AB54" s="1965"/>
      <c r="AC54" s="1966"/>
      <c r="AD54" s="1967"/>
      <c r="AE54" s="751"/>
      <c r="AF54" s="751"/>
      <c r="AG54" s="751"/>
    </row>
    <row r="55" spans="1:33" ht="21" customHeight="1">
      <c r="A55" s="2038" t="s">
        <v>3854</v>
      </c>
      <c r="B55" s="2039"/>
      <c r="C55" s="2039"/>
      <c r="D55" s="2039"/>
      <c r="E55" s="2040"/>
      <c r="F55" s="827" t="s">
        <v>3855</v>
      </c>
      <c r="G55" s="774"/>
      <c r="H55" s="774"/>
      <c r="I55" s="780" t="s">
        <v>2828</v>
      </c>
      <c r="J55" s="774" t="s">
        <v>3856</v>
      </c>
      <c r="K55" s="792" t="str">
        <f>IF(V56="■","□",IF(AND(I55="■"),"□","■"))</f>
        <v>□</v>
      </c>
      <c r="L55" s="774" t="s">
        <v>3857</v>
      </c>
      <c r="M55" s="774"/>
      <c r="N55" s="780" t="s">
        <v>2828</v>
      </c>
      <c r="O55" s="774" t="s">
        <v>3858</v>
      </c>
      <c r="P55" s="774"/>
      <c r="Q55" s="774"/>
      <c r="R55" s="774"/>
      <c r="S55" s="774"/>
      <c r="T55" s="780" t="s">
        <v>2828</v>
      </c>
      <c r="U55" s="774" t="s">
        <v>3859</v>
      </c>
      <c r="V55" s="774"/>
      <c r="W55" s="774"/>
      <c r="X55" s="784"/>
      <c r="Y55" s="2027"/>
      <c r="Z55" s="1958"/>
      <c r="AA55" s="1959"/>
      <c r="AB55" s="1962"/>
      <c r="AC55" s="1963"/>
      <c r="AD55" s="1964"/>
      <c r="AE55" s="751"/>
      <c r="AF55" s="751"/>
      <c r="AG55" s="751"/>
    </row>
    <row r="56" spans="1:33" ht="21" customHeight="1">
      <c r="A56" s="2041"/>
      <c r="B56" s="2042"/>
      <c r="C56" s="2042"/>
      <c r="D56" s="2042"/>
      <c r="E56" s="2043"/>
      <c r="F56" s="759" t="s">
        <v>2828</v>
      </c>
      <c r="G56" s="743" t="s">
        <v>3860</v>
      </c>
      <c r="H56" s="743"/>
      <c r="I56" s="743"/>
      <c r="J56" s="743"/>
      <c r="K56" s="743"/>
      <c r="L56" s="743"/>
      <c r="M56" s="759" t="s">
        <v>2828</v>
      </c>
      <c r="N56" s="743" t="s">
        <v>3861</v>
      </c>
      <c r="O56" s="743"/>
      <c r="P56" s="743"/>
      <c r="Q56" s="743"/>
      <c r="R56" s="743"/>
      <c r="S56" s="743"/>
      <c r="T56" s="739"/>
      <c r="U56" s="739"/>
      <c r="V56" s="761" t="str">
        <f>IF(OR(N55="■",T55="■",F56="■",M56="■"),"□","■")</f>
        <v>■</v>
      </c>
      <c r="W56" s="743" t="s">
        <v>3782</v>
      </c>
      <c r="X56" s="787"/>
      <c r="Y56" s="1974"/>
      <c r="Z56" s="1960"/>
      <c r="AA56" s="1961"/>
      <c r="AB56" s="1965"/>
      <c r="AC56" s="1966"/>
      <c r="AD56" s="1967"/>
      <c r="AE56" s="751"/>
      <c r="AF56" s="751"/>
      <c r="AG56" s="751"/>
    </row>
    <row r="57" spans="1:33" ht="21" customHeight="1">
      <c r="A57" s="2022" t="s">
        <v>3862</v>
      </c>
      <c r="B57" s="2023"/>
      <c r="C57" s="2023"/>
      <c r="D57" s="2023"/>
      <c r="E57" s="2023"/>
      <c r="F57" s="834" t="s">
        <v>2828</v>
      </c>
      <c r="G57" s="819" t="s">
        <v>3863</v>
      </c>
      <c r="H57" s="819"/>
      <c r="I57" s="2044"/>
      <c r="J57" s="2044"/>
      <c r="K57" s="820" t="s">
        <v>5</v>
      </c>
      <c r="L57" s="835"/>
      <c r="M57" s="820" t="s">
        <v>2718</v>
      </c>
      <c r="N57" s="835"/>
      <c r="O57" s="820" t="s">
        <v>3864</v>
      </c>
      <c r="P57" s="836"/>
      <c r="Q57" s="836"/>
      <c r="R57" s="819"/>
      <c r="S57" s="821" t="str">
        <f>IF(F57="■","□","■")</f>
        <v>■</v>
      </c>
      <c r="T57" s="822" t="s">
        <v>3782</v>
      </c>
      <c r="U57" s="819"/>
      <c r="V57" s="819"/>
      <c r="W57" s="819"/>
      <c r="X57" s="823"/>
      <c r="Y57" s="1947"/>
      <c r="Z57" s="1947"/>
      <c r="AA57" s="1948"/>
      <c r="AB57" s="1949"/>
      <c r="AC57" s="1950"/>
      <c r="AD57" s="1951"/>
      <c r="AE57" s="751"/>
      <c r="AF57" s="751"/>
      <c r="AG57" s="751"/>
    </row>
    <row r="58" spans="1:33" ht="21" customHeight="1">
      <c r="A58" s="2022" t="s">
        <v>3865</v>
      </c>
      <c r="B58" s="2023"/>
      <c r="C58" s="2023"/>
      <c r="D58" s="2023"/>
      <c r="E58" s="2024"/>
      <c r="F58" s="759" t="s">
        <v>2828</v>
      </c>
      <c r="G58" s="837" t="s">
        <v>3866</v>
      </c>
      <c r="H58" s="837" t="s">
        <v>3867</v>
      </c>
      <c r="I58" s="838"/>
      <c r="J58" s="2037"/>
      <c r="K58" s="2037"/>
      <c r="L58" s="2037"/>
      <c r="M58" s="2037"/>
      <c r="N58" s="2037"/>
      <c r="O58" s="2037"/>
      <c r="P58" s="2037"/>
      <c r="Q58" s="2037"/>
      <c r="R58" s="837" t="s">
        <v>2812</v>
      </c>
      <c r="S58" s="761" t="str">
        <f>IF(F58="■","□","■")</f>
        <v>■</v>
      </c>
      <c r="T58" s="837" t="s">
        <v>3843</v>
      </c>
      <c r="U58" s="838"/>
      <c r="V58" s="838"/>
      <c r="W58" s="838"/>
      <c r="X58" s="839"/>
      <c r="Y58" s="1946"/>
      <c r="Z58" s="1947"/>
      <c r="AA58" s="1948"/>
      <c r="AB58" s="1949"/>
      <c r="AC58" s="1950"/>
      <c r="AD58" s="1951"/>
      <c r="AE58" s="751"/>
      <c r="AF58" s="751"/>
      <c r="AG58" s="751"/>
    </row>
    <row r="59" spans="1:33" ht="21" customHeight="1">
      <c r="A59" s="2022" t="s">
        <v>3868</v>
      </c>
      <c r="B59" s="2023"/>
      <c r="C59" s="2023"/>
      <c r="D59" s="2023"/>
      <c r="E59" s="2024"/>
      <c r="F59" s="840" t="s">
        <v>3869</v>
      </c>
      <c r="G59" s="841"/>
      <c r="H59" s="841"/>
      <c r="I59" s="841"/>
      <c r="J59" s="780" t="s">
        <v>2828</v>
      </c>
      <c r="K59" s="841" t="s">
        <v>3870</v>
      </c>
      <c r="L59" s="841"/>
      <c r="M59" s="841"/>
      <c r="N59" s="792" t="str">
        <f>IF(J59="■","□","■")</f>
        <v>■</v>
      </c>
      <c r="O59" s="842" t="s">
        <v>3843</v>
      </c>
      <c r="P59" s="841"/>
      <c r="Q59" s="841"/>
      <c r="R59" s="841"/>
      <c r="S59" s="841"/>
      <c r="T59" s="841"/>
      <c r="U59" s="841"/>
      <c r="V59" s="841"/>
      <c r="W59" s="841"/>
      <c r="X59" s="843"/>
      <c r="Y59" s="1946"/>
      <c r="Z59" s="1947"/>
      <c r="AA59" s="1948"/>
      <c r="AB59" s="1949"/>
      <c r="AC59" s="1950"/>
      <c r="AD59" s="1951"/>
      <c r="AE59" s="751"/>
      <c r="AF59" s="751"/>
      <c r="AG59" s="751"/>
    </row>
    <row r="60" spans="1:33" ht="21" customHeight="1">
      <c r="A60" s="2022" t="s">
        <v>3871</v>
      </c>
      <c r="B60" s="2023"/>
      <c r="C60" s="2023"/>
      <c r="D60" s="2023"/>
      <c r="E60" s="2024"/>
      <c r="F60" s="818" t="s">
        <v>2828</v>
      </c>
      <c r="G60" s="819" t="s">
        <v>3872</v>
      </c>
      <c r="H60" s="819"/>
      <c r="I60" s="819"/>
      <c r="J60" s="819"/>
      <c r="K60" s="818" t="s">
        <v>2828</v>
      </c>
      <c r="L60" s="819" t="s">
        <v>3873</v>
      </c>
      <c r="M60" s="819"/>
      <c r="N60" s="819"/>
      <c r="O60" s="819"/>
      <c r="P60" s="819"/>
      <c r="Q60" s="822" t="s">
        <v>3874</v>
      </c>
      <c r="R60" s="819"/>
      <c r="S60" s="819"/>
      <c r="T60" s="818" t="s">
        <v>2828</v>
      </c>
      <c r="U60" s="822" t="s">
        <v>3056</v>
      </c>
      <c r="V60" s="821" t="str">
        <f>IF(T60="■","□","■")</f>
        <v>■</v>
      </c>
      <c r="W60" s="822" t="s">
        <v>2948</v>
      </c>
      <c r="X60" s="823"/>
      <c r="Y60" s="2026"/>
      <c r="Z60" s="1947"/>
      <c r="AA60" s="1948"/>
      <c r="AB60" s="1949"/>
      <c r="AC60" s="1950"/>
      <c r="AD60" s="1951"/>
      <c r="AE60" s="751"/>
      <c r="AF60" s="751"/>
      <c r="AG60" s="751"/>
    </row>
    <row r="61" spans="1:33" ht="21" customHeight="1">
      <c r="A61" s="2022" t="s">
        <v>3875</v>
      </c>
      <c r="B61" s="2023"/>
      <c r="C61" s="2023"/>
      <c r="D61" s="2023"/>
      <c r="E61" s="2024"/>
      <c r="F61" s="818" t="s">
        <v>2828</v>
      </c>
      <c r="G61" s="844" t="s">
        <v>3876</v>
      </c>
      <c r="H61" s="844"/>
      <c r="I61" s="844"/>
      <c r="J61" s="844"/>
      <c r="K61" s="818" t="s">
        <v>2828</v>
      </c>
      <c r="L61" s="844" t="s">
        <v>3877</v>
      </c>
      <c r="M61" s="844"/>
      <c r="N61" s="844"/>
      <c r="O61" s="844"/>
      <c r="P61" s="821" t="str">
        <f>IF(OR(F61="■",K61="■"),"□","■")</f>
        <v>■</v>
      </c>
      <c r="Q61" s="844" t="s">
        <v>3782</v>
      </c>
      <c r="R61" s="844"/>
      <c r="S61" s="844"/>
      <c r="T61" s="844"/>
      <c r="U61" s="844"/>
      <c r="V61" s="844"/>
      <c r="W61" s="844"/>
      <c r="X61" s="845"/>
      <c r="Y61" s="1946"/>
      <c r="Z61" s="1947"/>
      <c r="AA61" s="1948"/>
      <c r="AB61" s="1949"/>
      <c r="AC61" s="1950"/>
      <c r="AD61" s="1951"/>
      <c r="AE61" s="751"/>
      <c r="AF61" s="751"/>
      <c r="AG61" s="751"/>
    </row>
    <row r="62" spans="1:33" ht="21" customHeight="1">
      <c r="A62" s="2022" t="s">
        <v>3878</v>
      </c>
      <c r="B62" s="2023"/>
      <c r="C62" s="2023"/>
      <c r="D62" s="2023"/>
      <c r="E62" s="2024"/>
      <c r="F62" s="818" t="s">
        <v>2828</v>
      </c>
      <c r="G62" s="2045" t="s">
        <v>3879</v>
      </c>
      <c r="H62" s="2045"/>
      <c r="I62" s="818" t="s">
        <v>2828</v>
      </c>
      <c r="J62" s="846" t="s">
        <v>3880</v>
      </c>
      <c r="K62" s="846"/>
      <c r="L62" s="818" t="s">
        <v>2828</v>
      </c>
      <c r="M62" s="2046" t="s">
        <v>3881</v>
      </c>
      <c r="N62" s="2046"/>
      <c r="O62" s="739"/>
      <c r="P62" s="846"/>
      <c r="Q62" s="821" t="str">
        <f>IF(F62="■","□","■")</f>
        <v>■</v>
      </c>
      <c r="R62" s="848" t="s">
        <v>3843</v>
      </c>
      <c r="S62" s="846"/>
      <c r="T62" s="846"/>
      <c r="U62" s="846"/>
      <c r="V62" s="846"/>
      <c r="W62" s="846"/>
      <c r="X62" s="849"/>
      <c r="Y62" s="1946"/>
      <c r="Z62" s="1947"/>
      <c r="AA62" s="1948"/>
      <c r="AB62" s="1949"/>
      <c r="AC62" s="1950"/>
      <c r="AD62" s="1951"/>
      <c r="AE62" s="751"/>
      <c r="AF62" s="751"/>
      <c r="AG62" s="751"/>
    </row>
    <row r="63" spans="1:33" ht="21" customHeight="1">
      <c r="A63" s="2022" t="s">
        <v>3882</v>
      </c>
      <c r="B63" s="2023"/>
      <c r="C63" s="2023"/>
      <c r="D63" s="2023"/>
      <c r="E63" s="2024"/>
      <c r="F63" s="780" t="s">
        <v>3883</v>
      </c>
      <c r="G63" s="841" t="s">
        <v>3884</v>
      </c>
      <c r="H63" s="841"/>
      <c r="I63" s="841"/>
      <c r="J63" s="841"/>
      <c r="K63" s="792" t="str">
        <f>IF(F63="■","□","■")</f>
        <v>□</v>
      </c>
      <c r="L63" s="842" t="s">
        <v>3885</v>
      </c>
      <c r="M63" s="841"/>
      <c r="N63" s="841"/>
      <c r="O63" s="841"/>
      <c r="P63" s="841"/>
      <c r="Q63" s="841"/>
      <c r="R63" s="841"/>
      <c r="S63" s="841"/>
      <c r="T63" s="841"/>
      <c r="U63" s="841"/>
      <c r="V63" s="841"/>
      <c r="W63" s="841"/>
      <c r="X63" s="843"/>
      <c r="Y63" s="1946"/>
      <c r="Z63" s="1947"/>
      <c r="AA63" s="1948"/>
      <c r="AB63" s="1949"/>
      <c r="AC63" s="1950"/>
      <c r="AD63" s="1951"/>
      <c r="AE63" s="751"/>
      <c r="AF63" s="751"/>
      <c r="AG63" s="751"/>
    </row>
    <row r="64" spans="1:33" ht="21" customHeight="1">
      <c r="A64" s="2022" t="s">
        <v>3886</v>
      </c>
      <c r="B64" s="2023"/>
      <c r="C64" s="2023"/>
      <c r="D64" s="2023"/>
      <c r="E64" s="2023"/>
      <c r="F64" s="834" t="s">
        <v>2828</v>
      </c>
      <c r="G64" s="819" t="s">
        <v>3887</v>
      </c>
      <c r="H64" s="819"/>
      <c r="I64" s="818" t="s">
        <v>2828</v>
      </c>
      <c r="J64" s="819" t="s">
        <v>3888</v>
      </c>
      <c r="K64" s="819"/>
      <c r="L64" s="818" t="s">
        <v>2828</v>
      </c>
      <c r="M64" s="819" t="s">
        <v>3889</v>
      </c>
      <c r="N64" s="821" t="str">
        <f>IF(I64="□","□",IF(L64="■","□","■"))</f>
        <v>□</v>
      </c>
      <c r="O64" s="819" t="s">
        <v>3890</v>
      </c>
      <c r="P64" s="819"/>
      <c r="Q64" s="819"/>
      <c r="R64" s="821" t="str">
        <f>IF(F64="■","□","■")</f>
        <v>■</v>
      </c>
      <c r="S64" s="819" t="s">
        <v>3891</v>
      </c>
      <c r="T64" s="819"/>
      <c r="U64" s="819"/>
      <c r="V64" s="819"/>
      <c r="W64" s="819"/>
      <c r="X64" s="823"/>
      <c r="Y64" s="1947"/>
      <c r="Z64" s="1947"/>
      <c r="AA64" s="1948"/>
      <c r="AB64" s="1949"/>
      <c r="AC64" s="1950"/>
      <c r="AD64" s="1951"/>
      <c r="AE64" s="751"/>
      <c r="AF64" s="751"/>
      <c r="AG64" s="751"/>
    </row>
    <row r="65" spans="1:33" ht="21" customHeight="1">
      <c r="A65" s="2022" t="s">
        <v>3892</v>
      </c>
      <c r="B65" s="2023"/>
      <c r="C65" s="2023"/>
      <c r="D65" s="2023"/>
      <c r="E65" s="2024"/>
      <c r="F65" s="759" t="s">
        <v>2828</v>
      </c>
      <c r="G65" s="838" t="s">
        <v>3893</v>
      </c>
      <c r="H65" s="838"/>
      <c r="I65" s="838"/>
      <c r="J65" s="761" t="str">
        <f>IF(F65="■","□","■")</f>
        <v>■</v>
      </c>
      <c r="K65" s="837" t="s">
        <v>3782</v>
      </c>
      <c r="L65" s="838"/>
      <c r="M65" s="838"/>
      <c r="N65" s="838"/>
      <c r="O65" s="838"/>
      <c r="P65" s="838"/>
      <c r="Q65" s="838"/>
      <c r="R65" s="838"/>
      <c r="S65" s="838"/>
      <c r="T65" s="838"/>
      <c r="U65" s="838"/>
      <c r="V65" s="838"/>
      <c r="W65" s="838"/>
      <c r="X65" s="839"/>
      <c r="Y65" s="1946"/>
      <c r="Z65" s="1947"/>
      <c r="AA65" s="1948"/>
      <c r="AB65" s="1949"/>
      <c r="AC65" s="1950"/>
      <c r="AD65" s="1951"/>
      <c r="AE65" s="751"/>
      <c r="AF65" s="751"/>
      <c r="AG65" s="751"/>
    </row>
    <row r="66" spans="1:33" ht="21" customHeight="1">
      <c r="A66" s="2022" t="s">
        <v>3894</v>
      </c>
      <c r="B66" s="2023"/>
      <c r="C66" s="2023"/>
      <c r="D66" s="2023"/>
      <c r="E66" s="2024"/>
      <c r="F66" s="818" t="s">
        <v>2828</v>
      </c>
      <c r="G66" s="846" t="s">
        <v>3895</v>
      </c>
      <c r="H66" s="846"/>
      <c r="I66" s="821" t="str">
        <f>IF(F66="■","□","■")</f>
        <v>■</v>
      </c>
      <c r="J66" s="846" t="s">
        <v>3896</v>
      </c>
      <c r="K66" s="846"/>
      <c r="L66" s="846"/>
      <c r="M66" s="846"/>
      <c r="N66" s="2047" t="s">
        <v>3897</v>
      </c>
      <c r="O66" s="2047"/>
      <c r="P66" s="818" t="s">
        <v>2828</v>
      </c>
      <c r="Q66" s="850" t="s">
        <v>3803</v>
      </c>
      <c r="R66" s="821" t="str">
        <f>IF(F66="□","□",IF(AND(P66="■"),"□","■"))</f>
        <v>□</v>
      </c>
      <c r="S66" s="847" t="s">
        <v>2948</v>
      </c>
      <c r="T66" s="846"/>
      <c r="U66" s="846"/>
      <c r="V66" s="846"/>
      <c r="W66" s="846"/>
      <c r="X66" s="849"/>
      <c r="Y66" s="1946"/>
      <c r="Z66" s="1947"/>
      <c r="AA66" s="1948"/>
      <c r="AB66" s="1949"/>
      <c r="AC66" s="1950"/>
      <c r="AD66" s="1951"/>
      <c r="AE66" s="751"/>
      <c r="AF66" s="751"/>
      <c r="AG66" s="751"/>
    </row>
    <row r="67" spans="1:33" ht="21" customHeight="1">
      <c r="A67" s="2022" t="s">
        <v>3898</v>
      </c>
      <c r="B67" s="2023"/>
      <c r="C67" s="2023"/>
      <c r="D67" s="2023"/>
      <c r="E67" s="2024"/>
      <c r="F67" s="818" t="s">
        <v>2828</v>
      </c>
      <c r="G67" s="848" t="s">
        <v>3899</v>
      </c>
      <c r="H67" s="846"/>
      <c r="I67" s="821" t="str">
        <f>IF(F67="■","□","■")</f>
        <v>■</v>
      </c>
      <c r="J67" s="846" t="s">
        <v>3896</v>
      </c>
      <c r="K67" s="846"/>
      <c r="L67" s="846"/>
      <c r="M67" s="846"/>
      <c r="N67" s="2047" t="s">
        <v>3897</v>
      </c>
      <c r="O67" s="2047"/>
      <c r="P67" s="818" t="s">
        <v>2828</v>
      </c>
      <c r="Q67" s="850" t="s">
        <v>3803</v>
      </c>
      <c r="R67" s="821" t="str">
        <f>IF(F67="□","□",IF(AND(P67="■"),"□","■"))</f>
        <v>□</v>
      </c>
      <c r="S67" s="847" t="s">
        <v>2948</v>
      </c>
      <c r="T67" s="846"/>
      <c r="U67" s="846"/>
      <c r="V67" s="846"/>
      <c r="W67" s="846"/>
      <c r="X67" s="849"/>
      <c r="Y67" s="1946"/>
      <c r="Z67" s="1947"/>
      <c r="AA67" s="1948"/>
      <c r="AB67" s="1949"/>
      <c r="AC67" s="1950"/>
      <c r="AD67" s="1951"/>
      <c r="AE67" s="751"/>
      <c r="AF67" s="751"/>
      <c r="AG67" s="751"/>
    </row>
    <row r="68" spans="1:33" ht="21" customHeight="1" thickBot="1">
      <c r="A68" s="2048" t="s">
        <v>3900</v>
      </c>
      <c r="B68" s="2049"/>
      <c r="C68" s="2049"/>
      <c r="D68" s="2049"/>
      <c r="E68" s="2050"/>
      <c r="F68" s="851" t="s">
        <v>2828</v>
      </c>
      <c r="G68" s="852" t="s">
        <v>3807</v>
      </c>
      <c r="H68" s="852" t="s">
        <v>3901</v>
      </c>
      <c r="I68" s="853"/>
      <c r="J68" s="2051"/>
      <c r="K68" s="2051"/>
      <c r="L68" s="2051"/>
      <c r="M68" s="2051"/>
      <c r="N68" s="2051"/>
      <c r="O68" s="2051"/>
      <c r="P68" s="2051"/>
      <c r="Q68" s="852" t="s">
        <v>2812</v>
      </c>
      <c r="R68" s="854" t="str">
        <f>IF(F68="■","□","■")</f>
        <v>■</v>
      </c>
      <c r="S68" s="855" t="s">
        <v>2948</v>
      </c>
      <c r="T68" s="853"/>
      <c r="U68" s="853"/>
      <c r="V68" s="853"/>
      <c r="W68" s="853"/>
      <c r="X68" s="856"/>
      <c r="Y68" s="2052"/>
      <c r="Z68" s="2053"/>
      <c r="AA68" s="2054"/>
      <c r="AB68" s="2055"/>
      <c r="AC68" s="2056"/>
      <c r="AD68" s="2057"/>
      <c r="AE68" s="751"/>
      <c r="AF68" s="751"/>
      <c r="AG68" s="751"/>
    </row>
    <row r="69" spans="1:33" ht="14.25" customHeight="1" thickBot="1">
      <c r="A69" s="857"/>
      <c r="B69" s="858"/>
      <c r="C69" s="858"/>
      <c r="D69" s="858"/>
      <c r="E69" s="858"/>
      <c r="F69" s="859"/>
      <c r="G69" s="859"/>
      <c r="H69" s="859"/>
      <c r="I69" s="859"/>
      <c r="J69" s="859"/>
      <c r="K69" s="859"/>
      <c r="L69" s="859"/>
      <c r="M69" s="859"/>
      <c r="N69" s="859"/>
      <c r="O69" s="859"/>
      <c r="P69" s="859"/>
      <c r="Q69" s="859"/>
      <c r="R69" s="859"/>
      <c r="S69" s="859"/>
      <c r="T69" s="859"/>
      <c r="U69" s="859"/>
      <c r="V69" s="859"/>
      <c r="W69" s="859"/>
      <c r="X69" s="859"/>
      <c r="Y69" s="755"/>
      <c r="Z69" s="755"/>
      <c r="AA69" s="755"/>
      <c r="AB69" s="755"/>
      <c r="AC69" s="755"/>
      <c r="AD69" s="860"/>
      <c r="AE69" s="751"/>
      <c r="AF69" s="751"/>
      <c r="AG69" s="751"/>
    </row>
    <row r="70" spans="1:33" ht="41.25" customHeight="1" thickBot="1">
      <c r="A70" s="2058" t="s">
        <v>3902</v>
      </c>
      <c r="B70" s="2059"/>
      <c r="C70" s="2059"/>
      <c r="D70" s="2059"/>
      <c r="E70" s="2059"/>
      <c r="F70" s="2059"/>
      <c r="G70" s="2059"/>
      <c r="H70" s="2059"/>
      <c r="I70" s="2059"/>
      <c r="J70" s="2059"/>
      <c r="K70" s="2059"/>
      <c r="L70" s="2059"/>
      <c r="M70" s="2059"/>
      <c r="N70" s="2059"/>
      <c r="O70" s="2059"/>
      <c r="P70" s="2059"/>
      <c r="Q70" s="2059"/>
      <c r="R70" s="2059"/>
      <c r="S70" s="2059"/>
      <c r="T70" s="2059"/>
      <c r="U70" s="2059"/>
      <c r="V70" s="2059"/>
      <c r="W70" s="2059"/>
      <c r="X70" s="2059"/>
      <c r="Y70" s="2059"/>
      <c r="Z70" s="2059"/>
      <c r="AA70" s="2059"/>
      <c r="AB70" s="2059"/>
      <c r="AC70" s="2059"/>
      <c r="AD70" s="2060"/>
      <c r="AE70" s="861"/>
      <c r="AF70" s="861"/>
      <c r="AG70" s="861"/>
    </row>
    <row r="71" spans="1:33" ht="20.100000000000001" customHeight="1" thickBot="1">
      <c r="A71" s="2061" t="s">
        <v>3903</v>
      </c>
      <c r="B71" s="2062"/>
      <c r="C71" s="2062"/>
      <c r="D71" s="2063"/>
      <c r="E71" s="2062" t="s">
        <v>3904</v>
      </c>
      <c r="F71" s="2062"/>
      <c r="G71" s="2062"/>
      <c r="H71" s="2062"/>
      <c r="I71" s="2064"/>
      <c r="J71" s="2065" t="s">
        <v>3905</v>
      </c>
      <c r="K71" s="2062"/>
      <c r="L71" s="2062"/>
      <c r="M71" s="2064"/>
      <c r="N71" s="2065" t="s">
        <v>3906</v>
      </c>
      <c r="O71" s="2062"/>
      <c r="P71" s="2062"/>
      <c r="Q71" s="2064"/>
      <c r="R71" s="2065" t="s">
        <v>3907</v>
      </c>
      <c r="S71" s="2062"/>
      <c r="T71" s="2062"/>
      <c r="U71" s="2062"/>
      <c r="V71" s="2062"/>
      <c r="W71" s="2062"/>
      <c r="X71" s="2062"/>
      <c r="Y71" s="2062"/>
      <c r="Z71" s="2062"/>
      <c r="AA71" s="2064"/>
      <c r="AB71" s="2066" t="s">
        <v>3908</v>
      </c>
      <c r="AC71" s="1931"/>
      <c r="AD71" s="1938"/>
      <c r="AE71" s="862"/>
      <c r="AF71" s="862"/>
      <c r="AG71" s="862"/>
    </row>
    <row r="72" spans="1:33" ht="20.100000000000001" customHeight="1" thickTop="1">
      <c r="A72" s="1998" t="s">
        <v>3909</v>
      </c>
      <c r="B72" s="1999"/>
      <c r="C72" s="1999"/>
      <c r="D72" s="2000"/>
      <c r="E72" s="2073"/>
      <c r="F72" s="2073"/>
      <c r="G72" s="2073"/>
      <c r="H72" s="2073"/>
      <c r="I72" s="2074"/>
      <c r="J72" s="2075"/>
      <c r="K72" s="2073"/>
      <c r="L72" s="2073"/>
      <c r="M72" s="2074"/>
      <c r="N72" s="2075"/>
      <c r="O72" s="2073"/>
      <c r="P72" s="2073"/>
      <c r="Q72" s="2073"/>
      <c r="R72" s="2076"/>
      <c r="S72" s="2077"/>
      <c r="T72" s="2077"/>
      <c r="U72" s="2077"/>
      <c r="V72" s="2077"/>
      <c r="W72" s="2077"/>
      <c r="X72" s="2077"/>
      <c r="Y72" s="2077"/>
      <c r="Z72" s="2077"/>
      <c r="AA72" s="2078"/>
      <c r="AB72" s="1976"/>
      <c r="AC72" s="1976"/>
      <c r="AD72" s="1977"/>
      <c r="AE72" s="751"/>
      <c r="AF72" s="751"/>
      <c r="AG72" s="751"/>
    </row>
    <row r="73" spans="1:33" ht="20.100000000000001" customHeight="1">
      <c r="A73" s="1998"/>
      <c r="B73" s="1999"/>
      <c r="C73" s="1999"/>
      <c r="D73" s="2000"/>
      <c r="E73" s="2077"/>
      <c r="F73" s="2077"/>
      <c r="G73" s="2077"/>
      <c r="H73" s="2077"/>
      <c r="I73" s="2079"/>
      <c r="J73" s="2080"/>
      <c r="K73" s="2077"/>
      <c r="L73" s="2077"/>
      <c r="M73" s="2079"/>
      <c r="N73" s="2080"/>
      <c r="O73" s="2077"/>
      <c r="P73" s="2077"/>
      <c r="Q73" s="2077"/>
      <c r="R73" s="2081"/>
      <c r="S73" s="2082"/>
      <c r="T73" s="2082"/>
      <c r="U73" s="2082"/>
      <c r="V73" s="2082"/>
      <c r="W73" s="2082"/>
      <c r="X73" s="2082"/>
      <c r="Y73" s="2082"/>
      <c r="Z73" s="2082"/>
      <c r="AA73" s="2083"/>
      <c r="AB73" s="1976"/>
      <c r="AC73" s="1976"/>
      <c r="AD73" s="1977"/>
      <c r="AE73" s="751"/>
      <c r="AF73" s="751"/>
      <c r="AG73" s="751"/>
    </row>
    <row r="74" spans="1:33" ht="20.100000000000001" customHeight="1">
      <c r="A74" s="1998"/>
      <c r="B74" s="1999"/>
      <c r="C74" s="1999"/>
      <c r="D74" s="2000"/>
      <c r="E74" s="2082"/>
      <c r="F74" s="2082"/>
      <c r="G74" s="2082"/>
      <c r="H74" s="2082"/>
      <c r="I74" s="2084"/>
      <c r="J74" s="2085"/>
      <c r="K74" s="2082"/>
      <c r="L74" s="2082"/>
      <c r="M74" s="2084"/>
      <c r="N74" s="2085"/>
      <c r="O74" s="2082"/>
      <c r="P74" s="2082"/>
      <c r="Q74" s="2082"/>
      <c r="R74" s="2081"/>
      <c r="S74" s="2082"/>
      <c r="T74" s="2082"/>
      <c r="U74" s="2082"/>
      <c r="V74" s="2082"/>
      <c r="W74" s="2082"/>
      <c r="X74" s="2082"/>
      <c r="Y74" s="2082"/>
      <c r="Z74" s="2082"/>
      <c r="AA74" s="2083"/>
      <c r="AB74" s="1976"/>
      <c r="AC74" s="1976"/>
      <c r="AD74" s="1977"/>
      <c r="AE74" s="751"/>
      <c r="AF74" s="751"/>
      <c r="AG74" s="751"/>
    </row>
    <row r="75" spans="1:33" ht="20.100000000000001" customHeight="1">
      <c r="A75" s="1998"/>
      <c r="B75" s="1999"/>
      <c r="C75" s="1999"/>
      <c r="D75" s="2000"/>
      <c r="E75" s="2082"/>
      <c r="F75" s="2082"/>
      <c r="G75" s="2082"/>
      <c r="H75" s="2082"/>
      <c r="I75" s="2084"/>
      <c r="J75" s="2085"/>
      <c r="K75" s="2082"/>
      <c r="L75" s="2082"/>
      <c r="M75" s="2084"/>
      <c r="N75" s="2085"/>
      <c r="O75" s="2082"/>
      <c r="P75" s="2082"/>
      <c r="Q75" s="2082"/>
      <c r="R75" s="2081"/>
      <c r="S75" s="2082"/>
      <c r="T75" s="2082"/>
      <c r="U75" s="2082"/>
      <c r="V75" s="2082"/>
      <c r="W75" s="2082"/>
      <c r="X75" s="2082"/>
      <c r="Y75" s="2082"/>
      <c r="Z75" s="2082"/>
      <c r="AA75" s="2083"/>
      <c r="AB75" s="1976"/>
      <c r="AC75" s="1976"/>
      <c r="AD75" s="1977"/>
      <c r="AE75" s="751"/>
      <c r="AF75" s="751"/>
      <c r="AG75" s="751"/>
    </row>
    <row r="76" spans="1:33" ht="20.100000000000001" customHeight="1">
      <c r="A76" s="2070"/>
      <c r="B76" s="2071"/>
      <c r="C76" s="2071"/>
      <c r="D76" s="2072"/>
      <c r="E76" s="2067"/>
      <c r="F76" s="2067"/>
      <c r="G76" s="2067"/>
      <c r="H76" s="2067"/>
      <c r="I76" s="2068"/>
      <c r="J76" s="2069"/>
      <c r="K76" s="2067"/>
      <c r="L76" s="2067"/>
      <c r="M76" s="2068"/>
      <c r="N76" s="2069"/>
      <c r="O76" s="2067"/>
      <c r="P76" s="2067"/>
      <c r="Q76" s="2067"/>
      <c r="R76" s="2086"/>
      <c r="S76" s="2087"/>
      <c r="T76" s="2087"/>
      <c r="U76" s="2087"/>
      <c r="V76" s="2087"/>
      <c r="W76" s="2087"/>
      <c r="X76" s="2087"/>
      <c r="Y76" s="2087"/>
      <c r="Z76" s="2087"/>
      <c r="AA76" s="2088"/>
      <c r="AB76" s="1966"/>
      <c r="AC76" s="1966"/>
      <c r="AD76" s="1967"/>
      <c r="AE76" s="751"/>
      <c r="AF76" s="751"/>
      <c r="AG76" s="751"/>
    </row>
    <row r="77" spans="1:33" ht="20.100000000000001" customHeight="1">
      <c r="A77" s="2089" t="s">
        <v>3910</v>
      </c>
      <c r="B77" s="2090"/>
      <c r="C77" s="2090"/>
      <c r="D77" s="2091"/>
      <c r="E77" s="2092"/>
      <c r="F77" s="2092"/>
      <c r="G77" s="2092"/>
      <c r="H77" s="2092"/>
      <c r="I77" s="2093"/>
      <c r="J77" s="2094"/>
      <c r="K77" s="2092"/>
      <c r="L77" s="2092"/>
      <c r="M77" s="2093"/>
      <c r="N77" s="2094"/>
      <c r="O77" s="2092"/>
      <c r="P77" s="2092"/>
      <c r="Q77" s="2093"/>
      <c r="R77" s="2095"/>
      <c r="S77" s="2096"/>
      <c r="T77" s="2096"/>
      <c r="U77" s="2096"/>
      <c r="V77" s="2096"/>
      <c r="W77" s="2096"/>
      <c r="X77" s="2096"/>
      <c r="Y77" s="2096"/>
      <c r="Z77" s="2096"/>
      <c r="AA77" s="2097"/>
      <c r="AB77" s="1976"/>
      <c r="AC77" s="1976"/>
      <c r="AD77" s="1977"/>
      <c r="AE77" s="751"/>
      <c r="AF77" s="751"/>
      <c r="AG77" s="751"/>
    </row>
    <row r="78" spans="1:33" ht="20.100000000000001" customHeight="1">
      <c r="A78" s="1998"/>
      <c r="B78" s="1999"/>
      <c r="C78" s="1999"/>
      <c r="D78" s="2000"/>
      <c r="E78" s="2077"/>
      <c r="F78" s="2077"/>
      <c r="G78" s="2077"/>
      <c r="H78" s="2077"/>
      <c r="I78" s="2079"/>
      <c r="J78" s="2080"/>
      <c r="K78" s="2077"/>
      <c r="L78" s="2077"/>
      <c r="M78" s="2079"/>
      <c r="N78" s="2080"/>
      <c r="O78" s="2077"/>
      <c r="P78" s="2077"/>
      <c r="Q78" s="2079"/>
      <c r="R78" s="2081"/>
      <c r="S78" s="2082"/>
      <c r="T78" s="2082"/>
      <c r="U78" s="2082"/>
      <c r="V78" s="2082"/>
      <c r="W78" s="2082"/>
      <c r="X78" s="2082"/>
      <c r="Y78" s="2082"/>
      <c r="Z78" s="2082"/>
      <c r="AA78" s="2083"/>
      <c r="AB78" s="1976"/>
      <c r="AC78" s="1976"/>
      <c r="AD78" s="1977"/>
      <c r="AE78" s="751"/>
      <c r="AF78" s="751"/>
      <c r="AG78" s="751"/>
    </row>
    <row r="79" spans="1:33" ht="20.100000000000001" customHeight="1">
      <c r="A79" s="1998"/>
      <c r="B79" s="1999"/>
      <c r="C79" s="1999"/>
      <c r="D79" s="2000"/>
      <c r="E79" s="2082"/>
      <c r="F79" s="2082"/>
      <c r="G79" s="2082"/>
      <c r="H79" s="2082"/>
      <c r="I79" s="2084"/>
      <c r="J79" s="2085"/>
      <c r="K79" s="2082"/>
      <c r="L79" s="2082"/>
      <c r="M79" s="2084"/>
      <c r="N79" s="2085"/>
      <c r="O79" s="2082"/>
      <c r="P79" s="2082"/>
      <c r="Q79" s="2084"/>
      <c r="R79" s="2081"/>
      <c r="S79" s="2082"/>
      <c r="T79" s="2082"/>
      <c r="U79" s="2082"/>
      <c r="V79" s="2082"/>
      <c r="W79" s="2082"/>
      <c r="X79" s="2082"/>
      <c r="Y79" s="2082"/>
      <c r="Z79" s="2082"/>
      <c r="AA79" s="2083"/>
      <c r="AB79" s="1976"/>
      <c r="AC79" s="1976"/>
      <c r="AD79" s="1977"/>
      <c r="AE79" s="751"/>
      <c r="AF79" s="751"/>
      <c r="AG79" s="751"/>
    </row>
    <row r="80" spans="1:33" ht="20.100000000000001" customHeight="1">
      <c r="A80" s="1998"/>
      <c r="B80" s="1999"/>
      <c r="C80" s="1999"/>
      <c r="D80" s="2000"/>
      <c r="E80" s="2082"/>
      <c r="F80" s="2082"/>
      <c r="G80" s="2082"/>
      <c r="H80" s="2082"/>
      <c r="I80" s="2084"/>
      <c r="J80" s="2085"/>
      <c r="K80" s="2082"/>
      <c r="L80" s="2082"/>
      <c r="M80" s="2084"/>
      <c r="N80" s="2085"/>
      <c r="O80" s="2082"/>
      <c r="P80" s="2082"/>
      <c r="Q80" s="2084"/>
      <c r="R80" s="2081"/>
      <c r="S80" s="2082"/>
      <c r="T80" s="2082"/>
      <c r="U80" s="2082"/>
      <c r="V80" s="2082"/>
      <c r="W80" s="2082"/>
      <c r="X80" s="2082"/>
      <c r="Y80" s="2082"/>
      <c r="Z80" s="2082"/>
      <c r="AA80" s="2083"/>
      <c r="AB80" s="1976"/>
      <c r="AC80" s="1976"/>
      <c r="AD80" s="1977"/>
      <c r="AE80" s="751"/>
      <c r="AF80" s="751"/>
      <c r="AG80" s="751"/>
    </row>
    <row r="81" spans="1:33" ht="20.100000000000001" customHeight="1">
      <c r="A81" s="2070"/>
      <c r="B81" s="2071"/>
      <c r="C81" s="2071"/>
      <c r="D81" s="2072"/>
      <c r="E81" s="2067"/>
      <c r="F81" s="2067"/>
      <c r="G81" s="2067"/>
      <c r="H81" s="2067"/>
      <c r="I81" s="2068"/>
      <c r="J81" s="2069"/>
      <c r="K81" s="2067"/>
      <c r="L81" s="2067"/>
      <c r="M81" s="2068"/>
      <c r="N81" s="2069"/>
      <c r="O81" s="2067"/>
      <c r="P81" s="2067"/>
      <c r="Q81" s="2068"/>
      <c r="R81" s="2086"/>
      <c r="S81" s="2087"/>
      <c r="T81" s="2087"/>
      <c r="U81" s="2087"/>
      <c r="V81" s="2087"/>
      <c r="W81" s="2087"/>
      <c r="X81" s="2087"/>
      <c r="Y81" s="2087"/>
      <c r="Z81" s="2087"/>
      <c r="AA81" s="2088"/>
      <c r="AB81" s="1966"/>
      <c r="AC81" s="1966"/>
      <c r="AD81" s="1967"/>
      <c r="AE81" s="751"/>
      <c r="AF81" s="751"/>
      <c r="AG81" s="751"/>
    </row>
    <row r="82" spans="1:33" ht="20.100000000000001" customHeight="1">
      <c r="A82" s="2089" t="s">
        <v>3911</v>
      </c>
      <c r="B82" s="2090"/>
      <c r="C82" s="2090"/>
      <c r="D82" s="2091"/>
      <c r="E82" s="2092"/>
      <c r="F82" s="2092"/>
      <c r="G82" s="2092"/>
      <c r="H82" s="2092"/>
      <c r="I82" s="2093"/>
      <c r="J82" s="2094"/>
      <c r="K82" s="2092"/>
      <c r="L82" s="2092"/>
      <c r="M82" s="2093"/>
      <c r="N82" s="2094"/>
      <c r="O82" s="2092"/>
      <c r="P82" s="2092"/>
      <c r="Q82" s="2093"/>
      <c r="R82" s="2095"/>
      <c r="S82" s="2096"/>
      <c r="T82" s="2096"/>
      <c r="U82" s="2096"/>
      <c r="V82" s="2096"/>
      <c r="W82" s="2096"/>
      <c r="X82" s="2096"/>
      <c r="Y82" s="2096"/>
      <c r="Z82" s="2096"/>
      <c r="AA82" s="2097"/>
      <c r="AB82" s="1976"/>
      <c r="AC82" s="1976"/>
      <c r="AD82" s="1977"/>
      <c r="AE82" s="751"/>
      <c r="AF82" s="751"/>
      <c r="AG82" s="751"/>
    </row>
    <row r="83" spans="1:33" ht="20.100000000000001" customHeight="1">
      <c r="A83" s="1998"/>
      <c r="B83" s="1999"/>
      <c r="C83" s="1999"/>
      <c r="D83" s="2000"/>
      <c r="E83" s="2077"/>
      <c r="F83" s="2077"/>
      <c r="G83" s="2077"/>
      <c r="H83" s="2077"/>
      <c r="I83" s="2079"/>
      <c r="J83" s="2080"/>
      <c r="K83" s="2077"/>
      <c r="L83" s="2077"/>
      <c r="M83" s="2079"/>
      <c r="N83" s="2080"/>
      <c r="O83" s="2077"/>
      <c r="P83" s="2077"/>
      <c r="Q83" s="2079"/>
      <c r="R83" s="2081"/>
      <c r="S83" s="2082"/>
      <c r="T83" s="2082"/>
      <c r="U83" s="2082"/>
      <c r="V83" s="2082"/>
      <c r="W83" s="2082"/>
      <c r="X83" s="2082"/>
      <c r="Y83" s="2082"/>
      <c r="Z83" s="2082"/>
      <c r="AA83" s="2083"/>
      <c r="AB83" s="1976"/>
      <c r="AC83" s="1976"/>
      <c r="AD83" s="1977"/>
      <c r="AE83" s="751"/>
      <c r="AF83" s="751"/>
      <c r="AG83" s="751"/>
    </row>
    <row r="84" spans="1:33" ht="20.100000000000001" customHeight="1">
      <c r="A84" s="1998"/>
      <c r="B84" s="1999"/>
      <c r="C84" s="1999"/>
      <c r="D84" s="2000"/>
      <c r="E84" s="2082"/>
      <c r="F84" s="2082"/>
      <c r="G84" s="2082"/>
      <c r="H84" s="2082"/>
      <c r="I84" s="2084"/>
      <c r="J84" s="2085"/>
      <c r="K84" s="2082"/>
      <c r="L84" s="2082"/>
      <c r="M84" s="2084"/>
      <c r="N84" s="2085"/>
      <c r="O84" s="2082"/>
      <c r="P84" s="2082"/>
      <c r="Q84" s="2084"/>
      <c r="R84" s="2081"/>
      <c r="S84" s="2082"/>
      <c r="T84" s="2082"/>
      <c r="U84" s="2082"/>
      <c r="V84" s="2082"/>
      <c r="W84" s="2082"/>
      <c r="X84" s="2082"/>
      <c r="Y84" s="2082"/>
      <c r="Z84" s="2082"/>
      <c r="AA84" s="2083"/>
      <c r="AB84" s="1976"/>
      <c r="AC84" s="1976"/>
      <c r="AD84" s="1977"/>
      <c r="AE84" s="751"/>
      <c r="AF84" s="751"/>
      <c r="AG84" s="751"/>
    </row>
    <row r="85" spans="1:33" ht="20.100000000000001" customHeight="1">
      <c r="A85" s="1998"/>
      <c r="B85" s="1999"/>
      <c r="C85" s="1999"/>
      <c r="D85" s="2000"/>
      <c r="E85" s="2082"/>
      <c r="F85" s="2082"/>
      <c r="G85" s="2082"/>
      <c r="H85" s="2082"/>
      <c r="I85" s="2084"/>
      <c r="J85" s="2085"/>
      <c r="K85" s="2082"/>
      <c r="L85" s="2082"/>
      <c r="M85" s="2084"/>
      <c r="N85" s="2085"/>
      <c r="O85" s="2082"/>
      <c r="P85" s="2082"/>
      <c r="Q85" s="2084"/>
      <c r="R85" s="2081"/>
      <c r="S85" s="2082"/>
      <c r="T85" s="2082"/>
      <c r="U85" s="2082"/>
      <c r="V85" s="2082"/>
      <c r="W85" s="2082"/>
      <c r="X85" s="2082"/>
      <c r="Y85" s="2082"/>
      <c r="Z85" s="2082"/>
      <c r="AA85" s="2083"/>
      <c r="AB85" s="1976"/>
      <c r="AC85" s="1976"/>
      <c r="AD85" s="1977"/>
      <c r="AE85" s="751"/>
      <c r="AF85" s="751"/>
      <c r="AG85" s="751"/>
    </row>
    <row r="86" spans="1:33" ht="20.100000000000001" customHeight="1">
      <c r="A86" s="2070"/>
      <c r="B86" s="2071"/>
      <c r="C86" s="2071"/>
      <c r="D86" s="2072"/>
      <c r="E86" s="2067"/>
      <c r="F86" s="2067"/>
      <c r="G86" s="2067"/>
      <c r="H86" s="2067"/>
      <c r="I86" s="2068"/>
      <c r="J86" s="2069"/>
      <c r="K86" s="2067"/>
      <c r="L86" s="2067"/>
      <c r="M86" s="2068"/>
      <c r="N86" s="2069"/>
      <c r="O86" s="2067"/>
      <c r="P86" s="2067"/>
      <c r="Q86" s="2068"/>
      <c r="R86" s="2086"/>
      <c r="S86" s="2087"/>
      <c r="T86" s="2087"/>
      <c r="U86" s="2087"/>
      <c r="V86" s="2087"/>
      <c r="W86" s="2087"/>
      <c r="X86" s="2087"/>
      <c r="Y86" s="2087"/>
      <c r="Z86" s="2087"/>
      <c r="AA86" s="2088"/>
      <c r="AB86" s="1966"/>
      <c r="AC86" s="1966"/>
      <c r="AD86" s="1967"/>
      <c r="AE86" s="751"/>
      <c r="AF86" s="751"/>
      <c r="AG86" s="751"/>
    </row>
    <row r="87" spans="1:33" ht="20.100000000000001" customHeight="1">
      <c r="A87" s="2089" t="s">
        <v>3912</v>
      </c>
      <c r="B87" s="2090"/>
      <c r="C87" s="2090"/>
      <c r="D87" s="2091"/>
      <c r="E87" s="2092"/>
      <c r="F87" s="2092"/>
      <c r="G87" s="2092"/>
      <c r="H87" s="2092"/>
      <c r="I87" s="2093"/>
      <c r="J87" s="2094"/>
      <c r="K87" s="2092"/>
      <c r="L87" s="2092"/>
      <c r="M87" s="2093"/>
      <c r="N87" s="2094"/>
      <c r="O87" s="2092"/>
      <c r="P87" s="2092"/>
      <c r="Q87" s="2093"/>
      <c r="R87" s="2095"/>
      <c r="S87" s="2096"/>
      <c r="T87" s="2096"/>
      <c r="U87" s="2096"/>
      <c r="V87" s="2096"/>
      <c r="W87" s="2096"/>
      <c r="X87" s="2096"/>
      <c r="Y87" s="2096"/>
      <c r="Z87" s="2096"/>
      <c r="AA87" s="2097"/>
      <c r="AB87" s="2111"/>
      <c r="AC87" s="1963"/>
      <c r="AD87" s="1964"/>
      <c r="AE87" s="751"/>
      <c r="AF87" s="751"/>
      <c r="AG87" s="751"/>
    </row>
    <row r="88" spans="1:33" ht="20.100000000000001" customHeight="1">
      <c r="A88" s="1998"/>
      <c r="B88" s="1999"/>
      <c r="C88" s="1999"/>
      <c r="D88" s="2000"/>
      <c r="E88" s="2077"/>
      <c r="F88" s="2077"/>
      <c r="G88" s="2077"/>
      <c r="H88" s="2077"/>
      <c r="I88" s="2079"/>
      <c r="J88" s="2080"/>
      <c r="K88" s="2077"/>
      <c r="L88" s="2077"/>
      <c r="M88" s="2079"/>
      <c r="N88" s="2080"/>
      <c r="O88" s="2077"/>
      <c r="P88" s="2077"/>
      <c r="Q88" s="2079"/>
      <c r="R88" s="2081"/>
      <c r="S88" s="2082"/>
      <c r="T88" s="2082"/>
      <c r="U88" s="2082"/>
      <c r="V88" s="2082"/>
      <c r="W88" s="2082"/>
      <c r="X88" s="2082"/>
      <c r="Y88" s="2082"/>
      <c r="Z88" s="2082"/>
      <c r="AA88" s="2083"/>
      <c r="AB88" s="2017"/>
      <c r="AC88" s="1976"/>
      <c r="AD88" s="1977"/>
      <c r="AE88" s="751"/>
      <c r="AF88" s="751"/>
      <c r="AG88" s="751"/>
    </row>
    <row r="89" spans="1:33" ht="20.100000000000001" customHeight="1">
      <c r="A89" s="1998"/>
      <c r="B89" s="1999"/>
      <c r="C89" s="1999"/>
      <c r="D89" s="2000"/>
      <c r="E89" s="2082"/>
      <c r="F89" s="2082"/>
      <c r="G89" s="2082"/>
      <c r="H89" s="2082"/>
      <c r="I89" s="2084"/>
      <c r="J89" s="2085"/>
      <c r="K89" s="2082"/>
      <c r="L89" s="2082"/>
      <c r="M89" s="2084"/>
      <c r="N89" s="2085"/>
      <c r="O89" s="2082"/>
      <c r="P89" s="2082"/>
      <c r="Q89" s="2084"/>
      <c r="R89" s="2081"/>
      <c r="S89" s="2082"/>
      <c r="T89" s="2082"/>
      <c r="U89" s="2082"/>
      <c r="V89" s="2082"/>
      <c r="W89" s="2082"/>
      <c r="X89" s="2082"/>
      <c r="Y89" s="2082"/>
      <c r="Z89" s="2082"/>
      <c r="AA89" s="2083"/>
      <c r="AB89" s="2017"/>
      <c r="AC89" s="1976"/>
      <c r="AD89" s="1977"/>
      <c r="AE89" s="751"/>
      <c r="AF89" s="751"/>
      <c r="AG89" s="751"/>
    </row>
    <row r="90" spans="1:33" ht="20.100000000000001" customHeight="1">
      <c r="A90" s="1998"/>
      <c r="B90" s="1999"/>
      <c r="C90" s="1999"/>
      <c r="D90" s="2000"/>
      <c r="E90" s="2082"/>
      <c r="F90" s="2082"/>
      <c r="G90" s="2082"/>
      <c r="H90" s="2082"/>
      <c r="I90" s="2084"/>
      <c r="J90" s="2085"/>
      <c r="K90" s="2082"/>
      <c r="L90" s="2082"/>
      <c r="M90" s="2084"/>
      <c r="N90" s="2085"/>
      <c r="O90" s="2082"/>
      <c r="P90" s="2082"/>
      <c r="Q90" s="2084"/>
      <c r="R90" s="2081"/>
      <c r="S90" s="2082"/>
      <c r="T90" s="2082"/>
      <c r="U90" s="2082"/>
      <c r="V90" s="2082"/>
      <c r="W90" s="2082"/>
      <c r="X90" s="2082"/>
      <c r="Y90" s="2082"/>
      <c r="Z90" s="2082"/>
      <c r="AA90" s="2083"/>
      <c r="AB90" s="2017"/>
      <c r="AC90" s="1976"/>
      <c r="AD90" s="1977"/>
      <c r="AE90" s="751"/>
      <c r="AF90" s="751"/>
      <c r="AG90" s="751"/>
    </row>
    <row r="91" spans="1:33" ht="20.100000000000001" customHeight="1" thickBot="1">
      <c r="A91" s="2001"/>
      <c r="B91" s="2002"/>
      <c r="C91" s="2002"/>
      <c r="D91" s="2003"/>
      <c r="E91" s="2106"/>
      <c r="F91" s="2106"/>
      <c r="G91" s="2106"/>
      <c r="H91" s="2106"/>
      <c r="I91" s="2107"/>
      <c r="J91" s="2108"/>
      <c r="K91" s="2106"/>
      <c r="L91" s="2106"/>
      <c r="M91" s="2107"/>
      <c r="N91" s="2108"/>
      <c r="O91" s="2106"/>
      <c r="P91" s="2106"/>
      <c r="Q91" s="2107"/>
      <c r="R91" s="2109"/>
      <c r="S91" s="2106"/>
      <c r="T91" s="2106"/>
      <c r="U91" s="2106"/>
      <c r="V91" s="2106"/>
      <c r="W91" s="2106"/>
      <c r="X91" s="2106"/>
      <c r="Y91" s="2106"/>
      <c r="Z91" s="2106"/>
      <c r="AA91" s="2110"/>
      <c r="AB91" s="2018"/>
      <c r="AC91" s="2019"/>
      <c r="AD91" s="2020"/>
      <c r="AE91" s="751"/>
      <c r="AF91" s="751"/>
      <c r="AG91" s="751"/>
    </row>
    <row r="92" spans="1:33" ht="20.100000000000001" customHeight="1" thickBot="1">
      <c r="A92" s="2061" t="s">
        <v>3913</v>
      </c>
      <c r="B92" s="2062"/>
      <c r="C92" s="2062"/>
      <c r="D92" s="2062"/>
      <c r="E92" s="2062"/>
      <c r="F92" s="2062"/>
      <c r="G92" s="2062"/>
      <c r="H92" s="2062"/>
      <c r="I92" s="2062"/>
      <c r="J92" s="2062"/>
      <c r="K92" s="2062"/>
      <c r="L92" s="2062"/>
      <c r="M92" s="2062"/>
      <c r="N92" s="2062"/>
      <c r="O92" s="2062"/>
      <c r="P92" s="2062"/>
      <c r="Q92" s="2062"/>
      <c r="R92" s="2062"/>
      <c r="S92" s="2062"/>
      <c r="T92" s="2062"/>
      <c r="U92" s="2062"/>
      <c r="V92" s="2062"/>
      <c r="W92" s="2062"/>
      <c r="X92" s="2062"/>
      <c r="Y92" s="2062"/>
      <c r="Z92" s="2062"/>
      <c r="AA92" s="2064"/>
      <c r="AB92" s="2098" t="s">
        <v>3914</v>
      </c>
      <c r="AC92" s="2099"/>
      <c r="AD92" s="2100"/>
      <c r="AE92" s="862"/>
      <c r="AF92" s="862"/>
      <c r="AG92" s="862"/>
    </row>
    <row r="93" spans="1:33" ht="20.100000000000001" customHeight="1" thickTop="1">
      <c r="A93" s="2101"/>
      <c r="B93" s="2010"/>
      <c r="C93" s="2010"/>
      <c r="D93" s="2010"/>
      <c r="E93" s="2010"/>
      <c r="F93" s="2010"/>
      <c r="G93" s="2010"/>
      <c r="H93" s="2010"/>
      <c r="I93" s="2010"/>
      <c r="J93" s="2010"/>
      <c r="K93" s="2010"/>
      <c r="L93" s="2010"/>
      <c r="M93" s="2010"/>
      <c r="N93" s="2010"/>
      <c r="O93" s="2010"/>
      <c r="P93" s="2010"/>
      <c r="Q93" s="2010"/>
      <c r="R93" s="2010"/>
      <c r="S93" s="2010"/>
      <c r="T93" s="2010"/>
      <c r="U93" s="2010"/>
      <c r="V93" s="2010"/>
      <c r="W93" s="2010"/>
      <c r="X93" s="2010"/>
      <c r="Y93" s="2010"/>
      <c r="Z93" s="2010"/>
      <c r="AA93" s="2011"/>
      <c r="AB93" s="2017"/>
      <c r="AC93" s="1976"/>
      <c r="AD93" s="1977"/>
      <c r="AE93" s="751"/>
      <c r="AF93" s="751"/>
      <c r="AG93" s="751"/>
    </row>
    <row r="94" spans="1:33" ht="20.100000000000001" customHeight="1">
      <c r="A94" s="2102"/>
      <c r="B94" s="2103"/>
      <c r="C94" s="2103"/>
      <c r="D94" s="2103"/>
      <c r="E94" s="2103"/>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4"/>
      <c r="AB94" s="2017"/>
      <c r="AC94" s="1976"/>
      <c r="AD94" s="1977"/>
      <c r="AE94" s="751"/>
      <c r="AF94" s="751"/>
      <c r="AG94" s="751"/>
    </row>
    <row r="95" spans="1:33" ht="20.100000000000001" customHeight="1">
      <c r="A95" s="2102"/>
      <c r="B95" s="2103"/>
      <c r="C95" s="2103"/>
      <c r="D95" s="2103"/>
      <c r="E95" s="2103"/>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4"/>
      <c r="AB95" s="2017"/>
      <c r="AC95" s="1976"/>
      <c r="AD95" s="1977"/>
      <c r="AE95" s="751"/>
      <c r="AF95" s="751"/>
      <c r="AG95" s="751"/>
    </row>
    <row r="96" spans="1:33" ht="20.100000000000001" customHeight="1">
      <c r="A96" s="2102"/>
      <c r="B96" s="2103"/>
      <c r="C96" s="2103"/>
      <c r="D96" s="2103"/>
      <c r="E96" s="2103"/>
      <c r="F96" s="2103"/>
      <c r="G96" s="2103"/>
      <c r="H96" s="2103"/>
      <c r="I96" s="2103"/>
      <c r="J96" s="2103"/>
      <c r="K96" s="2103"/>
      <c r="L96" s="2103"/>
      <c r="M96" s="2103"/>
      <c r="N96" s="2103"/>
      <c r="O96" s="2103"/>
      <c r="P96" s="2103"/>
      <c r="Q96" s="2103"/>
      <c r="R96" s="2103"/>
      <c r="S96" s="2103"/>
      <c r="T96" s="2103"/>
      <c r="U96" s="2103"/>
      <c r="V96" s="2103"/>
      <c r="W96" s="2103"/>
      <c r="X96" s="2103"/>
      <c r="Y96" s="2103"/>
      <c r="Z96" s="2103"/>
      <c r="AA96" s="2104"/>
      <c r="AB96" s="2017"/>
      <c r="AC96" s="1976"/>
      <c r="AD96" s="1977"/>
      <c r="AE96" s="751"/>
      <c r="AF96" s="751"/>
      <c r="AG96" s="751"/>
    </row>
    <row r="97" spans="1:33" ht="20.100000000000001" customHeight="1" thickBot="1">
      <c r="A97" s="2105"/>
      <c r="B97" s="2012"/>
      <c r="C97" s="2012"/>
      <c r="D97" s="2012"/>
      <c r="E97" s="2012"/>
      <c r="F97" s="2012"/>
      <c r="G97" s="2012"/>
      <c r="H97" s="2012"/>
      <c r="I97" s="2012"/>
      <c r="J97" s="2012"/>
      <c r="K97" s="2012"/>
      <c r="L97" s="2012"/>
      <c r="M97" s="2012"/>
      <c r="N97" s="2012"/>
      <c r="O97" s="2012"/>
      <c r="P97" s="2012"/>
      <c r="Q97" s="2012"/>
      <c r="R97" s="2012"/>
      <c r="S97" s="2012"/>
      <c r="T97" s="2012"/>
      <c r="U97" s="2012"/>
      <c r="V97" s="2012"/>
      <c r="W97" s="2012"/>
      <c r="X97" s="2012"/>
      <c r="Y97" s="2012"/>
      <c r="Z97" s="2012"/>
      <c r="AA97" s="2013"/>
      <c r="AB97" s="2018"/>
      <c r="AC97" s="2019"/>
      <c r="AD97" s="2020"/>
      <c r="AE97" s="751"/>
      <c r="AF97" s="751"/>
      <c r="AG97" s="751"/>
    </row>
    <row r="110" spans="1:33">
      <c r="A110" s="688" t="s">
        <v>3915</v>
      </c>
    </row>
    <row r="111" spans="1:33">
      <c r="A111" s="688" t="s">
        <v>3916</v>
      </c>
    </row>
    <row r="112" spans="1:33">
      <c r="A112" s="688" t="s">
        <v>3917</v>
      </c>
    </row>
    <row r="113" spans="1:1">
      <c r="A113" s="688" t="s">
        <v>3918</v>
      </c>
    </row>
    <row r="114" spans="1:1">
      <c r="A114" s="688" t="s">
        <v>3919</v>
      </c>
    </row>
    <row r="115" spans="1:1">
      <c r="A115" s="688" t="s">
        <v>3920</v>
      </c>
    </row>
    <row r="116" spans="1:1">
      <c r="A116" s="688" t="s">
        <v>3921</v>
      </c>
    </row>
  </sheetData>
  <mergeCells count="249">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A68:E68"/>
    <mergeCell ref="J68:P68"/>
    <mergeCell ref="Y68:AA68"/>
    <mergeCell ref="AB68:AD68"/>
    <mergeCell ref="A70:AD70"/>
    <mergeCell ref="A71:D71"/>
    <mergeCell ref="E71:I71"/>
    <mergeCell ref="J71:M71"/>
    <mergeCell ref="N71:Q71"/>
    <mergeCell ref="R71:AA71"/>
    <mergeCell ref="AB71:AD7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42:E44"/>
    <mergeCell ref="F42:X44"/>
    <mergeCell ref="Y42:AA44"/>
    <mergeCell ref="AB42:AD44"/>
    <mergeCell ref="J39:K39"/>
    <mergeCell ref="L39:M39"/>
    <mergeCell ref="N39:O39"/>
    <mergeCell ref="Q39:S39"/>
    <mergeCell ref="T39:U39"/>
    <mergeCell ref="F40:I40"/>
    <mergeCell ref="L40:M40"/>
    <mergeCell ref="T40:W40"/>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A23:E24"/>
    <mergeCell ref="G23:H23"/>
    <mergeCell ref="S23:V23"/>
    <mergeCell ref="Y23:AA24"/>
    <mergeCell ref="AB23:AD24"/>
    <mergeCell ref="A25:E26"/>
    <mergeCell ref="Y25:AA26"/>
    <mergeCell ref="AB25:AD26"/>
    <mergeCell ref="N26:O26"/>
    <mergeCell ref="V26:W26"/>
    <mergeCell ref="A20:E20"/>
    <mergeCell ref="Y20:AA20"/>
    <mergeCell ref="AB20:AD20"/>
    <mergeCell ref="A21:E22"/>
    <mergeCell ref="Y21:AA22"/>
    <mergeCell ref="AB21:AD22"/>
    <mergeCell ref="A11:E13"/>
    <mergeCell ref="Y11:AA13"/>
    <mergeCell ref="AB11:AD13"/>
    <mergeCell ref="A14:E19"/>
    <mergeCell ref="Y14:AA19"/>
    <mergeCell ref="AB14:AD1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election activeCell="AD2" sqref="AD2"/>
    </sheetView>
  </sheetViews>
  <sheetFormatPr defaultRowHeight="13.5"/>
  <cols>
    <col min="1" max="16384" width="9" style="864"/>
  </cols>
  <sheetData>
    <row r="6" spans="4:10" ht="42">
      <c r="D6" s="863" t="s">
        <v>3922</v>
      </c>
    </row>
    <row r="9" spans="4:10" ht="14.25">
      <c r="D9" s="865" t="s">
        <v>3923</v>
      </c>
    </row>
    <row r="12" spans="4:10" ht="14.25" thickBot="1"/>
    <row r="13" spans="4:10" ht="15" thickBot="1">
      <c r="D13" s="866" t="s">
        <v>3924</v>
      </c>
      <c r="J13" s="867" t="s">
        <v>3925</v>
      </c>
    </row>
    <row r="15" spans="4:10">
      <c r="D15" s="864" t="s">
        <v>3926</v>
      </c>
      <c r="J15" s="864" t="s">
        <v>3927</v>
      </c>
    </row>
    <row r="16" spans="4:10">
      <c r="D16" s="864" t="s">
        <v>3928</v>
      </c>
      <c r="J16" s="864" t="s">
        <v>3928</v>
      </c>
    </row>
    <row r="17" spans="4:14">
      <c r="D17" s="864" t="s">
        <v>3929</v>
      </c>
      <c r="J17" s="864" t="s">
        <v>3929</v>
      </c>
    </row>
    <row r="18" spans="4:14" ht="14.25">
      <c r="D18" s="864" t="s">
        <v>3930</v>
      </c>
      <c r="J18" s="864" t="s">
        <v>3931</v>
      </c>
      <c r="N18" s="868"/>
    </row>
    <row r="19" spans="4:14">
      <c r="D19" s="864" t="s">
        <v>3932</v>
      </c>
      <c r="J19" s="864" t="s">
        <v>3932</v>
      </c>
    </row>
  </sheetData>
  <phoneticPr fontId="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AD2" sqref="AD2"/>
    </sheetView>
  </sheetViews>
  <sheetFormatPr defaultRowHeight="12"/>
  <cols>
    <col min="1" max="9" width="3" style="887" customWidth="1"/>
    <col min="10" max="10" width="3.125" style="887" customWidth="1"/>
    <col min="11" max="31" width="3" style="887" customWidth="1"/>
    <col min="32" max="32" width="6.25" style="887" customWidth="1"/>
    <col min="33" max="33" width="4.625" style="887" customWidth="1"/>
    <col min="34" max="256" width="9" style="887"/>
    <col min="257" max="265" width="3" style="887" customWidth="1"/>
    <col min="266" max="266" width="3.125" style="887" customWidth="1"/>
    <col min="267" max="287" width="3" style="887" customWidth="1"/>
    <col min="288" max="288" width="6.25" style="887" customWidth="1"/>
    <col min="289" max="289" width="4.625" style="887" customWidth="1"/>
    <col min="290" max="512" width="9" style="887"/>
    <col min="513" max="521" width="3" style="887" customWidth="1"/>
    <col min="522" max="522" width="3.125" style="887" customWidth="1"/>
    <col min="523" max="543" width="3" style="887" customWidth="1"/>
    <col min="544" max="544" width="6.25" style="887" customWidth="1"/>
    <col min="545" max="545" width="4.625" style="887" customWidth="1"/>
    <col min="546" max="768" width="9" style="887"/>
    <col min="769" max="777" width="3" style="887" customWidth="1"/>
    <col min="778" max="778" width="3.125" style="887" customWidth="1"/>
    <col min="779" max="799" width="3" style="887" customWidth="1"/>
    <col min="800" max="800" width="6.25" style="887" customWidth="1"/>
    <col min="801" max="801" width="4.625" style="887" customWidth="1"/>
    <col min="802" max="1024" width="9" style="887"/>
    <col min="1025" max="1033" width="3" style="887" customWidth="1"/>
    <col min="1034" max="1034" width="3.125" style="887" customWidth="1"/>
    <col min="1035" max="1055" width="3" style="887" customWidth="1"/>
    <col min="1056" max="1056" width="6.25" style="887" customWidth="1"/>
    <col min="1057" max="1057" width="4.625" style="887" customWidth="1"/>
    <col min="1058" max="1280" width="9" style="887"/>
    <col min="1281" max="1289" width="3" style="887" customWidth="1"/>
    <col min="1290" max="1290" width="3.125" style="887" customWidth="1"/>
    <col min="1291" max="1311" width="3" style="887" customWidth="1"/>
    <col min="1312" max="1312" width="6.25" style="887" customWidth="1"/>
    <col min="1313" max="1313" width="4.625" style="887" customWidth="1"/>
    <col min="1314" max="1536" width="9" style="887"/>
    <col min="1537" max="1545" width="3" style="887" customWidth="1"/>
    <col min="1546" max="1546" width="3.125" style="887" customWidth="1"/>
    <col min="1547" max="1567" width="3" style="887" customWidth="1"/>
    <col min="1568" max="1568" width="6.25" style="887" customWidth="1"/>
    <col min="1569" max="1569" width="4.625" style="887" customWidth="1"/>
    <col min="1570" max="1792" width="9" style="887"/>
    <col min="1793" max="1801" width="3" style="887" customWidth="1"/>
    <col min="1802" max="1802" width="3.125" style="887" customWidth="1"/>
    <col min="1803" max="1823" width="3" style="887" customWidth="1"/>
    <col min="1824" max="1824" width="6.25" style="887" customWidth="1"/>
    <col min="1825" max="1825" width="4.625" style="887" customWidth="1"/>
    <col min="1826" max="2048" width="9" style="887"/>
    <col min="2049" max="2057" width="3" style="887" customWidth="1"/>
    <col min="2058" max="2058" width="3.125" style="887" customWidth="1"/>
    <col min="2059" max="2079" width="3" style="887" customWidth="1"/>
    <col min="2080" max="2080" width="6.25" style="887" customWidth="1"/>
    <col min="2081" max="2081" width="4.625" style="887" customWidth="1"/>
    <col min="2082" max="2304" width="9" style="887"/>
    <col min="2305" max="2313" width="3" style="887" customWidth="1"/>
    <col min="2314" max="2314" width="3.125" style="887" customWidth="1"/>
    <col min="2315" max="2335" width="3" style="887" customWidth="1"/>
    <col min="2336" max="2336" width="6.25" style="887" customWidth="1"/>
    <col min="2337" max="2337" width="4.625" style="887" customWidth="1"/>
    <col min="2338" max="2560" width="9" style="887"/>
    <col min="2561" max="2569" width="3" style="887" customWidth="1"/>
    <col min="2570" max="2570" width="3.125" style="887" customWidth="1"/>
    <col min="2571" max="2591" width="3" style="887" customWidth="1"/>
    <col min="2592" max="2592" width="6.25" style="887" customWidth="1"/>
    <col min="2593" max="2593" width="4.625" style="887" customWidth="1"/>
    <col min="2594" max="2816" width="9" style="887"/>
    <col min="2817" max="2825" width="3" style="887" customWidth="1"/>
    <col min="2826" max="2826" width="3.125" style="887" customWidth="1"/>
    <col min="2827" max="2847" width="3" style="887" customWidth="1"/>
    <col min="2848" max="2848" width="6.25" style="887" customWidth="1"/>
    <col min="2849" max="2849" width="4.625" style="887" customWidth="1"/>
    <col min="2850" max="3072" width="9" style="887"/>
    <col min="3073" max="3081" width="3" style="887" customWidth="1"/>
    <col min="3082" max="3082" width="3.125" style="887" customWidth="1"/>
    <col min="3083" max="3103" width="3" style="887" customWidth="1"/>
    <col min="3104" max="3104" width="6.25" style="887" customWidth="1"/>
    <col min="3105" max="3105" width="4.625" style="887" customWidth="1"/>
    <col min="3106" max="3328" width="9" style="887"/>
    <col min="3329" max="3337" width="3" style="887" customWidth="1"/>
    <col min="3338" max="3338" width="3.125" style="887" customWidth="1"/>
    <col min="3339" max="3359" width="3" style="887" customWidth="1"/>
    <col min="3360" max="3360" width="6.25" style="887" customWidth="1"/>
    <col min="3361" max="3361" width="4.625" style="887" customWidth="1"/>
    <col min="3362" max="3584" width="9" style="887"/>
    <col min="3585" max="3593" width="3" style="887" customWidth="1"/>
    <col min="3594" max="3594" width="3.125" style="887" customWidth="1"/>
    <col min="3595" max="3615" width="3" style="887" customWidth="1"/>
    <col min="3616" max="3616" width="6.25" style="887" customWidth="1"/>
    <col min="3617" max="3617" width="4.625" style="887" customWidth="1"/>
    <col min="3618" max="3840" width="9" style="887"/>
    <col min="3841" max="3849" width="3" style="887" customWidth="1"/>
    <col min="3850" max="3850" width="3.125" style="887" customWidth="1"/>
    <col min="3851" max="3871" width="3" style="887" customWidth="1"/>
    <col min="3872" max="3872" width="6.25" style="887" customWidth="1"/>
    <col min="3873" max="3873" width="4.625" style="887" customWidth="1"/>
    <col min="3874" max="4096" width="9" style="887"/>
    <col min="4097" max="4105" width="3" style="887" customWidth="1"/>
    <col min="4106" max="4106" width="3.125" style="887" customWidth="1"/>
    <col min="4107" max="4127" width="3" style="887" customWidth="1"/>
    <col min="4128" max="4128" width="6.25" style="887" customWidth="1"/>
    <col min="4129" max="4129" width="4.625" style="887" customWidth="1"/>
    <col min="4130" max="4352" width="9" style="887"/>
    <col min="4353" max="4361" width="3" style="887" customWidth="1"/>
    <col min="4362" max="4362" width="3.125" style="887" customWidth="1"/>
    <col min="4363" max="4383" width="3" style="887" customWidth="1"/>
    <col min="4384" max="4384" width="6.25" style="887" customWidth="1"/>
    <col min="4385" max="4385" width="4.625" style="887" customWidth="1"/>
    <col min="4386" max="4608" width="9" style="887"/>
    <col min="4609" max="4617" width="3" style="887" customWidth="1"/>
    <col min="4618" max="4618" width="3.125" style="887" customWidth="1"/>
    <col min="4619" max="4639" width="3" style="887" customWidth="1"/>
    <col min="4640" max="4640" width="6.25" style="887" customWidth="1"/>
    <col min="4641" max="4641" width="4.625" style="887" customWidth="1"/>
    <col min="4642" max="4864" width="9" style="887"/>
    <col min="4865" max="4873" width="3" style="887" customWidth="1"/>
    <col min="4874" max="4874" width="3.125" style="887" customWidth="1"/>
    <col min="4875" max="4895" width="3" style="887" customWidth="1"/>
    <col min="4896" max="4896" width="6.25" style="887" customWidth="1"/>
    <col min="4897" max="4897" width="4.625" style="887" customWidth="1"/>
    <col min="4898" max="5120" width="9" style="887"/>
    <col min="5121" max="5129" width="3" style="887" customWidth="1"/>
    <col min="5130" max="5130" width="3.125" style="887" customWidth="1"/>
    <col min="5131" max="5151" width="3" style="887" customWidth="1"/>
    <col min="5152" max="5152" width="6.25" style="887" customWidth="1"/>
    <col min="5153" max="5153" width="4.625" style="887" customWidth="1"/>
    <col min="5154" max="5376" width="9" style="887"/>
    <col min="5377" max="5385" width="3" style="887" customWidth="1"/>
    <col min="5386" max="5386" width="3.125" style="887" customWidth="1"/>
    <col min="5387" max="5407" width="3" style="887" customWidth="1"/>
    <col min="5408" max="5408" width="6.25" style="887" customWidth="1"/>
    <col min="5409" max="5409" width="4.625" style="887" customWidth="1"/>
    <col min="5410" max="5632" width="9" style="887"/>
    <col min="5633" max="5641" width="3" style="887" customWidth="1"/>
    <col min="5642" max="5642" width="3.125" style="887" customWidth="1"/>
    <col min="5643" max="5663" width="3" style="887" customWidth="1"/>
    <col min="5664" max="5664" width="6.25" style="887" customWidth="1"/>
    <col min="5665" max="5665" width="4.625" style="887" customWidth="1"/>
    <col min="5666" max="5888" width="9" style="887"/>
    <col min="5889" max="5897" width="3" style="887" customWidth="1"/>
    <col min="5898" max="5898" width="3.125" style="887" customWidth="1"/>
    <col min="5899" max="5919" width="3" style="887" customWidth="1"/>
    <col min="5920" max="5920" width="6.25" style="887" customWidth="1"/>
    <col min="5921" max="5921" width="4.625" style="887" customWidth="1"/>
    <col min="5922" max="6144" width="9" style="887"/>
    <col min="6145" max="6153" width="3" style="887" customWidth="1"/>
    <col min="6154" max="6154" width="3.125" style="887" customWidth="1"/>
    <col min="6155" max="6175" width="3" style="887" customWidth="1"/>
    <col min="6176" max="6176" width="6.25" style="887" customWidth="1"/>
    <col min="6177" max="6177" width="4.625" style="887" customWidth="1"/>
    <col min="6178" max="6400" width="9" style="887"/>
    <col min="6401" max="6409" width="3" style="887" customWidth="1"/>
    <col min="6410" max="6410" width="3.125" style="887" customWidth="1"/>
    <col min="6411" max="6431" width="3" style="887" customWidth="1"/>
    <col min="6432" max="6432" width="6.25" style="887" customWidth="1"/>
    <col min="6433" max="6433" width="4.625" style="887" customWidth="1"/>
    <col min="6434" max="6656" width="9" style="887"/>
    <col min="6657" max="6665" width="3" style="887" customWidth="1"/>
    <col min="6666" max="6666" width="3.125" style="887" customWidth="1"/>
    <col min="6667" max="6687" width="3" style="887" customWidth="1"/>
    <col min="6688" max="6688" width="6.25" style="887" customWidth="1"/>
    <col min="6689" max="6689" width="4.625" style="887" customWidth="1"/>
    <col min="6690" max="6912" width="9" style="887"/>
    <col min="6913" max="6921" width="3" style="887" customWidth="1"/>
    <col min="6922" max="6922" width="3.125" style="887" customWidth="1"/>
    <col min="6923" max="6943" width="3" style="887" customWidth="1"/>
    <col min="6944" max="6944" width="6.25" style="887" customWidth="1"/>
    <col min="6945" max="6945" width="4.625" style="887" customWidth="1"/>
    <col min="6946" max="7168" width="9" style="887"/>
    <col min="7169" max="7177" width="3" style="887" customWidth="1"/>
    <col min="7178" max="7178" width="3.125" style="887" customWidth="1"/>
    <col min="7179" max="7199" width="3" style="887" customWidth="1"/>
    <col min="7200" max="7200" width="6.25" style="887" customWidth="1"/>
    <col min="7201" max="7201" width="4.625" style="887" customWidth="1"/>
    <col min="7202" max="7424" width="9" style="887"/>
    <col min="7425" max="7433" width="3" style="887" customWidth="1"/>
    <col min="7434" max="7434" width="3.125" style="887" customWidth="1"/>
    <col min="7435" max="7455" width="3" style="887" customWidth="1"/>
    <col min="7456" max="7456" width="6.25" style="887" customWidth="1"/>
    <col min="7457" max="7457" width="4.625" style="887" customWidth="1"/>
    <col min="7458" max="7680" width="9" style="887"/>
    <col min="7681" max="7689" width="3" style="887" customWidth="1"/>
    <col min="7690" max="7690" width="3.125" style="887" customWidth="1"/>
    <col min="7691" max="7711" width="3" style="887" customWidth="1"/>
    <col min="7712" max="7712" width="6.25" style="887" customWidth="1"/>
    <col min="7713" max="7713" width="4.625" style="887" customWidth="1"/>
    <col min="7714" max="7936" width="9" style="887"/>
    <col min="7937" max="7945" width="3" style="887" customWidth="1"/>
    <col min="7946" max="7946" width="3.125" style="887" customWidth="1"/>
    <col min="7947" max="7967" width="3" style="887" customWidth="1"/>
    <col min="7968" max="7968" width="6.25" style="887" customWidth="1"/>
    <col min="7969" max="7969" width="4.625" style="887" customWidth="1"/>
    <col min="7970" max="8192" width="9" style="887"/>
    <col min="8193" max="8201" width="3" style="887" customWidth="1"/>
    <col min="8202" max="8202" width="3.125" style="887" customWidth="1"/>
    <col min="8203" max="8223" width="3" style="887" customWidth="1"/>
    <col min="8224" max="8224" width="6.25" style="887" customWidth="1"/>
    <col min="8225" max="8225" width="4.625" style="887" customWidth="1"/>
    <col min="8226" max="8448" width="9" style="887"/>
    <col min="8449" max="8457" width="3" style="887" customWidth="1"/>
    <col min="8458" max="8458" width="3.125" style="887" customWidth="1"/>
    <col min="8459" max="8479" width="3" style="887" customWidth="1"/>
    <col min="8480" max="8480" width="6.25" style="887" customWidth="1"/>
    <col min="8481" max="8481" width="4.625" style="887" customWidth="1"/>
    <col min="8482" max="8704" width="9" style="887"/>
    <col min="8705" max="8713" width="3" style="887" customWidth="1"/>
    <col min="8714" max="8714" width="3.125" style="887" customWidth="1"/>
    <col min="8715" max="8735" width="3" style="887" customWidth="1"/>
    <col min="8736" max="8736" width="6.25" style="887" customWidth="1"/>
    <col min="8737" max="8737" width="4.625" style="887" customWidth="1"/>
    <col min="8738" max="8960" width="9" style="887"/>
    <col min="8961" max="8969" width="3" style="887" customWidth="1"/>
    <col min="8970" max="8970" width="3.125" style="887" customWidth="1"/>
    <col min="8971" max="8991" width="3" style="887" customWidth="1"/>
    <col min="8992" max="8992" width="6.25" style="887" customWidth="1"/>
    <col min="8993" max="8993" width="4.625" style="887" customWidth="1"/>
    <col min="8994" max="9216" width="9" style="887"/>
    <col min="9217" max="9225" width="3" style="887" customWidth="1"/>
    <col min="9226" max="9226" width="3.125" style="887" customWidth="1"/>
    <col min="9227" max="9247" width="3" style="887" customWidth="1"/>
    <col min="9248" max="9248" width="6.25" style="887" customWidth="1"/>
    <col min="9249" max="9249" width="4.625" style="887" customWidth="1"/>
    <col min="9250" max="9472" width="9" style="887"/>
    <col min="9473" max="9481" width="3" style="887" customWidth="1"/>
    <col min="9482" max="9482" width="3.125" style="887" customWidth="1"/>
    <col min="9483" max="9503" width="3" style="887" customWidth="1"/>
    <col min="9504" max="9504" width="6.25" style="887" customWidth="1"/>
    <col min="9505" max="9505" width="4.625" style="887" customWidth="1"/>
    <col min="9506" max="9728" width="9" style="887"/>
    <col min="9729" max="9737" width="3" style="887" customWidth="1"/>
    <col min="9738" max="9738" width="3.125" style="887" customWidth="1"/>
    <col min="9739" max="9759" width="3" style="887" customWidth="1"/>
    <col min="9760" max="9760" width="6.25" style="887" customWidth="1"/>
    <col min="9761" max="9761" width="4.625" style="887" customWidth="1"/>
    <col min="9762" max="9984" width="9" style="887"/>
    <col min="9985" max="9993" width="3" style="887" customWidth="1"/>
    <col min="9994" max="9994" width="3.125" style="887" customWidth="1"/>
    <col min="9995" max="10015" width="3" style="887" customWidth="1"/>
    <col min="10016" max="10016" width="6.25" style="887" customWidth="1"/>
    <col min="10017" max="10017" width="4.625" style="887" customWidth="1"/>
    <col min="10018" max="10240" width="9" style="887"/>
    <col min="10241" max="10249" width="3" style="887" customWidth="1"/>
    <col min="10250" max="10250" width="3.125" style="887" customWidth="1"/>
    <col min="10251" max="10271" width="3" style="887" customWidth="1"/>
    <col min="10272" max="10272" width="6.25" style="887" customWidth="1"/>
    <col min="10273" max="10273" width="4.625" style="887" customWidth="1"/>
    <col min="10274" max="10496" width="9" style="887"/>
    <col min="10497" max="10505" width="3" style="887" customWidth="1"/>
    <col min="10506" max="10506" width="3.125" style="887" customWidth="1"/>
    <col min="10507" max="10527" width="3" style="887" customWidth="1"/>
    <col min="10528" max="10528" width="6.25" style="887" customWidth="1"/>
    <col min="10529" max="10529" width="4.625" style="887" customWidth="1"/>
    <col min="10530" max="10752" width="9" style="887"/>
    <col min="10753" max="10761" width="3" style="887" customWidth="1"/>
    <col min="10762" max="10762" width="3.125" style="887" customWidth="1"/>
    <col min="10763" max="10783" width="3" style="887" customWidth="1"/>
    <col min="10784" max="10784" width="6.25" style="887" customWidth="1"/>
    <col min="10785" max="10785" width="4.625" style="887" customWidth="1"/>
    <col min="10786" max="11008" width="9" style="887"/>
    <col min="11009" max="11017" width="3" style="887" customWidth="1"/>
    <col min="11018" max="11018" width="3.125" style="887" customWidth="1"/>
    <col min="11019" max="11039" width="3" style="887" customWidth="1"/>
    <col min="11040" max="11040" width="6.25" style="887" customWidth="1"/>
    <col min="11041" max="11041" width="4.625" style="887" customWidth="1"/>
    <col min="11042" max="11264" width="9" style="887"/>
    <col min="11265" max="11273" width="3" style="887" customWidth="1"/>
    <col min="11274" max="11274" width="3.125" style="887" customWidth="1"/>
    <col min="11275" max="11295" width="3" style="887" customWidth="1"/>
    <col min="11296" max="11296" width="6.25" style="887" customWidth="1"/>
    <col min="11297" max="11297" width="4.625" style="887" customWidth="1"/>
    <col min="11298" max="11520" width="9" style="887"/>
    <col min="11521" max="11529" width="3" style="887" customWidth="1"/>
    <col min="11530" max="11530" width="3.125" style="887" customWidth="1"/>
    <col min="11531" max="11551" width="3" style="887" customWidth="1"/>
    <col min="11552" max="11552" width="6.25" style="887" customWidth="1"/>
    <col min="11553" max="11553" width="4.625" style="887" customWidth="1"/>
    <col min="11554" max="11776" width="9" style="887"/>
    <col min="11777" max="11785" width="3" style="887" customWidth="1"/>
    <col min="11786" max="11786" width="3.125" style="887" customWidth="1"/>
    <col min="11787" max="11807" width="3" style="887" customWidth="1"/>
    <col min="11808" max="11808" width="6.25" style="887" customWidth="1"/>
    <col min="11809" max="11809" width="4.625" style="887" customWidth="1"/>
    <col min="11810" max="12032" width="9" style="887"/>
    <col min="12033" max="12041" width="3" style="887" customWidth="1"/>
    <col min="12042" max="12042" width="3.125" style="887" customWidth="1"/>
    <col min="12043" max="12063" width="3" style="887" customWidth="1"/>
    <col min="12064" max="12064" width="6.25" style="887" customWidth="1"/>
    <col min="12065" max="12065" width="4.625" style="887" customWidth="1"/>
    <col min="12066" max="12288" width="9" style="887"/>
    <col min="12289" max="12297" width="3" style="887" customWidth="1"/>
    <col min="12298" max="12298" width="3.125" style="887" customWidth="1"/>
    <col min="12299" max="12319" width="3" style="887" customWidth="1"/>
    <col min="12320" max="12320" width="6.25" style="887" customWidth="1"/>
    <col min="12321" max="12321" width="4.625" style="887" customWidth="1"/>
    <col min="12322" max="12544" width="9" style="887"/>
    <col min="12545" max="12553" width="3" style="887" customWidth="1"/>
    <col min="12554" max="12554" width="3.125" style="887" customWidth="1"/>
    <col min="12555" max="12575" width="3" style="887" customWidth="1"/>
    <col min="12576" max="12576" width="6.25" style="887" customWidth="1"/>
    <col min="12577" max="12577" width="4.625" style="887" customWidth="1"/>
    <col min="12578" max="12800" width="9" style="887"/>
    <col min="12801" max="12809" width="3" style="887" customWidth="1"/>
    <col min="12810" max="12810" width="3.125" style="887" customWidth="1"/>
    <col min="12811" max="12831" width="3" style="887" customWidth="1"/>
    <col min="12832" max="12832" width="6.25" style="887" customWidth="1"/>
    <col min="12833" max="12833" width="4.625" style="887" customWidth="1"/>
    <col min="12834" max="13056" width="9" style="887"/>
    <col min="13057" max="13065" width="3" style="887" customWidth="1"/>
    <col min="13066" max="13066" width="3.125" style="887" customWidth="1"/>
    <col min="13067" max="13087" width="3" style="887" customWidth="1"/>
    <col min="13088" max="13088" width="6.25" style="887" customWidth="1"/>
    <col min="13089" max="13089" width="4.625" style="887" customWidth="1"/>
    <col min="13090" max="13312" width="9" style="887"/>
    <col min="13313" max="13321" width="3" style="887" customWidth="1"/>
    <col min="13322" max="13322" width="3.125" style="887" customWidth="1"/>
    <col min="13323" max="13343" width="3" style="887" customWidth="1"/>
    <col min="13344" max="13344" width="6.25" style="887" customWidth="1"/>
    <col min="13345" max="13345" width="4.625" style="887" customWidth="1"/>
    <col min="13346" max="13568" width="9" style="887"/>
    <col min="13569" max="13577" width="3" style="887" customWidth="1"/>
    <col min="13578" max="13578" width="3.125" style="887" customWidth="1"/>
    <col min="13579" max="13599" width="3" style="887" customWidth="1"/>
    <col min="13600" max="13600" width="6.25" style="887" customWidth="1"/>
    <col min="13601" max="13601" width="4.625" style="887" customWidth="1"/>
    <col min="13602" max="13824" width="9" style="887"/>
    <col min="13825" max="13833" width="3" style="887" customWidth="1"/>
    <col min="13834" max="13834" width="3.125" style="887" customWidth="1"/>
    <col min="13835" max="13855" width="3" style="887" customWidth="1"/>
    <col min="13856" max="13856" width="6.25" style="887" customWidth="1"/>
    <col min="13857" max="13857" width="4.625" style="887" customWidth="1"/>
    <col min="13858" max="14080" width="9" style="887"/>
    <col min="14081" max="14089" width="3" style="887" customWidth="1"/>
    <col min="14090" max="14090" width="3.125" style="887" customWidth="1"/>
    <col min="14091" max="14111" width="3" style="887" customWidth="1"/>
    <col min="14112" max="14112" width="6.25" style="887" customWidth="1"/>
    <col min="14113" max="14113" width="4.625" style="887" customWidth="1"/>
    <col min="14114" max="14336" width="9" style="887"/>
    <col min="14337" max="14345" width="3" style="887" customWidth="1"/>
    <col min="14346" max="14346" width="3.125" style="887" customWidth="1"/>
    <col min="14347" max="14367" width="3" style="887" customWidth="1"/>
    <col min="14368" max="14368" width="6.25" style="887" customWidth="1"/>
    <col min="14369" max="14369" width="4.625" style="887" customWidth="1"/>
    <col min="14370" max="14592" width="9" style="887"/>
    <col min="14593" max="14601" width="3" style="887" customWidth="1"/>
    <col min="14602" max="14602" width="3.125" style="887" customWidth="1"/>
    <col min="14603" max="14623" width="3" style="887" customWidth="1"/>
    <col min="14624" max="14624" width="6.25" style="887" customWidth="1"/>
    <col min="14625" max="14625" width="4.625" style="887" customWidth="1"/>
    <col min="14626" max="14848" width="9" style="887"/>
    <col min="14849" max="14857" width="3" style="887" customWidth="1"/>
    <col min="14858" max="14858" width="3.125" style="887" customWidth="1"/>
    <col min="14859" max="14879" width="3" style="887" customWidth="1"/>
    <col min="14880" max="14880" width="6.25" style="887" customWidth="1"/>
    <col min="14881" max="14881" width="4.625" style="887" customWidth="1"/>
    <col min="14882" max="15104" width="9" style="887"/>
    <col min="15105" max="15113" width="3" style="887" customWidth="1"/>
    <col min="15114" max="15114" width="3.125" style="887" customWidth="1"/>
    <col min="15115" max="15135" width="3" style="887" customWidth="1"/>
    <col min="15136" max="15136" width="6.25" style="887" customWidth="1"/>
    <col min="15137" max="15137" width="4.625" style="887" customWidth="1"/>
    <col min="15138" max="15360" width="9" style="887"/>
    <col min="15361" max="15369" width="3" style="887" customWidth="1"/>
    <col min="15370" max="15370" width="3.125" style="887" customWidth="1"/>
    <col min="15371" max="15391" width="3" style="887" customWidth="1"/>
    <col min="15392" max="15392" width="6.25" style="887" customWidth="1"/>
    <col min="15393" max="15393" width="4.625" style="887" customWidth="1"/>
    <col min="15394" max="15616" width="9" style="887"/>
    <col min="15617" max="15625" width="3" style="887" customWidth="1"/>
    <col min="15626" max="15626" width="3.125" style="887" customWidth="1"/>
    <col min="15627" max="15647" width="3" style="887" customWidth="1"/>
    <col min="15648" max="15648" width="6.25" style="887" customWidth="1"/>
    <col min="15649" max="15649" width="4.625" style="887" customWidth="1"/>
    <col min="15650" max="15872" width="9" style="887"/>
    <col min="15873" max="15881" width="3" style="887" customWidth="1"/>
    <col min="15882" max="15882" width="3.125" style="887" customWidth="1"/>
    <col min="15883" max="15903" width="3" style="887" customWidth="1"/>
    <col min="15904" max="15904" width="6.25" style="887" customWidth="1"/>
    <col min="15905" max="15905" width="4.625" style="887" customWidth="1"/>
    <col min="15906" max="16128" width="9" style="887"/>
    <col min="16129" max="16137" width="3" style="887" customWidth="1"/>
    <col min="16138" max="16138" width="3.125" style="887" customWidth="1"/>
    <col min="16139" max="16159" width="3" style="887" customWidth="1"/>
    <col min="16160" max="16160" width="6.25" style="887" customWidth="1"/>
    <col min="16161" max="16161" width="4.625" style="887" customWidth="1"/>
    <col min="16162" max="16384" width="9" style="887"/>
  </cols>
  <sheetData>
    <row r="1" spans="1:33" s="873" customFormat="1" ht="15.75" customHeight="1">
      <c r="A1" s="869" t="s">
        <v>2569</v>
      </c>
      <c r="B1" s="870"/>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1"/>
      <c r="AG1" s="872"/>
    </row>
    <row r="2" spans="1:33" s="873" customFormat="1" ht="15.75" customHeight="1">
      <c r="A2" s="874" t="s">
        <v>2570</v>
      </c>
      <c r="B2" s="875"/>
      <c r="C2" s="875"/>
      <c r="D2" s="875"/>
      <c r="E2" s="875"/>
      <c r="F2" s="876"/>
      <c r="G2" s="876"/>
      <c r="H2" s="876"/>
      <c r="I2" s="876"/>
      <c r="J2" s="876"/>
      <c r="K2" s="876" t="s">
        <v>2571</v>
      </c>
      <c r="L2" s="2117"/>
      <c r="M2" s="2117"/>
      <c r="N2" s="2117"/>
      <c r="O2" s="2117"/>
      <c r="P2" s="2113" t="s">
        <v>2572</v>
      </c>
      <c r="Q2" s="2113"/>
      <c r="R2" s="2113"/>
      <c r="S2" s="2117"/>
      <c r="T2" s="2117"/>
      <c r="U2" s="2117"/>
      <c r="V2" s="2117"/>
      <c r="W2" s="2113" t="s">
        <v>2573</v>
      </c>
      <c r="X2" s="2113"/>
      <c r="Y2" s="2113"/>
      <c r="Z2" s="2114"/>
      <c r="AA2" s="2114"/>
      <c r="AB2" s="2114"/>
      <c r="AC2" s="2114"/>
      <c r="AD2" s="2114"/>
      <c r="AE2" s="2114"/>
      <c r="AF2" s="878" t="s">
        <v>17</v>
      </c>
      <c r="AG2" s="872"/>
    </row>
    <row r="3" spans="1:33" s="873" customFormat="1" ht="15.75" customHeight="1">
      <c r="A3" s="874" t="s">
        <v>2574</v>
      </c>
      <c r="B3" s="875"/>
      <c r="C3" s="875"/>
      <c r="D3" s="875"/>
      <c r="E3" s="875"/>
      <c r="F3" s="879"/>
      <c r="G3" s="879"/>
      <c r="H3" s="879"/>
      <c r="I3" s="879"/>
      <c r="J3" s="879"/>
      <c r="K3" s="2118"/>
      <c r="L3" s="2118"/>
      <c r="M3" s="2118"/>
      <c r="N3" s="2118"/>
      <c r="O3" s="2118"/>
      <c r="P3" s="2118"/>
      <c r="Q3" s="2118"/>
      <c r="R3" s="2118"/>
      <c r="S3" s="2118"/>
      <c r="T3" s="2118"/>
      <c r="U3" s="2118"/>
      <c r="V3" s="2118"/>
      <c r="W3" s="2118"/>
      <c r="X3" s="2118"/>
      <c r="Y3" s="2118"/>
      <c r="Z3" s="2118"/>
      <c r="AA3" s="2118"/>
      <c r="AB3" s="2118"/>
      <c r="AC3" s="2118"/>
      <c r="AD3" s="2118"/>
      <c r="AE3" s="2118"/>
      <c r="AF3" s="2119"/>
      <c r="AG3" s="872"/>
    </row>
    <row r="4" spans="1:33" s="873" customFormat="1" ht="15.75" customHeight="1">
      <c r="A4" s="874" t="s">
        <v>2575</v>
      </c>
      <c r="B4" s="875"/>
      <c r="C4" s="875"/>
      <c r="D4" s="875"/>
      <c r="E4" s="875"/>
      <c r="F4" s="875"/>
      <c r="G4" s="875"/>
      <c r="H4" s="875"/>
      <c r="I4" s="875"/>
      <c r="J4" s="875"/>
      <c r="K4" s="876" t="s">
        <v>2571</v>
      </c>
      <c r="L4" s="2112"/>
      <c r="M4" s="2112"/>
      <c r="N4" s="2112"/>
      <c r="O4" s="2113" t="s">
        <v>2576</v>
      </c>
      <c r="P4" s="2113"/>
      <c r="Q4" s="2113"/>
      <c r="R4" s="2113"/>
      <c r="S4" s="2113"/>
      <c r="T4" s="2112"/>
      <c r="U4" s="2112"/>
      <c r="V4" s="2112"/>
      <c r="W4" s="2113" t="s">
        <v>2577</v>
      </c>
      <c r="X4" s="2113"/>
      <c r="Y4" s="2113"/>
      <c r="Z4" s="2113"/>
      <c r="AA4" s="2114"/>
      <c r="AB4" s="2114"/>
      <c r="AC4" s="2114"/>
      <c r="AD4" s="2114"/>
      <c r="AE4" s="2114"/>
      <c r="AF4" s="878" t="s">
        <v>17</v>
      </c>
      <c r="AG4" s="872"/>
    </row>
    <row r="5" spans="1:33" s="873" customFormat="1" ht="15.75" customHeight="1">
      <c r="A5" s="874"/>
      <c r="B5" s="875"/>
      <c r="C5" s="875"/>
      <c r="D5" s="875"/>
      <c r="E5" s="875"/>
      <c r="F5" s="875"/>
      <c r="G5" s="875"/>
      <c r="H5" s="875"/>
      <c r="I5" s="875"/>
      <c r="J5" s="875"/>
      <c r="K5" s="2115"/>
      <c r="L5" s="2115"/>
      <c r="M5" s="2115"/>
      <c r="N5" s="2115"/>
      <c r="O5" s="2115"/>
      <c r="P5" s="2115"/>
      <c r="Q5" s="2115"/>
      <c r="R5" s="2115"/>
      <c r="S5" s="2115"/>
      <c r="T5" s="2115"/>
      <c r="U5" s="2115"/>
      <c r="V5" s="2115"/>
      <c r="W5" s="2115"/>
      <c r="X5" s="2115"/>
      <c r="Y5" s="2115"/>
      <c r="Z5" s="2115"/>
      <c r="AA5" s="2115"/>
      <c r="AB5" s="2115"/>
      <c r="AC5" s="2115"/>
      <c r="AD5" s="2115"/>
      <c r="AE5" s="2115"/>
      <c r="AF5" s="2116"/>
      <c r="AG5" s="872"/>
    </row>
    <row r="6" spans="1:33" s="873" customFormat="1" ht="15.75" customHeight="1">
      <c r="A6" s="874" t="s">
        <v>2578</v>
      </c>
      <c r="B6" s="875"/>
      <c r="C6" s="875"/>
      <c r="D6" s="875"/>
      <c r="E6" s="875"/>
      <c r="F6" s="875"/>
      <c r="G6" s="875"/>
      <c r="H6" s="875"/>
      <c r="I6" s="875"/>
      <c r="J6" s="875"/>
      <c r="K6" s="2120"/>
      <c r="L6" s="2120"/>
      <c r="M6" s="2120"/>
      <c r="N6" s="880"/>
      <c r="O6" s="877"/>
      <c r="P6" s="877"/>
      <c r="Q6" s="877"/>
      <c r="R6" s="875"/>
      <c r="S6" s="875"/>
      <c r="T6" s="875"/>
      <c r="U6" s="875"/>
      <c r="V6" s="875"/>
      <c r="W6" s="875"/>
      <c r="X6" s="875"/>
      <c r="Y6" s="875"/>
      <c r="Z6" s="875"/>
      <c r="AA6" s="875"/>
      <c r="AB6" s="875"/>
      <c r="AC6" s="875"/>
      <c r="AD6" s="875"/>
      <c r="AE6" s="875"/>
      <c r="AF6" s="878"/>
      <c r="AG6" s="872"/>
    </row>
    <row r="7" spans="1:33" s="873" customFormat="1" ht="15.75" customHeight="1">
      <c r="A7" s="874" t="s">
        <v>2579</v>
      </c>
      <c r="B7" s="875"/>
      <c r="C7" s="875"/>
      <c r="D7" s="875"/>
      <c r="E7" s="875"/>
      <c r="F7" s="875"/>
      <c r="G7" s="875"/>
      <c r="H7" s="875"/>
      <c r="I7" s="875"/>
      <c r="J7" s="875"/>
      <c r="K7" s="2121"/>
      <c r="L7" s="2121"/>
      <c r="M7" s="2121"/>
      <c r="N7" s="2121"/>
      <c r="O7" s="2121"/>
      <c r="P7" s="2121"/>
      <c r="Q7" s="2121"/>
      <c r="R7" s="2121"/>
      <c r="S7" s="2121"/>
      <c r="T7" s="2121"/>
      <c r="U7" s="2121"/>
      <c r="V7" s="2121"/>
      <c r="W7" s="2121"/>
      <c r="X7" s="2121"/>
      <c r="Y7" s="2121"/>
      <c r="Z7" s="2121"/>
      <c r="AA7" s="2121"/>
      <c r="AB7" s="2121"/>
      <c r="AC7" s="2121"/>
      <c r="AD7" s="2121"/>
      <c r="AE7" s="2121"/>
      <c r="AF7" s="2122"/>
      <c r="AG7" s="872"/>
    </row>
    <row r="8" spans="1:33" s="873" customFormat="1" ht="15.75" customHeight="1">
      <c r="A8" s="874" t="s">
        <v>2580</v>
      </c>
      <c r="B8" s="875"/>
      <c r="C8" s="875"/>
      <c r="D8" s="875"/>
      <c r="E8" s="875"/>
      <c r="F8" s="875"/>
      <c r="G8" s="875"/>
      <c r="H8" s="875"/>
      <c r="I8" s="875"/>
      <c r="J8" s="875"/>
      <c r="K8" s="2123"/>
      <c r="L8" s="2123"/>
      <c r="M8" s="2123"/>
      <c r="N8" s="2123"/>
      <c r="O8" s="2123"/>
      <c r="P8" s="2123"/>
      <c r="Q8" s="2123"/>
      <c r="R8" s="2123"/>
      <c r="S8" s="2123"/>
      <c r="T8" s="2123"/>
      <c r="U8" s="2123"/>
      <c r="V8" s="2123"/>
      <c r="W8" s="2123"/>
      <c r="X8" s="2123"/>
      <c r="Y8" s="2123"/>
      <c r="Z8" s="2123"/>
      <c r="AA8" s="2123"/>
      <c r="AB8" s="2123"/>
      <c r="AC8" s="2123"/>
      <c r="AD8" s="2123"/>
      <c r="AE8" s="2123"/>
      <c r="AF8" s="2124"/>
      <c r="AG8" s="872"/>
    </row>
    <row r="9" spans="1:33" s="873" customFormat="1" ht="15.75" customHeight="1">
      <c r="A9" s="874" t="s">
        <v>2581</v>
      </c>
      <c r="B9" s="875"/>
      <c r="C9" s="875"/>
      <c r="D9" s="875"/>
      <c r="E9" s="875"/>
      <c r="F9" s="875"/>
      <c r="G9" s="875"/>
      <c r="H9" s="875"/>
      <c r="I9" s="875"/>
      <c r="J9" s="875"/>
      <c r="K9" s="2123"/>
      <c r="L9" s="2123"/>
      <c r="M9" s="2123"/>
      <c r="N9" s="2123"/>
      <c r="O9" s="2123"/>
      <c r="P9" s="2123"/>
      <c r="Q9" s="2123"/>
      <c r="R9" s="2123"/>
      <c r="S9" s="2123"/>
      <c r="T9" s="2123"/>
      <c r="U9" s="2123"/>
      <c r="V9" s="2123"/>
      <c r="W9" s="2123"/>
      <c r="X9" s="2123"/>
      <c r="Y9" s="2123"/>
      <c r="Z9" s="2123"/>
      <c r="AA9" s="2123"/>
      <c r="AB9" s="2123"/>
      <c r="AC9" s="2123"/>
      <c r="AD9" s="2123"/>
      <c r="AE9" s="2123"/>
      <c r="AF9" s="2124"/>
      <c r="AG9" s="872"/>
    </row>
    <row r="10" spans="1:33" s="873" customFormat="1" ht="15.75" customHeight="1" thickBot="1">
      <c r="A10" s="882" t="s">
        <v>2582</v>
      </c>
      <c r="B10" s="883"/>
      <c r="C10" s="883"/>
      <c r="D10" s="883"/>
      <c r="E10" s="883"/>
      <c r="F10" s="883"/>
      <c r="G10" s="883"/>
      <c r="H10" s="883"/>
      <c r="I10" s="883"/>
      <c r="J10" s="883"/>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6"/>
      <c r="AG10" s="872"/>
    </row>
    <row r="11" spans="1:33" s="873" customFormat="1" ht="15.75" customHeight="1">
      <c r="A11" s="869" t="s">
        <v>2583</v>
      </c>
      <c r="B11" s="870"/>
      <c r="C11" s="870"/>
      <c r="D11" s="870"/>
      <c r="E11" s="870"/>
      <c r="F11" s="870"/>
      <c r="G11" s="870"/>
      <c r="H11" s="870"/>
      <c r="I11" s="870"/>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1"/>
      <c r="AG11" s="872"/>
    </row>
    <row r="12" spans="1:33" s="873" customFormat="1" ht="15.75" customHeight="1">
      <c r="A12" s="874" t="s">
        <v>2570</v>
      </c>
      <c r="B12" s="875"/>
      <c r="C12" s="875"/>
      <c r="D12" s="875"/>
      <c r="E12" s="875"/>
      <c r="F12" s="876"/>
      <c r="G12" s="876"/>
      <c r="H12" s="876"/>
      <c r="I12" s="876"/>
      <c r="J12" s="876"/>
      <c r="K12" s="876" t="s">
        <v>2571</v>
      </c>
      <c r="L12" s="2117"/>
      <c r="M12" s="2117"/>
      <c r="N12" s="2117"/>
      <c r="O12" s="2117"/>
      <c r="P12" s="2113" t="s">
        <v>2572</v>
      </c>
      <c r="Q12" s="2113"/>
      <c r="R12" s="2113"/>
      <c r="S12" s="2117"/>
      <c r="T12" s="2117"/>
      <c r="U12" s="2117"/>
      <c r="V12" s="2117"/>
      <c r="W12" s="2113" t="s">
        <v>2573</v>
      </c>
      <c r="X12" s="2113"/>
      <c r="Y12" s="2113"/>
      <c r="Z12" s="2114"/>
      <c r="AA12" s="2114"/>
      <c r="AB12" s="2114"/>
      <c r="AC12" s="2114"/>
      <c r="AD12" s="2114"/>
      <c r="AE12" s="2114"/>
      <c r="AF12" s="878" t="s">
        <v>17</v>
      </c>
      <c r="AG12" s="872"/>
    </row>
    <row r="13" spans="1:33" s="873" customFormat="1" ht="15.75" customHeight="1">
      <c r="A13" s="874" t="s">
        <v>2574</v>
      </c>
      <c r="B13" s="875"/>
      <c r="C13" s="875"/>
      <c r="D13" s="875"/>
      <c r="E13" s="875"/>
      <c r="F13" s="879"/>
      <c r="G13" s="879"/>
      <c r="H13" s="879"/>
      <c r="I13" s="879"/>
      <c r="J13" s="879"/>
      <c r="K13" s="2118"/>
      <c r="L13" s="2118"/>
      <c r="M13" s="2118"/>
      <c r="N13" s="2118"/>
      <c r="O13" s="2118"/>
      <c r="P13" s="2118"/>
      <c r="Q13" s="2118"/>
      <c r="R13" s="2118"/>
      <c r="S13" s="2118"/>
      <c r="T13" s="2118"/>
      <c r="U13" s="2118"/>
      <c r="V13" s="2118"/>
      <c r="W13" s="2118"/>
      <c r="X13" s="2118"/>
      <c r="Y13" s="2118"/>
      <c r="Z13" s="2118"/>
      <c r="AA13" s="2118"/>
      <c r="AB13" s="2118"/>
      <c r="AC13" s="2118"/>
      <c r="AD13" s="2118"/>
      <c r="AE13" s="2118"/>
      <c r="AF13" s="2119"/>
      <c r="AG13" s="872"/>
    </row>
    <row r="14" spans="1:33" s="873" customFormat="1" ht="15.75" customHeight="1">
      <c r="A14" s="874" t="s">
        <v>2575</v>
      </c>
      <c r="B14" s="875"/>
      <c r="C14" s="875"/>
      <c r="D14" s="875"/>
      <c r="E14" s="875"/>
      <c r="F14" s="875"/>
      <c r="G14" s="875"/>
      <c r="H14" s="875"/>
      <c r="I14" s="875"/>
      <c r="J14" s="875"/>
      <c r="K14" s="876" t="s">
        <v>2571</v>
      </c>
      <c r="L14" s="2112"/>
      <c r="M14" s="2112"/>
      <c r="N14" s="2112"/>
      <c r="O14" s="2113" t="s">
        <v>2576</v>
      </c>
      <c r="P14" s="2113"/>
      <c r="Q14" s="2113"/>
      <c r="R14" s="2113"/>
      <c r="S14" s="2113"/>
      <c r="T14" s="2112"/>
      <c r="U14" s="2112"/>
      <c r="V14" s="2112"/>
      <c r="W14" s="2113" t="s">
        <v>2577</v>
      </c>
      <c r="X14" s="2113"/>
      <c r="Y14" s="2113"/>
      <c r="Z14" s="2113"/>
      <c r="AA14" s="2114"/>
      <c r="AB14" s="2114"/>
      <c r="AC14" s="2114"/>
      <c r="AD14" s="2114"/>
      <c r="AE14" s="2114"/>
      <c r="AF14" s="878" t="s">
        <v>17</v>
      </c>
      <c r="AG14" s="872"/>
    </row>
    <row r="15" spans="1:33" s="873" customFormat="1" ht="15.75" customHeight="1">
      <c r="A15" s="874"/>
      <c r="B15" s="2127"/>
      <c r="C15" s="2127"/>
      <c r="D15" s="2127"/>
      <c r="E15" s="2127"/>
      <c r="F15" s="2127"/>
      <c r="G15" s="2127"/>
      <c r="H15" s="2127"/>
      <c r="I15" s="2127"/>
      <c r="J15" s="2127"/>
      <c r="K15" s="2115"/>
      <c r="L15" s="2115"/>
      <c r="M15" s="2115"/>
      <c r="N15" s="2115"/>
      <c r="O15" s="2115"/>
      <c r="P15" s="2115"/>
      <c r="Q15" s="2115"/>
      <c r="R15" s="2115"/>
      <c r="S15" s="2115"/>
      <c r="T15" s="2115"/>
      <c r="U15" s="2115"/>
      <c r="V15" s="2115"/>
      <c r="W15" s="2115"/>
      <c r="X15" s="2115"/>
      <c r="Y15" s="2115"/>
      <c r="Z15" s="2115"/>
      <c r="AA15" s="2115"/>
      <c r="AB15" s="2115"/>
      <c r="AC15" s="2115"/>
      <c r="AD15" s="2115"/>
      <c r="AE15" s="2115"/>
      <c r="AF15" s="2116"/>
      <c r="AG15" s="872"/>
    </row>
    <row r="16" spans="1:33" s="873" customFormat="1" ht="15.75" customHeight="1">
      <c r="A16" s="874" t="s">
        <v>2578</v>
      </c>
      <c r="B16" s="875"/>
      <c r="C16" s="875"/>
      <c r="D16" s="875"/>
      <c r="E16" s="875"/>
      <c r="F16" s="875"/>
      <c r="G16" s="875"/>
      <c r="H16" s="875"/>
      <c r="I16" s="875"/>
      <c r="J16" s="875"/>
      <c r="K16" s="2120"/>
      <c r="L16" s="2120"/>
      <c r="M16" s="2120"/>
      <c r="N16" s="880"/>
      <c r="O16" s="877"/>
      <c r="P16" s="877"/>
      <c r="Q16" s="877"/>
      <c r="R16" s="875"/>
      <c r="S16" s="875"/>
      <c r="T16" s="875"/>
      <c r="U16" s="875"/>
      <c r="V16" s="875"/>
      <c r="W16" s="875"/>
      <c r="X16" s="875"/>
      <c r="Y16" s="875"/>
      <c r="Z16" s="875"/>
      <c r="AA16" s="875"/>
      <c r="AB16" s="875"/>
      <c r="AC16" s="875"/>
      <c r="AD16" s="875"/>
      <c r="AE16" s="875"/>
      <c r="AF16" s="878"/>
      <c r="AG16" s="872"/>
    </row>
    <row r="17" spans="1:33" s="873" customFormat="1" ht="15.75" customHeight="1">
      <c r="A17" s="874" t="s">
        <v>2579</v>
      </c>
      <c r="B17" s="875"/>
      <c r="C17" s="875"/>
      <c r="D17" s="875"/>
      <c r="E17" s="875"/>
      <c r="F17" s="875"/>
      <c r="G17" s="875"/>
      <c r="H17" s="875"/>
      <c r="I17" s="875"/>
      <c r="J17" s="875"/>
      <c r="K17" s="2121"/>
      <c r="L17" s="2121"/>
      <c r="M17" s="2121"/>
      <c r="N17" s="2121"/>
      <c r="O17" s="2121"/>
      <c r="P17" s="2121"/>
      <c r="Q17" s="2121"/>
      <c r="R17" s="2121"/>
      <c r="S17" s="2121"/>
      <c r="T17" s="2121"/>
      <c r="U17" s="2121"/>
      <c r="V17" s="2121"/>
      <c r="W17" s="2121"/>
      <c r="X17" s="2121"/>
      <c r="Y17" s="2121"/>
      <c r="Z17" s="2121"/>
      <c r="AA17" s="2121"/>
      <c r="AB17" s="2121"/>
      <c r="AC17" s="2121"/>
      <c r="AD17" s="2121"/>
      <c r="AE17" s="2121"/>
      <c r="AF17" s="2122"/>
      <c r="AG17" s="872"/>
    </row>
    <row r="18" spans="1:33" s="873" customFormat="1" ht="15.75" customHeight="1">
      <c r="A18" s="874" t="s">
        <v>2580</v>
      </c>
      <c r="B18" s="875"/>
      <c r="C18" s="875"/>
      <c r="D18" s="875"/>
      <c r="E18" s="875"/>
      <c r="F18" s="875"/>
      <c r="G18" s="875"/>
      <c r="H18" s="875"/>
      <c r="I18" s="875"/>
      <c r="J18" s="875"/>
      <c r="K18" s="2123"/>
      <c r="L18" s="2123"/>
      <c r="M18" s="2123"/>
      <c r="N18" s="2123"/>
      <c r="O18" s="2123"/>
      <c r="P18" s="2123"/>
      <c r="Q18" s="2123"/>
      <c r="R18" s="2123"/>
      <c r="S18" s="2123"/>
      <c r="T18" s="2123"/>
      <c r="U18" s="2123"/>
      <c r="V18" s="2123"/>
      <c r="W18" s="2123"/>
      <c r="X18" s="2123"/>
      <c r="Y18" s="2123"/>
      <c r="Z18" s="2123"/>
      <c r="AA18" s="2123"/>
      <c r="AB18" s="2123"/>
      <c r="AC18" s="2123"/>
      <c r="AD18" s="2123"/>
      <c r="AE18" s="2123"/>
      <c r="AF18" s="2124"/>
      <c r="AG18" s="872"/>
    </row>
    <row r="19" spans="1:33" s="873" customFormat="1" ht="15.75" customHeight="1">
      <c r="A19" s="874" t="s">
        <v>2581</v>
      </c>
      <c r="B19" s="875"/>
      <c r="C19" s="875"/>
      <c r="D19" s="875"/>
      <c r="E19" s="875"/>
      <c r="F19" s="875"/>
      <c r="G19" s="875"/>
      <c r="H19" s="875"/>
      <c r="I19" s="875"/>
      <c r="J19" s="875"/>
      <c r="K19" s="2123"/>
      <c r="L19" s="2123"/>
      <c r="M19" s="2123"/>
      <c r="N19" s="2123"/>
      <c r="O19" s="2123"/>
      <c r="P19" s="2123"/>
      <c r="Q19" s="2123"/>
      <c r="R19" s="2123"/>
      <c r="S19" s="2123"/>
      <c r="T19" s="2123"/>
      <c r="U19" s="2123"/>
      <c r="V19" s="2123"/>
      <c r="W19" s="2123"/>
      <c r="X19" s="2123"/>
      <c r="Y19" s="2123"/>
      <c r="Z19" s="2123"/>
      <c r="AA19" s="2123"/>
      <c r="AB19" s="2123"/>
      <c r="AC19" s="2123"/>
      <c r="AD19" s="2123"/>
      <c r="AE19" s="2123"/>
      <c r="AF19" s="2124"/>
      <c r="AG19" s="872"/>
    </row>
    <row r="20" spans="1:33" s="873" customFormat="1" ht="15.75" customHeight="1" thickBot="1">
      <c r="A20" s="882" t="s">
        <v>2582</v>
      </c>
      <c r="B20" s="885"/>
      <c r="C20" s="885"/>
      <c r="D20" s="885"/>
      <c r="E20" s="885"/>
      <c r="F20" s="885"/>
      <c r="G20" s="885"/>
      <c r="H20" s="885"/>
      <c r="I20" s="885"/>
      <c r="J20" s="88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6"/>
      <c r="AG20" s="872"/>
    </row>
    <row r="21" spans="1:33" s="873" customFormat="1" ht="15.75" customHeight="1">
      <c r="A21" s="869" t="s">
        <v>2584</v>
      </c>
      <c r="B21" s="886"/>
      <c r="C21" s="886"/>
      <c r="D21" s="886"/>
      <c r="E21" s="886"/>
      <c r="F21" s="886"/>
      <c r="G21" s="886"/>
      <c r="H21" s="886"/>
      <c r="I21" s="886"/>
      <c r="J21" s="886"/>
      <c r="K21" s="2128"/>
      <c r="L21" s="2128"/>
      <c r="M21" s="2128"/>
      <c r="N21" s="2128"/>
      <c r="O21" s="2128"/>
      <c r="P21" s="2128"/>
      <c r="Q21" s="2128"/>
      <c r="R21" s="2128"/>
      <c r="S21" s="2128"/>
      <c r="T21" s="2128"/>
      <c r="U21" s="2128"/>
      <c r="V21" s="2128"/>
      <c r="W21" s="2128"/>
      <c r="X21" s="2128"/>
      <c r="Y21" s="2128"/>
      <c r="Z21" s="2128"/>
      <c r="AA21" s="2128"/>
      <c r="AB21" s="2128"/>
      <c r="AC21" s="2128"/>
      <c r="AD21" s="2128"/>
      <c r="AE21" s="2128"/>
      <c r="AF21" s="2129"/>
      <c r="AG21" s="872"/>
    </row>
    <row r="22" spans="1:33" s="873" customFormat="1" ht="15.75" customHeight="1">
      <c r="A22" s="874" t="s">
        <v>2570</v>
      </c>
      <c r="B22" s="875"/>
      <c r="C22" s="875"/>
      <c r="D22" s="875"/>
      <c r="E22" s="875"/>
      <c r="F22" s="876"/>
      <c r="G22" s="876"/>
      <c r="H22" s="876"/>
      <c r="I22" s="876"/>
      <c r="J22" s="876"/>
      <c r="K22" s="876" t="s">
        <v>2571</v>
      </c>
      <c r="L22" s="2117"/>
      <c r="M22" s="2117"/>
      <c r="N22" s="2117"/>
      <c r="O22" s="2117"/>
      <c r="P22" s="2113" t="s">
        <v>2572</v>
      </c>
      <c r="Q22" s="2113"/>
      <c r="R22" s="2113"/>
      <c r="S22" s="2117"/>
      <c r="T22" s="2117"/>
      <c r="U22" s="2117"/>
      <c r="V22" s="2117"/>
      <c r="W22" s="2113" t="s">
        <v>2573</v>
      </c>
      <c r="X22" s="2113"/>
      <c r="Y22" s="2113"/>
      <c r="Z22" s="2114"/>
      <c r="AA22" s="2114"/>
      <c r="AB22" s="2114"/>
      <c r="AC22" s="2114"/>
      <c r="AD22" s="2114"/>
      <c r="AE22" s="2114"/>
      <c r="AF22" s="878" t="s">
        <v>17</v>
      </c>
      <c r="AG22" s="872"/>
    </row>
    <row r="23" spans="1:33" s="873" customFormat="1" ht="15.75" customHeight="1">
      <c r="A23" s="874" t="s">
        <v>2574</v>
      </c>
      <c r="B23" s="875"/>
      <c r="C23" s="875"/>
      <c r="D23" s="875"/>
      <c r="E23" s="875"/>
      <c r="F23" s="879"/>
      <c r="G23" s="879"/>
      <c r="H23" s="879"/>
      <c r="I23" s="879"/>
      <c r="J23" s="879"/>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9"/>
      <c r="AG23" s="872"/>
    </row>
    <row r="24" spans="1:33" s="873" customFormat="1" ht="15.75" customHeight="1">
      <c r="A24" s="874" t="s">
        <v>2575</v>
      </c>
      <c r="B24" s="875"/>
      <c r="C24" s="875"/>
      <c r="D24" s="875"/>
      <c r="E24" s="875"/>
      <c r="F24" s="875"/>
      <c r="G24" s="875"/>
      <c r="H24" s="875"/>
      <c r="I24" s="875"/>
      <c r="J24" s="875"/>
      <c r="K24" s="876" t="s">
        <v>2571</v>
      </c>
      <c r="L24" s="2112"/>
      <c r="M24" s="2112"/>
      <c r="N24" s="2112"/>
      <c r="O24" s="2113" t="s">
        <v>2576</v>
      </c>
      <c r="P24" s="2113"/>
      <c r="Q24" s="2113"/>
      <c r="R24" s="2113"/>
      <c r="S24" s="2113"/>
      <c r="T24" s="2112"/>
      <c r="U24" s="2112"/>
      <c r="V24" s="2112"/>
      <c r="W24" s="2113" t="s">
        <v>2577</v>
      </c>
      <c r="X24" s="2113"/>
      <c r="Y24" s="2113"/>
      <c r="Z24" s="2113"/>
      <c r="AA24" s="2114"/>
      <c r="AB24" s="2114"/>
      <c r="AC24" s="2114"/>
      <c r="AD24" s="2114"/>
      <c r="AE24" s="2114"/>
      <c r="AF24" s="878" t="s">
        <v>17</v>
      </c>
      <c r="AG24" s="872"/>
    </row>
    <row r="25" spans="1:33" s="873" customFormat="1" ht="15.75" customHeight="1">
      <c r="A25" s="874"/>
      <c r="B25" s="875"/>
      <c r="C25" s="875"/>
      <c r="D25" s="875"/>
      <c r="E25" s="875"/>
      <c r="F25" s="875"/>
      <c r="G25" s="875"/>
      <c r="H25" s="875"/>
      <c r="I25" s="875"/>
      <c r="J25" s="875"/>
      <c r="K25" s="2115"/>
      <c r="L25" s="2115"/>
      <c r="M25" s="2115"/>
      <c r="N25" s="2115"/>
      <c r="O25" s="2115"/>
      <c r="P25" s="2115"/>
      <c r="Q25" s="2115"/>
      <c r="R25" s="2115"/>
      <c r="S25" s="2115"/>
      <c r="T25" s="2115"/>
      <c r="U25" s="2115"/>
      <c r="V25" s="2115"/>
      <c r="W25" s="2115"/>
      <c r="X25" s="2115"/>
      <c r="Y25" s="2115"/>
      <c r="Z25" s="2115"/>
      <c r="AA25" s="2115"/>
      <c r="AB25" s="2115"/>
      <c r="AC25" s="2115"/>
      <c r="AD25" s="2115"/>
      <c r="AE25" s="2115"/>
      <c r="AF25" s="2116"/>
      <c r="AG25" s="872"/>
    </row>
    <row r="26" spans="1:33" s="873" customFormat="1" ht="15.75" customHeight="1">
      <c r="A26" s="874" t="s">
        <v>2578</v>
      </c>
      <c r="B26" s="875"/>
      <c r="C26" s="875"/>
      <c r="D26" s="875"/>
      <c r="E26" s="875"/>
      <c r="F26" s="875"/>
      <c r="G26" s="875"/>
      <c r="H26" s="875"/>
      <c r="I26" s="875"/>
      <c r="J26" s="875"/>
      <c r="K26" s="2120"/>
      <c r="L26" s="2120"/>
      <c r="M26" s="2120"/>
      <c r="N26" s="880"/>
      <c r="O26" s="877"/>
      <c r="P26" s="877"/>
      <c r="Q26" s="877"/>
      <c r="R26" s="875"/>
      <c r="S26" s="875"/>
      <c r="T26" s="875"/>
      <c r="U26" s="875"/>
      <c r="V26" s="875"/>
      <c r="W26" s="875"/>
      <c r="X26" s="875"/>
      <c r="Y26" s="875"/>
      <c r="Z26" s="875"/>
      <c r="AA26" s="875"/>
      <c r="AB26" s="875"/>
      <c r="AC26" s="875"/>
      <c r="AD26" s="875"/>
      <c r="AE26" s="875"/>
      <c r="AF26" s="878"/>
      <c r="AG26" s="872"/>
    </row>
    <row r="27" spans="1:33" s="873" customFormat="1" ht="15.75" customHeight="1">
      <c r="A27" s="874" t="s">
        <v>2579</v>
      </c>
      <c r="B27" s="875"/>
      <c r="C27" s="875"/>
      <c r="D27" s="875"/>
      <c r="E27" s="875"/>
      <c r="F27" s="875"/>
      <c r="G27" s="875"/>
      <c r="H27" s="875"/>
      <c r="I27" s="875"/>
      <c r="J27" s="875"/>
      <c r="K27" s="2121"/>
      <c r="L27" s="2121"/>
      <c r="M27" s="2121"/>
      <c r="N27" s="2121"/>
      <c r="O27" s="2121"/>
      <c r="P27" s="2121"/>
      <c r="Q27" s="2121"/>
      <c r="R27" s="2121"/>
      <c r="S27" s="2121"/>
      <c r="T27" s="2121"/>
      <c r="U27" s="2121"/>
      <c r="V27" s="2121"/>
      <c r="W27" s="2121"/>
      <c r="X27" s="2121"/>
      <c r="Y27" s="2121"/>
      <c r="Z27" s="2121"/>
      <c r="AA27" s="2121"/>
      <c r="AB27" s="2121"/>
      <c r="AC27" s="2121"/>
      <c r="AD27" s="2121"/>
      <c r="AE27" s="2121"/>
      <c r="AF27" s="2122"/>
      <c r="AG27" s="872"/>
    </row>
    <row r="28" spans="1:33" s="873" customFormat="1" ht="15.75" customHeight="1">
      <c r="A28" s="874" t="s">
        <v>2580</v>
      </c>
      <c r="B28" s="875"/>
      <c r="C28" s="875"/>
      <c r="D28" s="875"/>
      <c r="E28" s="875"/>
      <c r="F28" s="875"/>
      <c r="G28" s="875"/>
      <c r="H28" s="875"/>
      <c r="I28" s="875"/>
      <c r="J28" s="875"/>
      <c r="K28" s="2123"/>
      <c r="L28" s="2123"/>
      <c r="M28" s="2123"/>
      <c r="N28" s="2123"/>
      <c r="O28" s="2123"/>
      <c r="P28" s="2123"/>
      <c r="Q28" s="2123"/>
      <c r="R28" s="2123"/>
      <c r="S28" s="2123"/>
      <c r="T28" s="2123"/>
      <c r="U28" s="2123"/>
      <c r="V28" s="2123"/>
      <c r="W28" s="2123"/>
      <c r="X28" s="2123"/>
      <c r="Y28" s="2123"/>
      <c r="Z28" s="2123"/>
      <c r="AA28" s="2123"/>
      <c r="AB28" s="2123"/>
      <c r="AC28" s="2123"/>
      <c r="AD28" s="2123"/>
      <c r="AE28" s="2123"/>
      <c r="AF28" s="2124"/>
      <c r="AG28" s="872"/>
    </row>
    <row r="29" spans="1:33" s="873" customFormat="1" ht="15.75" customHeight="1">
      <c r="A29" s="874" t="s">
        <v>2581</v>
      </c>
      <c r="B29" s="875"/>
      <c r="C29" s="875"/>
      <c r="D29" s="875"/>
      <c r="E29" s="875"/>
      <c r="F29" s="875"/>
      <c r="G29" s="875"/>
      <c r="H29" s="875"/>
      <c r="I29" s="875"/>
      <c r="J29" s="875"/>
      <c r="K29" s="2123"/>
      <c r="L29" s="2123"/>
      <c r="M29" s="2123"/>
      <c r="N29" s="2123"/>
      <c r="O29" s="2123"/>
      <c r="P29" s="2123"/>
      <c r="Q29" s="2123"/>
      <c r="R29" s="2123"/>
      <c r="S29" s="2123"/>
      <c r="T29" s="2123"/>
      <c r="U29" s="2123"/>
      <c r="V29" s="2123"/>
      <c r="W29" s="2123"/>
      <c r="X29" s="2123"/>
      <c r="Y29" s="2123"/>
      <c r="Z29" s="2123"/>
      <c r="AA29" s="2123"/>
      <c r="AB29" s="2123"/>
      <c r="AC29" s="2123"/>
      <c r="AD29" s="2123"/>
      <c r="AE29" s="2123"/>
      <c r="AF29" s="2124"/>
      <c r="AG29" s="872"/>
    </row>
    <row r="30" spans="1:33" s="873" customFormat="1" ht="15.75" customHeight="1" thickBot="1">
      <c r="A30" s="882" t="s">
        <v>2582</v>
      </c>
      <c r="B30" s="883"/>
      <c r="C30" s="883"/>
      <c r="D30" s="883"/>
      <c r="E30" s="883"/>
      <c r="F30" s="883"/>
      <c r="G30" s="883"/>
      <c r="H30" s="883"/>
      <c r="I30" s="883"/>
      <c r="J30" s="883"/>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6"/>
      <c r="AG30" s="872"/>
    </row>
    <row r="31" spans="1:33" s="873" customFormat="1" ht="15.75" customHeight="1">
      <c r="A31" s="869" t="s">
        <v>2585</v>
      </c>
      <c r="B31" s="886"/>
      <c r="C31" s="886"/>
      <c r="D31" s="886"/>
      <c r="E31" s="886"/>
      <c r="F31" s="886"/>
      <c r="G31" s="886"/>
      <c r="H31" s="886"/>
      <c r="I31" s="886"/>
      <c r="J31" s="886"/>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9"/>
      <c r="AG31" s="872"/>
    </row>
    <row r="32" spans="1:33" s="873" customFormat="1" ht="15.75" customHeight="1">
      <c r="A32" s="874" t="s">
        <v>2570</v>
      </c>
      <c r="B32" s="875"/>
      <c r="C32" s="875"/>
      <c r="D32" s="875"/>
      <c r="E32" s="875"/>
      <c r="F32" s="876"/>
      <c r="G32" s="876"/>
      <c r="H32" s="876"/>
      <c r="I32" s="876"/>
      <c r="J32" s="876"/>
      <c r="K32" s="876" t="s">
        <v>2571</v>
      </c>
      <c r="L32" s="2117"/>
      <c r="M32" s="2117"/>
      <c r="N32" s="2117"/>
      <c r="O32" s="2117"/>
      <c r="P32" s="2113" t="s">
        <v>2572</v>
      </c>
      <c r="Q32" s="2113"/>
      <c r="R32" s="2113"/>
      <c r="S32" s="2117"/>
      <c r="T32" s="2117"/>
      <c r="U32" s="2117"/>
      <c r="V32" s="2117"/>
      <c r="W32" s="2113" t="s">
        <v>2573</v>
      </c>
      <c r="X32" s="2113"/>
      <c r="Y32" s="2113"/>
      <c r="Z32" s="2114"/>
      <c r="AA32" s="2114"/>
      <c r="AB32" s="2114"/>
      <c r="AC32" s="2114"/>
      <c r="AD32" s="2114"/>
      <c r="AE32" s="2114"/>
      <c r="AF32" s="878" t="s">
        <v>17</v>
      </c>
      <c r="AG32" s="872"/>
    </row>
    <row r="33" spans="1:33" s="873" customFormat="1" ht="15.75" customHeight="1">
      <c r="A33" s="874" t="s">
        <v>2574</v>
      </c>
      <c r="B33" s="875"/>
      <c r="C33" s="875"/>
      <c r="D33" s="875"/>
      <c r="E33" s="875"/>
      <c r="F33" s="879"/>
      <c r="G33" s="879"/>
      <c r="H33" s="879"/>
      <c r="I33" s="879"/>
      <c r="J33" s="879"/>
      <c r="K33" s="2118"/>
      <c r="L33" s="2118"/>
      <c r="M33" s="2118"/>
      <c r="N33" s="2118"/>
      <c r="O33" s="2118"/>
      <c r="P33" s="2118"/>
      <c r="Q33" s="2118"/>
      <c r="R33" s="2118"/>
      <c r="S33" s="2118"/>
      <c r="T33" s="2118"/>
      <c r="U33" s="2118"/>
      <c r="V33" s="2118"/>
      <c r="W33" s="2118"/>
      <c r="X33" s="2118"/>
      <c r="Y33" s="2118"/>
      <c r="Z33" s="2118"/>
      <c r="AA33" s="2118"/>
      <c r="AB33" s="2118"/>
      <c r="AC33" s="2118"/>
      <c r="AD33" s="2118"/>
      <c r="AE33" s="2118"/>
      <c r="AF33" s="2119"/>
      <c r="AG33" s="872"/>
    </row>
    <row r="34" spans="1:33" s="873" customFormat="1" ht="15.75" customHeight="1">
      <c r="A34" s="874" t="s">
        <v>2575</v>
      </c>
      <c r="B34" s="875"/>
      <c r="C34" s="875"/>
      <c r="D34" s="875"/>
      <c r="E34" s="875"/>
      <c r="F34" s="875"/>
      <c r="G34" s="875"/>
      <c r="H34" s="875"/>
      <c r="I34" s="875"/>
      <c r="J34" s="875"/>
      <c r="K34" s="876" t="s">
        <v>2571</v>
      </c>
      <c r="L34" s="2112"/>
      <c r="M34" s="2112"/>
      <c r="N34" s="2112"/>
      <c r="O34" s="2113" t="s">
        <v>2576</v>
      </c>
      <c r="P34" s="2113"/>
      <c r="Q34" s="2113"/>
      <c r="R34" s="2113"/>
      <c r="S34" s="2113"/>
      <c r="T34" s="2112"/>
      <c r="U34" s="2112"/>
      <c r="V34" s="2112"/>
      <c r="W34" s="2113" t="s">
        <v>2577</v>
      </c>
      <c r="X34" s="2113"/>
      <c r="Y34" s="2113"/>
      <c r="Z34" s="2113"/>
      <c r="AA34" s="2114"/>
      <c r="AB34" s="2114"/>
      <c r="AC34" s="2114"/>
      <c r="AD34" s="2114"/>
      <c r="AE34" s="2114"/>
      <c r="AF34" s="878" t="s">
        <v>17</v>
      </c>
      <c r="AG34" s="872"/>
    </row>
    <row r="35" spans="1:33" s="873" customFormat="1" ht="15.75" customHeight="1">
      <c r="A35" s="874"/>
      <c r="B35" s="875"/>
      <c r="C35" s="875"/>
      <c r="D35" s="875"/>
      <c r="E35" s="875"/>
      <c r="F35" s="875"/>
      <c r="G35" s="875"/>
      <c r="H35" s="875"/>
      <c r="I35" s="875"/>
      <c r="J35" s="875"/>
      <c r="K35" s="2115"/>
      <c r="L35" s="2115"/>
      <c r="M35" s="2115"/>
      <c r="N35" s="2115"/>
      <c r="O35" s="2115"/>
      <c r="P35" s="2115"/>
      <c r="Q35" s="2115"/>
      <c r="R35" s="2115"/>
      <c r="S35" s="2115"/>
      <c r="T35" s="2115"/>
      <c r="U35" s="2115"/>
      <c r="V35" s="2115"/>
      <c r="W35" s="2115"/>
      <c r="X35" s="2115"/>
      <c r="Y35" s="2115"/>
      <c r="Z35" s="2115"/>
      <c r="AA35" s="2115"/>
      <c r="AB35" s="2115"/>
      <c r="AC35" s="2115"/>
      <c r="AD35" s="2115"/>
      <c r="AE35" s="2115"/>
      <c r="AF35" s="2116"/>
      <c r="AG35" s="872"/>
    </row>
    <row r="36" spans="1:33" s="873" customFormat="1" ht="15.75" customHeight="1">
      <c r="A36" s="874" t="s">
        <v>2578</v>
      </c>
      <c r="B36" s="875"/>
      <c r="C36" s="875"/>
      <c r="D36" s="875"/>
      <c r="E36" s="875"/>
      <c r="F36" s="875"/>
      <c r="G36" s="875"/>
      <c r="H36" s="875"/>
      <c r="I36" s="875"/>
      <c r="J36" s="875"/>
      <c r="K36" s="2120"/>
      <c r="L36" s="2120"/>
      <c r="M36" s="2120"/>
      <c r="N36" s="880"/>
      <c r="O36" s="877"/>
      <c r="P36" s="877"/>
      <c r="Q36" s="877"/>
      <c r="R36" s="875"/>
      <c r="S36" s="875"/>
      <c r="T36" s="875"/>
      <c r="U36" s="875"/>
      <c r="V36" s="875"/>
      <c r="W36" s="875"/>
      <c r="X36" s="875"/>
      <c r="Y36" s="875"/>
      <c r="Z36" s="875"/>
      <c r="AA36" s="875"/>
      <c r="AB36" s="875"/>
      <c r="AC36" s="875"/>
      <c r="AD36" s="875"/>
      <c r="AE36" s="875"/>
      <c r="AF36" s="878"/>
      <c r="AG36" s="872"/>
    </row>
    <row r="37" spans="1:33" s="873" customFormat="1" ht="15.75" customHeight="1">
      <c r="A37" s="874" t="s">
        <v>2579</v>
      </c>
      <c r="B37" s="875"/>
      <c r="C37" s="875"/>
      <c r="D37" s="875"/>
      <c r="E37" s="875"/>
      <c r="F37" s="875"/>
      <c r="G37" s="875"/>
      <c r="H37" s="875"/>
      <c r="I37" s="875"/>
      <c r="J37" s="875"/>
      <c r="K37" s="2121"/>
      <c r="L37" s="2121"/>
      <c r="M37" s="2121"/>
      <c r="N37" s="2121"/>
      <c r="O37" s="2121"/>
      <c r="P37" s="2121"/>
      <c r="Q37" s="2121"/>
      <c r="R37" s="2121"/>
      <c r="S37" s="2121"/>
      <c r="T37" s="2121"/>
      <c r="U37" s="2121"/>
      <c r="V37" s="2121"/>
      <c r="W37" s="2121"/>
      <c r="X37" s="2121"/>
      <c r="Y37" s="2121"/>
      <c r="Z37" s="2121"/>
      <c r="AA37" s="2121"/>
      <c r="AB37" s="2121"/>
      <c r="AC37" s="2121"/>
      <c r="AD37" s="2121"/>
      <c r="AE37" s="2121"/>
      <c r="AF37" s="2122"/>
      <c r="AG37" s="872"/>
    </row>
    <row r="38" spans="1:33" s="873" customFormat="1" ht="15.75" customHeight="1">
      <c r="A38" s="874" t="s">
        <v>2580</v>
      </c>
      <c r="B38" s="875"/>
      <c r="C38" s="875"/>
      <c r="D38" s="875"/>
      <c r="E38" s="875"/>
      <c r="F38" s="875"/>
      <c r="G38" s="875"/>
      <c r="H38" s="875"/>
      <c r="I38" s="875"/>
      <c r="J38" s="875"/>
      <c r="K38" s="2123"/>
      <c r="L38" s="2123"/>
      <c r="M38" s="2123"/>
      <c r="N38" s="2123"/>
      <c r="O38" s="2123"/>
      <c r="P38" s="2123"/>
      <c r="Q38" s="2123"/>
      <c r="R38" s="2123"/>
      <c r="S38" s="2123"/>
      <c r="T38" s="2123"/>
      <c r="U38" s="2123"/>
      <c r="V38" s="2123"/>
      <c r="W38" s="2123"/>
      <c r="X38" s="2123"/>
      <c r="Y38" s="2123"/>
      <c r="Z38" s="2123"/>
      <c r="AA38" s="2123"/>
      <c r="AB38" s="2123"/>
      <c r="AC38" s="2123"/>
      <c r="AD38" s="2123"/>
      <c r="AE38" s="2123"/>
      <c r="AF38" s="2124"/>
      <c r="AG38" s="872"/>
    </row>
    <row r="39" spans="1:33" s="873" customFormat="1" ht="15.75" customHeight="1">
      <c r="A39" s="874" t="s">
        <v>2581</v>
      </c>
      <c r="B39" s="875"/>
      <c r="C39" s="875"/>
      <c r="D39" s="875"/>
      <c r="E39" s="875"/>
      <c r="F39" s="875"/>
      <c r="G39" s="875"/>
      <c r="H39" s="875"/>
      <c r="I39" s="875"/>
      <c r="J39" s="875"/>
      <c r="K39" s="2123"/>
      <c r="L39" s="2123"/>
      <c r="M39" s="2123"/>
      <c r="N39" s="2123"/>
      <c r="O39" s="2123"/>
      <c r="P39" s="2123"/>
      <c r="Q39" s="2123"/>
      <c r="R39" s="2123"/>
      <c r="S39" s="2123"/>
      <c r="T39" s="2123"/>
      <c r="U39" s="2123"/>
      <c r="V39" s="2123"/>
      <c r="W39" s="2123"/>
      <c r="X39" s="2123"/>
      <c r="Y39" s="2123"/>
      <c r="Z39" s="2123"/>
      <c r="AA39" s="2123"/>
      <c r="AB39" s="2123"/>
      <c r="AC39" s="2123"/>
      <c r="AD39" s="2123"/>
      <c r="AE39" s="2123"/>
      <c r="AF39" s="2124"/>
      <c r="AG39" s="872"/>
    </row>
    <row r="40" spans="1:33" s="873" customFormat="1" ht="15.75" customHeight="1" thickBot="1">
      <c r="A40" s="882" t="s">
        <v>2582</v>
      </c>
      <c r="B40" s="883"/>
      <c r="C40" s="883"/>
      <c r="D40" s="883"/>
      <c r="E40" s="883"/>
      <c r="F40" s="883"/>
      <c r="G40" s="883"/>
      <c r="H40" s="883"/>
      <c r="I40" s="883"/>
      <c r="J40" s="883"/>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6"/>
      <c r="AG40" s="872"/>
    </row>
    <row r="41" spans="1:33" s="873" customFormat="1" ht="15.75" customHeight="1">
      <c r="A41" s="869" t="s">
        <v>2586</v>
      </c>
      <c r="B41" s="886"/>
      <c r="C41" s="886"/>
      <c r="D41" s="886"/>
      <c r="E41" s="886"/>
      <c r="F41" s="886"/>
      <c r="G41" s="886"/>
      <c r="H41" s="886"/>
      <c r="I41" s="886"/>
      <c r="J41" s="886"/>
      <c r="K41" s="2128"/>
      <c r="L41" s="2128"/>
      <c r="M41" s="2128"/>
      <c r="N41" s="2128"/>
      <c r="O41" s="2128"/>
      <c r="P41" s="2128"/>
      <c r="Q41" s="2128"/>
      <c r="R41" s="2128"/>
      <c r="S41" s="2128"/>
      <c r="T41" s="2128"/>
      <c r="U41" s="2128"/>
      <c r="V41" s="2128"/>
      <c r="W41" s="2128"/>
      <c r="X41" s="2128"/>
      <c r="Y41" s="2128"/>
      <c r="Z41" s="2128"/>
      <c r="AA41" s="2128"/>
      <c r="AB41" s="2128"/>
      <c r="AC41" s="2128"/>
      <c r="AD41" s="2128"/>
      <c r="AE41" s="2128"/>
      <c r="AF41" s="2129"/>
      <c r="AG41" s="872"/>
    </row>
    <row r="42" spans="1:33" s="873" customFormat="1" ht="15.75" customHeight="1">
      <c r="A42" s="874" t="s">
        <v>2570</v>
      </c>
      <c r="B42" s="875"/>
      <c r="C42" s="875"/>
      <c r="D42" s="875"/>
      <c r="E42" s="875"/>
      <c r="F42" s="876"/>
      <c r="G42" s="876"/>
      <c r="H42" s="876"/>
      <c r="I42" s="876"/>
      <c r="J42" s="876"/>
      <c r="K42" s="876" t="s">
        <v>2571</v>
      </c>
      <c r="L42" s="2117"/>
      <c r="M42" s="2117"/>
      <c r="N42" s="2117"/>
      <c r="O42" s="2117"/>
      <c r="P42" s="2113" t="s">
        <v>2572</v>
      </c>
      <c r="Q42" s="2113"/>
      <c r="R42" s="2113"/>
      <c r="S42" s="2117"/>
      <c r="T42" s="2117"/>
      <c r="U42" s="2117"/>
      <c r="V42" s="2117"/>
      <c r="W42" s="2113" t="s">
        <v>2573</v>
      </c>
      <c r="X42" s="2113"/>
      <c r="Y42" s="2113"/>
      <c r="Z42" s="2114"/>
      <c r="AA42" s="2114"/>
      <c r="AB42" s="2114"/>
      <c r="AC42" s="2114"/>
      <c r="AD42" s="2114"/>
      <c r="AE42" s="2114"/>
      <c r="AF42" s="878" t="s">
        <v>17</v>
      </c>
      <c r="AG42" s="872"/>
    </row>
    <row r="43" spans="1:33" s="873" customFormat="1" ht="15.75" customHeight="1">
      <c r="A43" s="874" t="s">
        <v>2574</v>
      </c>
      <c r="B43" s="875"/>
      <c r="C43" s="875"/>
      <c r="D43" s="875"/>
      <c r="E43" s="875"/>
      <c r="F43" s="879"/>
      <c r="G43" s="879"/>
      <c r="H43" s="879"/>
      <c r="I43" s="879"/>
      <c r="J43" s="879"/>
      <c r="K43" s="2118"/>
      <c r="L43" s="2118"/>
      <c r="M43" s="2118"/>
      <c r="N43" s="2118"/>
      <c r="O43" s="2118"/>
      <c r="P43" s="2118"/>
      <c r="Q43" s="2118"/>
      <c r="R43" s="2118"/>
      <c r="S43" s="2118"/>
      <c r="T43" s="2118"/>
      <c r="U43" s="2118"/>
      <c r="V43" s="2118"/>
      <c r="W43" s="2118"/>
      <c r="X43" s="2118"/>
      <c r="Y43" s="2118"/>
      <c r="Z43" s="2118"/>
      <c r="AA43" s="2118"/>
      <c r="AB43" s="2118"/>
      <c r="AC43" s="2118"/>
      <c r="AD43" s="2118"/>
      <c r="AE43" s="2118"/>
      <c r="AF43" s="2119"/>
      <c r="AG43" s="872"/>
    </row>
    <row r="44" spans="1:33" s="873" customFormat="1" ht="15.75" customHeight="1">
      <c r="A44" s="874" t="s">
        <v>2575</v>
      </c>
      <c r="B44" s="875"/>
      <c r="C44" s="875"/>
      <c r="D44" s="875"/>
      <c r="E44" s="875"/>
      <c r="F44" s="875"/>
      <c r="G44" s="875"/>
      <c r="H44" s="875"/>
      <c r="I44" s="875"/>
      <c r="J44" s="875"/>
      <c r="K44" s="876" t="s">
        <v>2571</v>
      </c>
      <c r="L44" s="2112"/>
      <c r="M44" s="2112"/>
      <c r="N44" s="2112"/>
      <c r="O44" s="2113" t="s">
        <v>2576</v>
      </c>
      <c r="P44" s="2113"/>
      <c r="Q44" s="2113"/>
      <c r="R44" s="2113"/>
      <c r="S44" s="2113"/>
      <c r="T44" s="2112"/>
      <c r="U44" s="2112"/>
      <c r="V44" s="2112"/>
      <c r="W44" s="2113" t="s">
        <v>2577</v>
      </c>
      <c r="X44" s="2113"/>
      <c r="Y44" s="2113"/>
      <c r="Z44" s="2113"/>
      <c r="AA44" s="2114"/>
      <c r="AB44" s="2114"/>
      <c r="AC44" s="2114"/>
      <c r="AD44" s="2114"/>
      <c r="AE44" s="2114"/>
      <c r="AF44" s="878" t="s">
        <v>17</v>
      </c>
      <c r="AG44" s="872"/>
    </row>
    <row r="45" spans="1:33" s="873" customFormat="1" ht="15.75" customHeight="1">
      <c r="A45" s="874"/>
      <c r="B45" s="875"/>
      <c r="C45" s="875"/>
      <c r="D45" s="875"/>
      <c r="E45" s="875"/>
      <c r="F45" s="875"/>
      <c r="G45" s="875"/>
      <c r="H45" s="875"/>
      <c r="I45" s="875"/>
      <c r="J45" s="875"/>
      <c r="K45" s="2115"/>
      <c r="L45" s="2115"/>
      <c r="M45" s="2115"/>
      <c r="N45" s="2115"/>
      <c r="O45" s="2115"/>
      <c r="P45" s="2115"/>
      <c r="Q45" s="2115"/>
      <c r="R45" s="2115"/>
      <c r="S45" s="2115"/>
      <c r="T45" s="2115"/>
      <c r="U45" s="2115"/>
      <c r="V45" s="2115"/>
      <c r="W45" s="2115"/>
      <c r="X45" s="2115"/>
      <c r="Y45" s="2115"/>
      <c r="Z45" s="2115"/>
      <c r="AA45" s="2115"/>
      <c r="AB45" s="2115"/>
      <c r="AC45" s="2115"/>
      <c r="AD45" s="2115"/>
      <c r="AE45" s="2115"/>
      <c r="AF45" s="2116"/>
      <c r="AG45" s="872"/>
    </row>
    <row r="46" spans="1:33" s="873" customFormat="1" ht="15.75" customHeight="1">
      <c r="A46" s="874" t="s">
        <v>2578</v>
      </c>
      <c r="B46" s="875"/>
      <c r="C46" s="875"/>
      <c r="D46" s="875"/>
      <c r="E46" s="875"/>
      <c r="F46" s="875"/>
      <c r="G46" s="875"/>
      <c r="H46" s="875"/>
      <c r="I46" s="875"/>
      <c r="J46" s="875"/>
      <c r="K46" s="2120"/>
      <c r="L46" s="2120"/>
      <c r="M46" s="2120"/>
      <c r="N46" s="880"/>
      <c r="O46" s="877"/>
      <c r="P46" s="877"/>
      <c r="Q46" s="877"/>
      <c r="R46" s="875"/>
      <c r="S46" s="875"/>
      <c r="T46" s="875"/>
      <c r="U46" s="875"/>
      <c r="V46" s="875"/>
      <c r="W46" s="875"/>
      <c r="X46" s="875"/>
      <c r="Y46" s="875"/>
      <c r="Z46" s="875"/>
      <c r="AA46" s="875"/>
      <c r="AB46" s="875"/>
      <c r="AC46" s="875"/>
      <c r="AD46" s="875"/>
      <c r="AE46" s="875"/>
      <c r="AF46" s="878"/>
      <c r="AG46" s="872"/>
    </row>
    <row r="47" spans="1:33" s="873" customFormat="1" ht="15.75" customHeight="1">
      <c r="A47" s="874" t="s">
        <v>2579</v>
      </c>
      <c r="B47" s="875"/>
      <c r="C47" s="875"/>
      <c r="D47" s="875"/>
      <c r="E47" s="875"/>
      <c r="F47" s="875"/>
      <c r="G47" s="875"/>
      <c r="H47" s="875"/>
      <c r="I47" s="875"/>
      <c r="J47" s="875"/>
      <c r="K47" s="2121"/>
      <c r="L47" s="2121"/>
      <c r="M47" s="2121"/>
      <c r="N47" s="2121"/>
      <c r="O47" s="2121"/>
      <c r="P47" s="2121"/>
      <c r="Q47" s="2121"/>
      <c r="R47" s="2121"/>
      <c r="S47" s="2121"/>
      <c r="T47" s="2121"/>
      <c r="U47" s="2121"/>
      <c r="V47" s="2121"/>
      <c r="W47" s="2121"/>
      <c r="X47" s="2121"/>
      <c r="Y47" s="2121"/>
      <c r="Z47" s="2121"/>
      <c r="AA47" s="2121"/>
      <c r="AB47" s="2121"/>
      <c r="AC47" s="2121"/>
      <c r="AD47" s="2121"/>
      <c r="AE47" s="2121"/>
      <c r="AF47" s="2122"/>
      <c r="AG47" s="872"/>
    </row>
    <row r="48" spans="1:33" s="873" customFormat="1" ht="15.75" customHeight="1">
      <c r="A48" s="874" t="s">
        <v>2580</v>
      </c>
      <c r="B48" s="875"/>
      <c r="C48" s="875"/>
      <c r="D48" s="875"/>
      <c r="E48" s="875"/>
      <c r="F48" s="875"/>
      <c r="G48" s="875"/>
      <c r="H48" s="875"/>
      <c r="I48" s="875"/>
      <c r="J48" s="875"/>
      <c r="K48" s="2123"/>
      <c r="L48" s="2123"/>
      <c r="M48" s="2123"/>
      <c r="N48" s="2123"/>
      <c r="O48" s="2123"/>
      <c r="P48" s="2123"/>
      <c r="Q48" s="2123"/>
      <c r="R48" s="2123"/>
      <c r="S48" s="2123"/>
      <c r="T48" s="2123"/>
      <c r="U48" s="2123"/>
      <c r="V48" s="2123"/>
      <c r="W48" s="2123"/>
      <c r="X48" s="2123"/>
      <c r="Y48" s="2123"/>
      <c r="Z48" s="2123"/>
      <c r="AA48" s="2123"/>
      <c r="AB48" s="2123"/>
      <c r="AC48" s="2123"/>
      <c r="AD48" s="2123"/>
      <c r="AE48" s="2123"/>
      <c r="AF48" s="2124"/>
      <c r="AG48" s="872"/>
    </row>
    <row r="49" spans="1:33" s="873" customFormat="1" ht="15.75" customHeight="1">
      <c r="A49" s="874" t="s">
        <v>2581</v>
      </c>
      <c r="B49" s="875"/>
      <c r="C49" s="875"/>
      <c r="D49" s="875"/>
      <c r="E49" s="875"/>
      <c r="F49" s="875"/>
      <c r="G49" s="875"/>
      <c r="H49" s="875"/>
      <c r="I49" s="875"/>
      <c r="J49" s="875"/>
      <c r="K49" s="2123"/>
      <c r="L49" s="2123"/>
      <c r="M49" s="2123"/>
      <c r="N49" s="2123"/>
      <c r="O49" s="2123"/>
      <c r="P49" s="2123"/>
      <c r="Q49" s="2123"/>
      <c r="R49" s="2123"/>
      <c r="S49" s="2123"/>
      <c r="T49" s="2123"/>
      <c r="U49" s="2123"/>
      <c r="V49" s="2123"/>
      <c r="W49" s="2123"/>
      <c r="X49" s="2123"/>
      <c r="Y49" s="2123"/>
      <c r="Z49" s="2123"/>
      <c r="AA49" s="2123"/>
      <c r="AB49" s="2123"/>
      <c r="AC49" s="2123"/>
      <c r="AD49" s="2123"/>
      <c r="AE49" s="2123"/>
      <c r="AF49" s="2124"/>
      <c r="AG49" s="872"/>
    </row>
    <row r="50" spans="1:33" s="873" customFormat="1" ht="15.75" customHeight="1" thickBot="1">
      <c r="A50" s="882" t="s">
        <v>2582</v>
      </c>
      <c r="B50" s="883"/>
      <c r="C50" s="883"/>
      <c r="D50" s="883"/>
      <c r="E50" s="883"/>
      <c r="F50" s="883"/>
      <c r="G50" s="883"/>
      <c r="H50" s="883"/>
      <c r="I50" s="883"/>
      <c r="J50" s="883"/>
      <c r="K50" s="2125"/>
      <c r="L50" s="2125"/>
      <c r="M50" s="2125"/>
      <c r="N50" s="2125"/>
      <c r="O50" s="2125"/>
      <c r="P50" s="2125"/>
      <c r="Q50" s="2125"/>
      <c r="R50" s="2125"/>
      <c r="S50" s="2125"/>
      <c r="T50" s="2125"/>
      <c r="U50" s="2125"/>
      <c r="V50" s="2125"/>
      <c r="W50" s="2125"/>
      <c r="X50" s="2125"/>
      <c r="Y50" s="2125"/>
      <c r="Z50" s="2125"/>
      <c r="AA50" s="2125"/>
      <c r="AB50" s="2125"/>
      <c r="AC50" s="2125"/>
      <c r="AD50" s="2125"/>
      <c r="AE50" s="2125"/>
      <c r="AF50" s="2126"/>
      <c r="AG50" s="872"/>
    </row>
    <row r="51" spans="1:33" s="873" customFormat="1" ht="15.75" customHeight="1">
      <c r="A51" s="869" t="s">
        <v>2587</v>
      </c>
      <c r="B51" s="886"/>
      <c r="C51" s="886"/>
      <c r="D51" s="886"/>
      <c r="E51" s="886"/>
      <c r="F51" s="886"/>
      <c r="G51" s="886"/>
      <c r="H51" s="886"/>
      <c r="I51" s="886"/>
      <c r="J51" s="886"/>
      <c r="K51" s="2128"/>
      <c r="L51" s="2128"/>
      <c r="M51" s="2128"/>
      <c r="N51" s="2128"/>
      <c r="O51" s="2128"/>
      <c r="P51" s="2128"/>
      <c r="Q51" s="2128"/>
      <c r="R51" s="2128"/>
      <c r="S51" s="2128"/>
      <c r="T51" s="2128"/>
      <c r="U51" s="2128"/>
      <c r="V51" s="2128"/>
      <c r="W51" s="2128"/>
      <c r="X51" s="2128"/>
      <c r="Y51" s="2128"/>
      <c r="Z51" s="2128"/>
      <c r="AA51" s="2128"/>
      <c r="AB51" s="2128"/>
      <c r="AC51" s="2128"/>
      <c r="AD51" s="2128"/>
      <c r="AE51" s="2128"/>
      <c r="AF51" s="2129"/>
      <c r="AG51" s="872"/>
    </row>
    <row r="52" spans="1:33" s="873" customFormat="1" ht="15.75" customHeight="1">
      <c r="A52" s="874" t="s">
        <v>2570</v>
      </c>
      <c r="B52" s="875"/>
      <c r="C52" s="875"/>
      <c r="D52" s="875"/>
      <c r="E52" s="875"/>
      <c r="F52" s="876"/>
      <c r="G52" s="876"/>
      <c r="H52" s="876"/>
      <c r="I52" s="876"/>
      <c r="J52" s="876"/>
      <c r="K52" s="876" t="s">
        <v>2571</v>
      </c>
      <c r="L52" s="2112"/>
      <c r="M52" s="2112"/>
      <c r="N52" s="2112"/>
      <c r="O52" s="2112"/>
      <c r="P52" s="2113" t="s">
        <v>2572</v>
      </c>
      <c r="Q52" s="2113"/>
      <c r="R52" s="2113"/>
      <c r="S52" s="2112"/>
      <c r="T52" s="2112"/>
      <c r="U52" s="2112"/>
      <c r="V52" s="2112"/>
      <c r="W52" s="2113" t="s">
        <v>2573</v>
      </c>
      <c r="X52" s="2113"/>
      <c r="Y52" s="2113"/>
      <c r="Z52" s="2114"/>
      <c r="AA52" s="2114"/>
      <c r="AB52" s="2114"/>
      <c r="AC52" s="2114"/>
      <c r="AD52" s="2114"/>
      <c r="AE52" s="2114"/>
      <c r="AF52" s="878" t="s">
        <v>17</v>
      </c>
      <c r="AG52" s="872"/>
    </row>
    <row r="53" spans="1:33" s="873" customFormat="1" ht="15.75" customHeight="1">
      <c r="A53" s="874" t="s">
        <v>2574</v>
      </c>
      <c r="B53" s="875"/>
      <c r="C53" s="875"/>
      <c r="D53" s="875"/>
      <c r="E53" s="875"/>
      <c r="F53" s="879"/>
      <c r="G53" s="879"/>
      <c r="H53" s="879"/>
      <c r="I53" s="879"/>
      <c r="J53" s="879"/>
      <c r="K53" s="2118"/>
      <c r="L53" s="2118"/>
      <c r="M53" s="2118"/>
      <c r="N53" s="2118"/>
      <c r="O53" s="2118"/>
      <c r="P53" s="2118"/>
      <c r="Q53" s="2118"/>
      <c r="R53" s="2118"/>
      <c r="S53" s="2118"/>
      <c r="T53" s="2118"/>
      <c r="U53" s="2118"/>
      <c r="V53" s="2118"/>
      <c r="W53" s="2118"/>
      <c r="X53" s="2118"/>
      <c r="Y53" s="2118"/>
      <c r="Z53" s="2118"/>
      <c r="AA53" s="2118"/>
      <c r="AB53" s="2118"/>
      <c r="AC53" s="2118"/>
      <c r="AD53" s="2118"/>
      <c r="AE53" s="2118"/>
      <c r="AF53" s="2119"/>
      <c r="AG53" s="872"/>
    </row>
    <row r="54" spans="1:33" s="873" customFormat="1" ht="15.75" customHeight="1">
      <c r="A54" s="874" t="s">
        <v>2575</v>
      </c>
      <c r="B54" s="875"/>
      <c r="C54" s="875"/>
      <c r="D54" s="875"/>
      <c r="E54" s="875"/>
      <c r="F54" s="875"/>
      <c r="G54" s="875"/>
      <c r="H54" s="875"/>
      <c r="I54" s="875"/>
      <c r="J54" s="875"/>
      <c r="K54" s="876" t="s">
        <v>2571</v>
      </c>
      <c r="L54" s="2112"/>
      <c r="M54" s="2112"/>
      <c r="N54" s="2112"/>
      <c r="O54" s="2113" t="s">
        <v>2576</v>
      </c>
      <c r="P54" s="2113"/>
      <c r="Q54" s="2113"/>
      <c r="R54" s="2113"/>
      <c r="S54" s="2113"/>
      <c r="T54" s="2112"/>
      <c r="U54" s="2112"/>
      <c r="V54" s="2112"/>
      <c r="W54" s="2113" t="s">
        <v>2577</v>
      </c>
      <c r="X54" s="2113"/>
      <c r="Y54" s="2113"/>
      <c r="Z54" s="2113"/>
      <c r="AA54" s="2114"/>
      <c r="AB54" s="2114"/>
      <c r="AC54" s="2114"/>
      <c r="AD54" s="2114"/>
      <c r="AE54" s="2114"/>
      <c r="AF54" s="878" t="s">
        <v>17</v>
      </c>
      <c r="AG54" s="872"/>
    </row>
    <row r="55" spans="1:33" s="873" customFormat="1" ht="15.75" customHeight="1">
      <c r="A55" s="874"/>
      <c r="B55" s="875"/>
      <c r="C55" s="875"/>
      <c r="D55" s="875"/>
      <c r="E55" s="875"/>
      <c r="F55" s="875"/>
      <c r="G55" s="875"/>
      <c r="H55" s="875"/>
      <c r="I55" s="875"/>
      <c r="J55" s="875"/>
      <c r="K55" s="2115"/>
      <c r="L55" s="2115"/>
      <c r="M55" s="2115"/>
      <c r="N55" s="2115"/>
      <c r="O55" s="2115"/>
      <c r="P55" s="2115"/>
      <c r="Q55" s="2115"/>
      <c r="R55" s="2115"/>
      <c r="S55" s="2115"/>
      <c r="T55" s="2115"/>
      <c r="U55" s="2115"/>
      <c r="V55" s="2115"/>
      <c r="W55" s="2115"/>
      <c r="X55" s="2115"/>
      <c r="Y55" s="2115"/>
      <c r="Z55" s="2115"/>
      <c r="AA55" s="2115"/>
      <c r="AB55" s="2115"/>
      <c r="AC55" s="2115"/>
      <c r="AD55" s="2115"/>
      <c r="AE55" s="2115"/>
      <c r="AF55" s="2116"/>
      <c r="AG55" s="872"/>
    </row>
    <row r="56" spans="1:33" s="873" customFormat="1" ht="15.75" customHeight="1">
      <c r="A56" s="874" t="s">
        <v>2578</v>
      </c>
      <c r="B56" s="875"/>
      <c r="C56" s="875"/>
      <c r="D56" s="875"/>
      <c r="E56" s="875"/>
      <c r="F56" s="875"/>
      <c r="G56" s="875"/>
      <c r="H56" s="875"/>
      <c r="I56" s="875"/>
      <c r="J56" s="875"/>
      <c r="K56" s="2120"/>
      <c r="L56" s="2120"/>
      <c r="M56" s="2120"/>
      <c r="N56" s="880"/>
      <c r="O56" s="877"/>
      <c r="P56" s="877"/>
      <c r="Q56" s="877"/>
      <c r="R56" s="875"/>
      <c r="S56" s="875"/>
      <c r="T56" s="875"/>
      <c r="U56" s="875"/>
      <c r="V56" s="875"/>
      <c r="W56" s="875"/>
      <c r="X56" s="875"/>
      <c r="Y56" s="875"/>
      <c r="Z56" s="875"/>
      <c r="AA56" s="875"/>
      <c r="AB56" s="875"/>
      <c r="AC56" s="875"/>
      <c r="AD56" s="875"/>
      <c r="AE56" s="875"/>
      <c r="AF56" s="878"/>
      <c r="AG56" s="872"/>
    </row>
    <row r="57" spans="1:33" s="873" customFormat="1" ht="15.75" customHeight="1">
      <c r="A57" s="874" t="s">
        <v>2579</v>
      </c>
      <c r="B57" s="875"/>
      <c r="C57" s="875"/>
      <c r="D57" s="875"/>
      <c r="E57" s="875"/>
      <c r="F57" s="875"/>
      <c r="G57" s="875"/>
      <c r="H57" s="875"/>
      <c r="I57" s="875"/>
      <c r="J57" s="875"/>
      <c r="K57" s="2121"/>
      <c r="L57" s="2121"/>
      <c r="M57" s="2121"/>
      <c r="N57" s="2121"/>
      <c r="O57" s="2121"/>
      <c r="P57" s="2121"/>
      <c r="Q57" s="2121"/>
      <c r="R57" s="2121"/>
      <c r="S57" s="2121"/>
      <c r="T57" s="2121"/>
      <c r="U57" s="2121"/>
      <c r="V57" s="2121"/>
      <c r="W57" s="2121"/>
      <c r="X57" s="2121"/>
      <c r="Y57" s="2121"/>
      <c r="Z57" s="2121"/>
      <c r="AA57" s="2121"/>
      <c r="AB57" s="2121"/>
      <c r="AC57" s="2121"/>
      <c r="AD57" s="2121"/>
      <c r="AE57" s="2121"/>
      <c r="AF57" s="2122"/>
      <c r="AG57" s="872"/>
    </row>
    <row r="58" spans="1:33" s="873" customFormat="1" ht="15.75" customHeight="1">
      <c r="A58" s="874" t="s">
        <v>2580</v>
      </c>
      <c r="B58" s="875"/>
      <c r="C58" s="875"/>
      <c r="D58" s="875"/>
      <c r="E58" s="875"/>
      <c r="F58" s="875"/>
      <c r="G58" s="875"/>
      <c r="H58" s="875"/>
      <c r="I58" s="875"/>
      <c r="J58" s="875"/>
      <c r="K58" s="2123"/>
      <c r="L58" s="2123"/>
      <c r="M58" s="2123"/>
      <c r="N58" s="2123"/>
      <c r="O58" s="2123"/>
      <c r="P58" s="2123"/>
      <c r="Q58" s="2123"/>
      <c r="R58" s="2123"/>
      <c r="S58" s="2123"/>
      <c r="T58" s="2123"/>
      <c r="U58" s="2123"/>
      <c r="V58" s="2123"/>
      <c r="W58" s="2123"/>
      <c r="X58" s="2123"/>
      <c r="Y58" s="2123"/>
      <c r="Z58" s="2123"/>
      <c r="AA58" s="2123"/>
      <c r="AB58" s="2123"/>
      <c r="AC58" s="2123"/>
      <c r="AD58" s="2123"/>
      <c r="AE58" s="2123"/>
      <c r="AF58" s="2124"/>
      <c r="AG58" s="872"/>
    </row>
    <row r="59" spans="1:33" s="873" customFormat="1" ht="15.75" customHeight="1">
      <c r="A59" s="874" t="s">
        <v>2581</v>
      </c>
      <c r="B59" s="875"/>
      <c r="C59" s="875"/>
      <c r="D59" s="875"/>
      <c r="E59" s="875"/>
      <c r="F59" s="875"/>
      <c r="G59" s="875"/>
      <c r="H59" s="875"/>
      <c r="I59" s="875"/>
      <c r="J59" s="875"/>
      <c r="K59" s="2123"/>
      <c r="L59" s="2123"/>
      <c r="M59" s="2123"/>
      <c r="N59" s="2123"/>
      <c r="O59" s="2123"/>
      <c r="P59" s="2123"/>
      <c r="Q59" s="2123"/>
      <c r="R59" s="2123"/>
      <c r="S59" s="2123"/>
      <c r="T59" s="2123"/>
      <c r="U59" s="2123"/>
      <c r="V59" s="2123"/>
      <c r="W59" s="2123"/>
      <c r="X59" s="2123"/>
      <c r="Y59" s="2123"/>
      <c r="Z59" s="2123"/>
      <c r="AA59" s="2123"/>
      <c r="AB59" s="2123"/>
      <c r="AC59" s="2123"/>
      <c r="AD59" s="2123"/>
      <c r="AE59" s="2123"/>
      <c r="AF59" s="2124"/>
      <c r="AG59" s="872"/>
    </row>
    <row r="60" spans="1:33" s="873" customFormat="1" ht="15.75" customHeight="1" thickBot="1">
      <c r="A60" s="882" t="s">
        <v>2582</v>
      </c>
      <c r="B60" s="883"/>
      <c r="C60" s="883"/>
      <c r="D60" s="883"/>
      <c r="E60" s="883"/>
      <c r="F60" s="883"/>
      <c r="G60" s="883"/>
      <c r="H60" s="883"/>
      <c r="I60" s="883"/>
      <c r="J60" s="883"/>
      <c r="K60" s="2125"/>
      <c r="L60" s="2125"/>
      <c r="M60" s="2125"/>
      <c r="N60" s="2125"/>
      <c r="O60" s="2125"/>
      <c r="P60" s="2125"/>
      <c r="Q60" s="2125"/>
      <c r="R60" s="2125"/>
      <c r="S60" s="2125"/>
      <c r="T60" s="2125"/>
      <c r="U60" s="2125"/>
      <c r="V60" s="2125"/>
      <c r="W60" s="2125"/>
      <c r="X60" s="2125"/>
      <c r="Y60" s="2125"/>
      <c r="Z60" s="2125"/>
      <c r="AA60" s="2125"/>
      <c r="AB60" s="2125"/>
      <c r="AC60" s="2125"/>
      <c r="AD60" s="2125"/>
      <c r="AE60" s="2125"/>
      <c r="AF60" s="2126"/>
      <c r="AG60" s="872"/>
    </row>
    <row r="61" spans="1:33" s="873" customFormat="1" ht="15.75" customHeight="1">
      <c r="A61" s="869" t="s">
        <v>2588</v>
      </c>
      <c r="B61" s="886"/>
      <c r="C61" s="886"/>
      <c r="D61" s="886"/>
      <c r="E61" s="886"/>
      <c r="F61" s="886"/>
      <c r="G61" s="886"/>
      <c r="H61" s="886"/>
      <c r="I61" s="886"/>
      <c r="J61" s="886"/>
      <c r="K61" s="2128"/>
      <c r="L61" s="2128"/>
      <c r="M61" s="2128"/>
      <c r="N61" s="2128"/>
      <c r="O61" s="2128"/>
      <c r="P61" s="2128"/>
      <c r="Q61" s="2128"/>
      <c r="R61" s="2128"/>
      <c r="S61" s="2128"/>
      <c r="T61" s="2128"/>
      <c r="U61" s="2128"/>
      <c r="V61" s="2128"/>
      <c r="W61" s="2128"/>
      <c r="X61" s="2128"/>
      <c r="Y61" s="2128"/>
      <c r="Z61" s="2128"/>
      <c r="AA61" s="2128"/>
      <c r="AB61" s="2128"/>
      <c r="AC61" s="2128"/>
      <c r="AD61" s="2128"/>
      <c r="AE61" s="2128"/>
      <c r="AF61" s="2129"/>
      <c r="AG61" s="872"/>
    </row>
    <row r="62" spans="1:33" s="873" customFormat="1" ht="15.75" customHeight="1">
      <c r="A62" s="874" t="s">
        <v>2570</v>
      </c>
      <c r="B62" s="875"/>
      <c r="C62" s="875"/>
      <c r="D62" s="875"/>
      <c r="E62" s="875"/>
      <c r="F62" s="876"/>
      <c r="G62" s="876"/>
      <c r="H62" s="876"/>
      <c r="I62" s="876"/>
      <c r="J62" s="876"/>
      <c r="K62" s="876" t="s">
        <v>2571</v>
      </c>
      <c r="L62" s="2112"/>
      <c r="M62" s="2112"/>
      <c r="N62" s="2112"/>
      <c r="O62" s="2112"/>
      <c r="P62" s="2113" t="s">
        <v>2572</v>
      </c>
      <c r="Q62" s="2113"/>
      <c r="R62" s="2113"/>
      <c r="S62" s="2112"/>
      <c r="T62" s="2112"/>
      <c r="U62" s="2112"/>
      <c r="V62" s="2112"/>
      <c r="W62" s="2113" t="s">
        <v>2573</v>
      </c>
      <c r="X62" s="2113"/>
      <c r="Y62" s="2113"/>
      <c r="Z62" s="2114"/>
      <c r="AA62" s="2114"/>
      <c r="AB62" s="2114"/>
      <c r="AC62" s="2114"/>
      <c r="AD62" s="2114"/>
      <c r="AE62" s="2114"/>
      <c r="AF62" s="878" t="s">
        <v>17</v>
      </c>
      <c r="AG62" s="872"/>
    </row>
    <row r="63" spans="1:33" s="873" customFormat="1" ht="15.75" customHeight="1">
      <c r="A63" s="874" t="s">
        <v>2574</v>
      </c>
      <c r="B63" s="875"/>
      <c r="C63" s="875"/>
      <c r="D63" s="875"/>
      <c r="E63" s="875"/>
      <c r="F63" s="879"/>
      <c r="G63" s="879"/>
      <c r="H63" s="879"/>
      <c r="I63" s="879"/>
      <c r="J63" s="879"/>
      <c r="K63" s="2118"/>
      <c r="L63" s="2118"/>
      <c r="M63" s="2118"/>
      <c r="N63" s="2118"/>
      <c r="O63" s="2118"/>
      <c r="P63" s="2118"/>
      <c r="Q63" s="2118"/>
      <c r="R63" s="2118"/>
      <c r="S63" s="2118"/>
      <c r="T63" s="2118"/>
      <c r="U63" s="2118"/>
      <c r="V63" s="2118"/>
      <c r="W63" s="2118"/>
      <c r="X63" s="2118"/>
      <c r="Y63" s="2118"/>
      <c r="Z63" s="2118"/>
      <c r="AA63" s="2118"/>
      <c r="AB63" s="2118"/>
      <c r="AC63" s="2118"/>
      <c r="AD63" s="2118"/>
      <c r="AE63" s="2118"/>
      <c r="AF63" s="2119"/>
      <c r="AG63" s="872"/>
    </row>
    <row r="64" spans="1:33" s="873" customFormat="1" ht="15.75" customHeight="1">
      <c r="A64" s="874" t="s">
        <v>2575</v>
      </c>
      <c r="B64" s="875"/>
      <c r="C64" s="875"/>
      <c r="D64" s="875"/>
      <c r="E64" s="875"/>
      <c r="F64" s="875"/>
      <c r="G64" s="875"/>
      <c r="H64" s="875"/>
      <c r="I64" s="875"/>
      <c r="J64" s="875"/>
      <c r="K64" s="876" t="s">
        <v>2571</v>
      </c>
      <c r="L64" s="2112"/>
      <c r="M64" s="2112"/>
      <c r="N64" s="2112"/>
      <c r="O64" s="2113" t="s">
        <v>2576</v>
      </c>
      <c r="P64" s="2113"/>
      <c r="Q64" s="2113"/>
      <c r="R64" s="2113"/>
      <c r="S64" s="2113"/>
      <c r="T64" s="2112"/>
      <c r="U64" s="2112"/>
      <c r="V64" s="2112"/>
      <c r="W64" s="2113" t="s">
        <v>2577</v>
      </c>
      <c r="X64" s="2113"/>
      <c r="Y64" s="2113"/>
      <c r="Z64" s="2113"/>
      <c r="AA64" s="2114"/>
      <c r="AB64" s="2114"/>
      <c r="AC64" s="2114"/>
      <c r="AD64" s="2114"/>
      <c r="AE64" s="2114"/>
      <c r="AF64" s="878" t="s">
        <v>17</v>
      </c>
      <c r="AG64" s="872"/>
    </row>
    <row r="65" spans="1:33" s="873" customFormat="1" ht="15.75" customHeight="1">
      <c r="A65" s="874"/>
      <c r="B65" s="875"/>
      <c r="C65" s="875"/>
      <c r="D65" s="875"/>
      <c r="E65" s="875"/>
      <c r="F65" s="875"/>
      <c r="G65" s="875"/>
      <c r="H65" s="875"/>
      <c r="I65" s="875"/>
      <c r="J65" s="87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6"/>
      <c r="AG65" s="872"/>
    </row>
    <row r="66" spans="1:33" s="873" customFormat="1" ht="15.75" customHeight="1">
      <c r="A66" s="874" t="s">
        <v>2578</v>
      </c>
      <c r="B66" s="875"/>
      <c r="C66" s="875"/>
      <c r="D66" s="875"/>
      <c r="E66" s="875"/>
      <c r="F66" s="875"/>
      <c r="G66" s="875"/>
      <c r="H66" s="875"/>
      <c r="I66" s="875"/>
      <c r="J66" s="875"/>
      <c r="K66" s="2120"/>
      <c r="L66" s="2120"/>
      <c r="M66" s="2120"/>
      <c r="N66" s="880"/>
      <c r="O66" s="877"/>
      <c r="P66" s="877"/>
      <c r="Q66" s="877"/>
      <c r="R66" s="875"/>
      <c r="S66" s="875"/>
      <c r="T66" s="875"/>
      <c r="U66" s="875"/>
      <c r="V66" s="875"/>
      <c r="W66" s="875"/>
      <c r="X66" s="875"/>
      <c r="Y66" s="875"/>
      <c r="Z66" s="875"/>
      <c r="AA66" s="875"/>
      <c r="AB66" s="875"/>
      <c r="AC66" s="875"/>
      <c r="AD66" s="875"/>
      <c r="AE66" s="875"/>
      <c r="AF66" s="878"/>
      <c r="AG66" s="872"/>
    </row>
    <row r="67" spans="1:33" s="873" customFormat="1" ht="15.75" customHeight="1">
      <c r="A67" s="874" t="s">
        <v>2579</v>
      </c>
      <c r="B67" s="875"/>
      <c r="C67" s="875"/>
      <c r="D67" s="875"/>
      <c r="E67" s="875"/>
      <c r="F67" s="875"/>
      <c r="G67" s="875"/>
      <c r="H67" s="875"/>
      <c r="I67" s="875"/>
      <c r="J67" s="875"/>
      <c r="K67" s="2121"/>
      <c r="L67" s="2121"/>
      <c r="M67" s="2121"/>
      <c r="N67" s="2121"/>
      <c r="O67" s="2121"/>
      <c r="P67" s="2121"/>
      <c r="Q67" s="2121"/>
      <c r="R67" s="2121"/>
      <c r="S67" s="2121"/>
      <c r="T67" s="2121"/>
      <c r="U67" s="2121"/>
      <c r="V67" s="2121"/>
      <c r="W67" s="2121"/>
      <c r="X67" s="2121"/>
      <c r="Y67" s="2121"/>
      <c r="Z67" s="2121"/>
      <c r="AA67" s="2121"/>
      <c r="AB67" s="2121"/>
      <c r="AC67" s="2121"/>
      <c r="AD67" s="2121"/>
      <c r="AE67" s="2121"/>
      <c r="AF67" s="2122"/>
      <c r="AG67" s="872"/>
    </row>
    <row r="68" spans="1:33" s="873" customFormat="1" ht="15.75" customHeight="1">
      <c r="A68" s="874" t="s">
        <v>2580</v>
      </c>
      <c r="B68" s="875"/>
      <c r="C68" s="875"/>
      <c r="D68" s="875"/>
      <c r="E68" s="875"/>
      <c r="F68" s="875"/>
      <c r="G68" s="875"/>
      <c r="H68" s="875"/>
      <c r="I68" s="875"/>
      <c r="J68" s="875"/>
      <c r="K68" s="2123"/>
      <c r="L68" s="2123"/>
      <c r="M68" s="2123"/>
      <c r="N68" s="2123"/>
      <c r="O68" s="2123"/>
      <c r="P68" s="2123"/>
      <c r="Q68" s="2123"/>
      <c r="R68" s="2123"/>
      <c r="S68" s="2123"/>
      <c r="T68" s="2123"/>
      <c r="U68" s="2123"/>
      <c r="V68" s="2123"/>
      <c r="W68" s="2123"/>
      <c r="X68" s="2123"/>
      <c r="Y68" s="2123"/>
      <c r="Z68" s="2123"/>
      <c r="AA68" s="2123"/>
      <c r="AB68" s="2123"/>
      <c r="AC68" s="2123"/>
      <c r="AD68" s="2123"/>
      <c r="AE68" s="2123"/>
      <c r="AF68" s="2124"/>
      <c r="AG68" s="872"/>
    </row>
    <row r="69" spans="1:33" s="873" customFormat="1" ht="15.75" customHeight="1">
      <c r="A69" s="874" t="s">
        <v>2581</v>
      </c>
      <c r="B69" s="875"/>
      <c r="C69" s="875"/>
      <c r="D69" s="875"/>
      <c r="E69" s="875"/>
      <c r="F69" s="875"/>
      <c r="G69" s="875"/>
      <c r="H69" s="875"/>
      <c r="I69" s="875"/>
      <c r="J69" s="875"/>
      <c r="K69" s="2123"/>
      <c r="L69" s="2123"/>
      <c r="M69" s="2123"/>
      <c r="N69" s="2123"/>
      <c r="O69" s="2123"/>
      <c r="P69" s="2123"/>
      <c r="Q69" s="2123"/>
      <c r="R69" s="2123"/>
      <c r="S69" s="2123"/>
      <c r="T69" s="2123"/>
      <c r="U69" s="2123"/>
      <c r="V69" s="2123"/>
      <c r="W69" s="2123"/>
      <c r="X69" s="2123"/>
      <c r="Y69" s="2123"/>
      <c r="Z69" s="2123"/>
      <c r="AA69" s="2123"/>
      <c r="AB69" s="2123"/>
      <c r="AC69" s="2123"/>
      <c r="AD69" s="2123"/>
      <c r="AE69" s="2123"/>
      <c r="AF69" s="2124"/>
      <c r="AG69" s="872"/>
    </row>
    <row r="70" spans="1:33" s="873" customFormat="1" ht="15.75" customHeight="1" thickBot="1">
      <c r="A70" s="882" t="s">
        <v>2582</v>
      </c>
      <c r="B70" s="883"/>
      <c r="C70" s="883"/>
      <c r="D70" s="883"/>
      <c r="E70" s="883"/>
      <c r="F70" s="883"/>
      <c r="G70" s="883"/>
      <c r="H70" s="883"/>
      <c r="I70" s="883"/>
      <c r="J70" s="883"/>
      <c r="K70" s="2125"/>
      <c r="L70" s="2125"/>
      <c r="M70" s="2125"/>
      <c r="N70" s="2125"/>
      <c r="O70" s="2125"/>
      <c r="P70" s="2125"/>
      <c r="Q70" s="2125"/>
      <c r="R70" s="2125"/>
      <c r="S70" s="2125"/>
      <c r="T70" s="2125"/>
      <c r="U70" s="2125"/>
      <c r="V70" s="2125"/>
      <c r="W70" s="2125"/>
      <c r="X70" s="2125"/>
      <c r="Y70" s="2125"/>
      <c r="Z70" s="2125"/>
      <c r="AA70" s="2125"/>
      <c r="AB70" s="2125"/>
      <c r="AC70" s="2125"/>
      <c r="AD70" s="2125"/>
      <c r="AE70" s="2125"/>
      <c r="AF70" s="2126"/>
      <c r="AG70" s="872"/>
    </row>
    <row r="71" spans="1:33" s="873" customFormat="1" ht="15.75" customHeight="1">
      <c r="A71" s="869" t="s">
        <v>2589</v>
      </c>
      <c r="B71" s="886"/>
      <c r="C71" s="886"/>
      <c r="D71" s="886"/>
      <c r="E71" s="886"/>
      <c r="F71" s="886"/>
      <c r="G71" s="886"/>
      <c r="H71" s="886"/>
      <c r="I71" s="886"/>
      <c r="J71" s="886"/>
      <c r="K71" s="2128"/>
      <c r="L71" s="2128"/>
      <c r="M71" s="2128"/>
      <c r="N71" s="2128"/>
      <c r="O71" s="2128"/>
      <c r="P71" s="2128"/>
      <c r="Q71" s="2128"/>
      <c r="R71" s="2128"/>
      <c r="S71" s="2128"/>
      <c r="T71" s="2128"/>
      <c r="U71" s="2128"/>
      <c r="V71" s="2128"/>
      <c r="W71" s="2128"/>
      <c r="X71" s="2128"/>
      <c r="Y71" s="2128"/>
      <c r="Z71" s="2128"/>
      <c r="AA71" s="2128"/>
      <c r="AB71" s="2128"/>
      <c r="AC71" s="2128"/>
      <c r="AD71" s="2128"/>
      <c r="AE71" s="2128"/>
      <c r="AF71" s="2129"/>
      <c r="AG71" s="872"/>
    </row>
    <row r="72" spans="1:33" s="873" customFormat="1" ht="15.75" customHeight="1">
      <c r="A72" s="874" t="s">
        <v>2570</v>
      </c>
      <c r="B72" s="875"/>
      <c r="C72" s="875"/>
      <c r="D72" s="875"/>
      <c r="E72" s="875"/>
      <c r="F72" s="876"/>
      <c r="G72" s="876"/>
      <c r="H72" s="876"/>
      <c r="I72" s="876"/>
      <c r="J72" s="876"/>
      <c r="K72" s="876" t="s">
        <v>2571</v>
      </c>
      <c r="L72" s="2112"/>
      <c r="M72" s="2112"/>
      <c r="N72" s="2112"/>
      <c r="O72" s="2112"/>
      <c r="P72" s="2113" t="s">
        <v>2572</v>
      </c>
      <c r="Q72" s="2113"/>
      <c r="R72" s="2113"/>
      <c r="S72" s="2112"/>
      <c r="T72" s="2112"/>
      <c r="U72" s="2112"/>
      <c r="V72" s="2112"/>
      <c r="W72" s="2113" t="s">
        <v>2573</v>
      </c>
      <c r="X72" s="2113"/>
      <c r="Y72" s="2113"/>
      <c r="Z72" s="2114"/>
      <c r="AA72" s="2114"/>
      <c r="AB72" s="2114"/>
      <c r="AC72" s="2114"/>
      <c r="AD72" s="2114"/>
      <c r="AE72" s="2114"/>
      <c r="AF72" s="878" t="s">
        <v>17</v>
      </c>
      <c r="AG72" s="872"/>
    </row>
    <row r="73" spans="1:33" s="873" customFormat="1" ht="15.75" customHeight="1">
      <c r="A73" s="874" t="s">
        <v>2574</v>
      </c>
      <c r="B73" s="875"/>
      <c r="C73" s="875"/>
      <c r="D73" s="875"/>
      <c r="E73" s="875"/>
      <c r="F73" s="879"/>
      <c r="G73" s="879"/>
      <c r="H73" s="879"/>
      <c r="I73" s="879"/>
      <c r="J73" s="879"/>
      <c r="K73" s="2118"/>
      <c r="L73" s="2118"/>
      <c r="M73" s="2118"/>
      <c r="N73" s="2118"/>
      <c r="O73" s="2118"/>
      <c r="P73" s="2118"/>
      <c r="Q73" s="2118"/>
      <c r="R73" s="2118"/>
      <c r="S73" s="2118"/>
      <c r="T73" s="2118"/>
      <c r="U73" s="2118"/>
      <c r="V73" s="2118"/>
      <c r="W73" s="2118"/>
      <c r="X73" s="2118"/>
      <c r="Y73" s="2118"/>
      <c r="Z73" s="2118"/>
      <c r="AA73" s="2118"/>
      <c r="AB73" s="2118"/>
      <c r="AC73" s="2118"/>
      <c r="AD73" s="2118"/>
      <c r="AE73" s="2118"/>
      <c r="AF73" s="2119"/>
      <c r="AG73" s="872"/>
    </row>
    <row r="74" spans="1:33" s="873" customFormat="1" ht="15.75" customHeight="1">
      <c r="A74" s="874" t="s">
        <v>2575</v>
      </c>
      <c r="B74" s="875"/>
      <c r="C74" s="875"/>
      <c r="D74" s="875"/>
      <c r="E74" s="875"/>
      <c r="F74" s="875"/>
      <c r="G74" s="875"/>
      <c r="H74" s="875"/>
      <c r="I74" s="875"/>
      <c r="J74" s="875"/>
      <c r="K74" s="876" t="s">
        <v>2571</v>
      </c>
      <c r="L74" s="2112"/>
      <c r="M74" s="2112"/>
      <c r="N74" s="2112"/>
      <c r="O74" s="2113" t="s">
        <v>2576</v>
      </c>
      <c r="P74" s="2113"/>
      <c r="Q74" s="2113"/>
      <c r="R74" s="2113"/>
      <c r="S74" s="2113"/>
      <c r="T74" s="2112"/>
      <c r="U74" s="2112"/>
      <c r="V74" s="2112"/>
      <c r="W74" s="2113" t="s">
        <v>2577</v>
      </c>
      <c r="X74" s="2113"/>
      <c r="Y74" s="2113"/>
      <c r="Z74" s="2113"/>
      <c r="AA74" s="2114"/>
      <c r="AB74" s="2114"/>
      <c r="AC74" s="2114"/>
      <c r="AD74" s="2114"/>
      <c r="AE74" s="2114"/>
      <c r="AF74" s="878" t="s">
        <v>17</v>
      </c>
      <c r="AG74" s="872"/>
    </row>
    <row r="75" spans="1:33" s="873" customFormat="1" ht="15.75" customHeight="1">
      <c r="A75" s="874"/>
      <c r="B75" s="875"/>
      <c r="C75" s="875"/>
      <c r="D75" s="875"/>
      <c r="E75" s="875"/>
      <c r="F75" s="875"/>
      <c r="G75" s="875"/>
      <c r="H75" s="875"/>
      <c r="I75" s="875"/>
      <c r="J75" s="875"/>
      <c r="K75" s="2115"/>
      <c r="L75" s="2115"/>
      <c r="M75" s="2115"/>
      <c r="N75" s="2115"/>
      <c r="O75" s="2115"/>
      <c r="P75" s="2115"/>
      <c r="Q75" s="2115"/>
      <c r="R75" s="2115"/>
      <c r="S75" s="2115"/>
      <c r="T75" s="2115"/>
      <c r="U75" s="2115"/>
      <c r="V75" s="2115"/>
      <c r="W75" s="2115"/>
      <c r="X75" s="2115"/>
      <c r="Y75" s="2115"/>
      <c r="Z75" s="2115"/>
      <c r="AA75" s="2115"/>
      <c r="AB75" s="2115"/>
      <c r="AC75" s="2115"/>
      <c r="AD75" s="2115"/>
      <c r="AE75" s="2115"/>
      <c r="AF75" s="2116"/>
      <c r="AG75" s="872"/>
    </row>
    <row r="76" spans="1:33" s="873" customFormat="1" ht="15.75" customHeight="1">
      <c r="A76" s="874" t="s">
        <v>2578</v>
      </c>
      <c r="B76" s="875"/>
      <c r="C76" s="875"/>
      <c r="D76" s="875"/>
      <c r="E76" s="875"/>
      <c r="F76" s="875"/>
      <c r="G76" s="875"/>
      <c r="H76" s="875"/>
      <c r="I76" s="875"/>
      <c r="J76" s="875"/>
      <c r="K76" s="2120"/>
      <c r="L76" s="2120"/>
      <c r="M76" s="2120"/>
      <c r="N76" s="880"/>
      <c r="O76" s="877"/>
      <c r="P76" s="877"/>
      <c r="Q76" s="877"/>
      <c r="R76" s="875"/>
      <c r="S76" s="875"/>
      <c r="T76" s="875"/>
      <c r="U76" s="875"/>
      <c r="V76" s="875"/>
      <c r="W76" s="875"/>
      <c r="X76" s="875"/>
      <c r="Y76" s="875"/>
      <c r="Z76" s="875"/>
      <c r="AA76" s="875"/>
      <c r="AB76" s="875"/>
      <c r="AC76" s="875"/>
      <c r="AD76" s="875"/>
      <c r="AE76" s="875"/>
      <c r="AF76" s="878"/>
      <c r="AG76" s="872"/>
    </row>
    <row r="77" spans="1:33" s="873" customFormat="1" ht="15.75" customHeight="1">
      <c r="A77" s="874" t="s">
        <v>2579</v>
      </c>
      <c r="B77" s="875"/>
      <c r="C77" s="875"/>
      <c r="D77" s="875"/>
      <c r="E77" s="875"/>
      <c r="F77" s="875"/>
      <c r="G77" s="875"/>
      <c r="H77" s="875"/>
      <c r="I77" s="875"/>
      <c r="J77" s="875"/>
      <c r="K77" s="2121"/>
      <c r="L77" s="2121"/>
      <c r="M77" s="2121"/>
      <c r="N77" s="2121"/>
      <c r="O77" s="2121"/>
      <c r="P77" s="2121"/>
      <c r="Q77" s="2121"/>
      <c r="R77" s="2121"/>
      <c r="S77" s="2121"/>
      <c r="T77" s="2121"/>
      <c r="U77" s="2121"/>
      <c r="V77" s="2121"/>
      <c r="W77" s="2121"/>
      <c r="X77" s="2121"/>
      <c r="Y77" s="2121"/>
      <c r="Z77" s="2121"/>
      <c r="AA77" s="2121"/>
      <c r="AB77" s="2121"/>
      <c r="AC77" s="2121"/>
      <c r="AD77" s="2121"/>
      <c r="AE77" s="2121"/>
      <c r="AF77" s="2122"/>
      <c r="AG77" s="872"/>
    </row>
    <row r="78" spans="1:33" s="873" customFormat="1" ht="15.75" customHeight="1">
      <c r="A78" s="874" t="s">
        <v>2580</v>
      </c>
      <c r="B78" s="875"/>
      <c r="C78" s="875"/>
      <c r="D78" s="875"/>
      <c r="E78" s="875"/>
      <c r="F78" s="875"/>
      <c r="G78" s="875"/>
      <c r="H78" s="875"/>
      <c r="I78" s="875"/>
      <c r="J78" s="875"/>
      <c r="K78" s="2123"/>
      <c r="L78" s="2123"/>
      <c r="M78" s="2123"/>
      <c r="N78" s="2123"/>
      <c r="O78" s="2123"/>
      <c r="P78" s="2123"/>
      <c r="Q78" s="2123"/>
      <c r="R78" s="2123"/>
      <c r="S78" s="2123"/>
      <c r="T78" s="2123"/>
      <c r="U78" s="2123"/>
      <c r="V78" s="2123"/>
      <c r="W78" s="2123"/>
      <c r="X78" s="2123"/>
      <c r="Y78" s="2123"/>
      <c r="Z78" s="2123"/>
      <c r="AA78" s="2123"/>
      <c r="AB78" s="2123"/>
      <c r="AC78" s="2123"/>
      <c r="AD78" s="2123"/>
      <c r="AE78" s="2123"/>
      <c r="AF78" s="2124"/>
      <c r="AG78" s="872"/>
    </row>
    <row r="79" spans="1:33" s="873" customFormat="1" ht="15.75" customHeight="1">
      <c r="A79" s="874" t="s">
        <v>2581</v>
      </c>
      <c r="B79" s="875"/>
      <c r="C79" s="875"/>
      <c r="D79" s="875"/>
      <c r="E79" s="875"/>
      <c r="F79" s="875"/>
      <c r="G79" s="875"/>
      <c r="H79" s="875"/>
      <c r="I79" s="875"/>
      <c r="J79" s="875"/>
      <c r="K79" s="2123"/>
      <c r="L79" s="2123"/>
      <c r="M79" s="2123"/>
      <c r="N79" s="2123"/>
      <c r="O79" s="2123"/>
      <c r="P79" s="2123"/>
      <c r="Q79" s="2123"/>
      <c r="R79" s="2123"/>
      <c r="S79" s="2123"/>
      <c r="T79" s="2123"/>
      <c r="U79" s="2123"/>
      <c r="V79" s="2123"/>
      <c r="W79" s="2123"/>
      <c r="X79" s="2123"/>
      <c r="Y79" s="2123"/>
      <c r="Z79" s="2123"/>
      <c r="AA79" s="2123"/>
      <c r="AB79" s="2123"/>
      <c r="AC79" s="2123"/>
      <c r="AD79" s="2123"/>
      <c r="AE79" s="2123"/>
      <c r="AF79" s="2124"/>
      <c r="AG79" s="872"/>
    </row>
    <row r="80" spans="1:33" s="873" customFormat="1" ht="15.75" customHeight="1" thickBot="1">
      <c r="A80" s="882" t="s">
        <v>2582</v>
      </c>
      <c r="B80" s="883"/>
      <c r="C80" s="883"/>
      <c r="D80" s="883"/>
      <c r="E80" s="883"/>
      <c r="F80" s="883"/>
      <c r="G80" s="883"/>
      <c r="H80" s="883"/>
      <c r="I80" s="883"/>
      <c r="J80" s="883"/>
      <c r="K80" s="2125"/>
      <c r="L80" s="2125"/>
      <c r="M80" s="2125"/>
      <c r="N80" s="2125"/>
      <c r="O80" s="2125"/>
      <c r="P80" s="2125"/>
      <c r="Q80" s="2125"/>
      <c r="R80" s="2125"/>
      <c r="S80" s="2125"/>
      <c r="T80" s="2125"/>
      <c r="U80" s="2125"/>
      <c r="V80" s="2125"/>
      <c r="W80" s="2125"/>
      <c r="X80" s="2125"/>
      <c r="Y80" s="2125"/>
      <c r="Z80" s="2125"/>
      <c r="AA80" s="2125"/>
      <c r="AB80" s="2125"/>
      <c r="AC80" s="2125"/>
      <c r="AD80" s="2125"/>
      <c r="AE80" s="2125"/>
      <c r="AF80" s="2126"/>
      <c r="AG80" s="872"/>
    </row>
    <row r="81" spans="1:33" s="873" customFormat="1" ht="15.75" customHeight="1">
      <c r="A81" s="869" t="s">
        <v>2590</v>
      </c>
      <c r="B81" s="886"/>
      <c r="C81" s="886"/>
      <c r="D81" s="886"/>
      <c r="E81" s="886"/>
      <c r="F81" s="886"/>
      <c r="G81" s="886"/>
      <c r="H81" s="886"/>
      <c r="I81" s="886"/>
      <c r="J81" s="886"/>
      <c r="K81" s="2128"/>
      <c r="L81" s="2128"/>
      <c r="M81" s="2128"/>
      <c r="N81" s="2128"/>
      <c r="O81" s="2128"/>
      <c r="P81" s="2128"/>
      <c r="Q81" s="2128"/>
      <c r="R81" s="2128"/>
      <c r="S81" s="2128"/>
      <c r="T81" s="2128"/>
      <c r="U81" s="2128"/>
      <c r="V81" s="2128"/>
      <c r="W81" s="2128"/>
      <c r="X81" s="2128"/>
      <c r="Y81" s="2128"/>
      <c r="Z81" s="2128"/>
      <c r="AA81" s="2128"/>
      <c r="AB81" s="2128"/>
      <c r="AC81" s="2128"/>
      <c r="AD81" s="2128"/>
      <c r="AE81" s="2128"/>
      <c r="AF81" s="2129"/>
      <c r="AG81" s="872"/>
    </row>
    <row r="82" spans="1:33" s="873" customFormat="1" ht="15.75" customHeight="1">
      <c r="A82" s="874" t="s">
        <v>2570</v>
      </c>
      <c r="B82" s="875"/>
      <c r="C82" s="875"/>
      <c r="D82" s="875"/>
      <c r="E82" s="875"/>
      <c r="F82" s="876"/>
      <c r="G82" s="876"/>
      <c r="H82" s="876"/>
      <c r="I82" s="876"/>
      <c r="J82" s="876"/>
      <c r="K82" s="876" t="s">
        <v>2571</v>
      </c>
      <c r="L82" s="2112"/>
      <c r="M82" s="2112"/>
      <c r="N82" s="2112"/>
      <c r="O82" s="2112"/>
      <c r="P82" s="2113" t="s">
        <v>2572</v>
      </c>
      <c r="Q82" s="2113"/>
      <c r="R82" s="2113"/>
      <c r="S82" s="2112"/>
      <c r="T82" s="2112"/>
      <c r="U82" s="2112"/>
      <c r="V82" s="2112"/>
      <c r="W82" s="2113" t="s">
        <v>2573</v>
      </c>
      <c r="X82" s="2113"/>
      <c r="Y82" s="2113"/>
      <c r="Z82" s="2114"/>
      <c r="AA82" s="2114"/>
      <c r="AB82" s="2114"/>
      <c r="AC82" s="2114"/>
      <c r="AD82" s="2114"/>
      <c r="AE82" s="2114"/>
      <c r="AF82" s="878" t="s">
        <v>17</v>
      </c>
      <c r="AG82" s="872"/>
    </row>
    <row r="83" spans="1:33" s="873" customFormat="1" ht="15.75" customHeight="1">
      <c r="A83" s="874" t="s">
        <v>2574</v>
      </c>
      <c r="B83" s="875"/>
      <c r="C83" s="875"/>
      <c r="D83" s="875"/>
      <c r="E83" s="875"/>
      <c r="F83" s="879"/>
      <c r="G83" s="879"/>
      <c r="H83" s="879"/>
      <c r="I83" s="879"/>
      <c r="J83" s="879"/>
      <c r="K83" s="2118"/>
      <c r="L83" s="2118"/>
      <c r="M83" s="2118"/>
      <c r="N83" s="2118"/>
      <c r="O83" s="2118"/>
      <c r="P83" s="2118"/>
      <c r="Q83" s="2118"/>
      <c r="R83" s="2118"/>
      <c r="S83" s="2118"/>
      <c r="T83" s="2118"/>
      <c r="U83" s="2118"/>
      <c r="V83" s="2118"/>
      <c r="W83" s="2118"/>
      <c r="X83" s="2118"/>
      <c r="Y83" s="2118"/>
      <c r="Z83" s="2118"/>
      <c r="AA83" s="2118"/>
      <c r="AB83" s="2118"/>
      <c r="AC83" s="2118"/>
      <c r="AD83" s="2118"/>
      <c r="AE83" s="2118"/>
      <c r="AF83" s="2119"/>
      <c r="AG83" s="872"/>
    </row>
    <row r="84" spans="1:33" s="873" customFormat="1" ht="15.75" customHeight="1">
      <c r="A84" s="874" t="s">
        <v>2575</v>
      </c>
      <c r="B84" s="875"/>
      <c r="C84" s="875"/>
      <c r="D84" s="875"/>
      <c r="E84" s="875"/>
      <c r="F84" s="875"/>
      <c r="G84" s="875"/>
      <c r="H84" s="875"/>
      <c r="I84" s="875"/>
      <c r="J84" s="875"/>
      <c r="K84" s="876" t="s">
        <v>2571</v>
      </c>
      <c r="L84" s="2112"/>
      <c r="M84" s="2112"/>
      <c r="N84" s="2112"/>
      <c r="O84" s="2113" t="s">
        <v>2576</v>
      </c>
      <c r="P84" s="2113"/>
      <c r="Q84" s="2113"/>
      <c r="R84" s="2113"/>
      <c r="S84" s="2113"/>
      <c r="T84" s="2112"/>
      <c r="U84" s="2112"/>
      <c r="V84" s="2112"/>
      <c r="W84" s="2113" t="s">
        <v>2577</v>
      </c>
      <c r="X84" s="2113"/>
      <c r="Y84" s="2113"/>
      <c r="Z84" s="2113"/>
      <c r="AA84" s="2114"/>
      <c r="AB84" s="2114"/>
      <c r="AC84" s="2114"/>
      <c r="AD84" s="2114"/>
      <c r="AE84" s="2114"/>
      <c r="AF84" s="878" t="s">
        <v>17</v>
      </c>
      <c r="AG84" s="872"/>
    </row>
    <row r="85" spans="1:33" s="873" customFormat="1" ht="15.75" customHeight="1">
      <c r="A85" s="874"/>
      <c r="B85" s="875"/>
      <c r="C85" s="875"/>
      <c r="D85" s="875"/>
      <c r="E85" s="875"/>
      <c r="F85" s="875"/>
      <c r="G85" s="875"/>
      <c r="H85" s="875"/>
      <c r="I85" s="875"/>
      <c r="J85" s="875"/>
      <c r="K85" s="2115"/>
      <c r="L85" s="2115"/>
      <c r="M85" s="2115"/>
      <c r="N85" s="2115"/>
      <c r="O85" s="2115"/>
      <c r="P85" s="2115"/>
      <c r="Q85" s="2115"/>
      <c r="R85" s="2115"/>
      <c r="S85" s="2115"/>
      <c r="T85" s="2115"/>
      <c r="U85" s="2115"/>
      <c r="V85" s="2115"/>
      <c r="W85" s="2115"/>
      <c r="X85" s="2115"/>
      <c r="Y85" s="2115"/>
      <c r="Z85" s="2115"/>
      <c r="AA85" s="2115"/>
      <c r="AB85" s="2115"/>
      <c r="AC85" s="2115"/>
      <c r="AD85" s="2115"/>
      <c r="AE85" s="2115"/>
      <c r="AF85" s="2116"/>
      <c r="AG85" s="872"/>
    </row>
    <row r="86" spans="1:33" s="873" customFormat="1" ht="15.75" customHeight="1">
      <c r="A86" s="874" t="s">
        <v>2578</v>
      </c>
      <c r="B86" s="875"/>
      <c r="C86" s="875"/>
      <c r="D86" s="875"/>
      <c r="E86" s="875"/>
      <c r="F86" s="875"/>
      <c r="G86" s="875"/>
      <c r="H86" s="875"/>
      <c r="I86" s="875"/>
      <c r="J86" s="875"/>
      <c r="K86" s="2120"/>
      <c r="L86" s="2120"/>
      <c r="M86" s="2120"/>
      <c r="N86" s="880"/>
      <c r="O86" s="877"/>
      <c r="P86" s="877"/>
      <c r="Q86" s="877"/>
      <c r="R86" s="875"/>
      <c r="S86" s="875"/>
      <c r="T86" s="875"/>
      <c r="U86" s="875"/>
      <c r="V86" s="875"/>
      <c r="W86" s="875"/>
      <c r="X86" s="875"/>
      <c r="Y86" s="875"/>
      <c r="Z86" s="875"/>
      <c r="AA86" s="875"/>
      <c r="AB86" s="875"/>
      <c r="AC86" s="875"/>
      <c r="AD86" s="875"/>
      <c r="AE86" s="875"/>
      <c r="AF86" s="878"/>
      <c r="AG86" s="872"/>
    </row>
    <row r="87" spans="1:33" s="873" customFormat="1" ht="15.75" customHeight="1">
      <c r="A87" s="874" t="s">
        <v>2579</v>
      </c>
      <c r="B87" s="875"/>
      <c r="C87" s="875"/>
      <c r="D87" s="875"/>
      <c r="E87" s="875"/>
      <c r="F87" s="875"/>
      <c r="G87" s="875"/>
      <c r="H87" s="875"/>
      <c r="I87" s="875"/>
      <c r="J87" s="875"/>
      <c r="K87" s="2121"/>
      <c r="L87" s="2121"/>
      <c r="M87" s="2121"/>
      <c r="N87" s="2121"/>
      <c r="O87" s="2121"/>
      <c r="P87" s="2121"/>
      <c r="Q87" s="2121"/>
      <c r="R87" s="2121"/>
      <c r="S87" s="2121"/>
      <c r="T87" s="2121"/>
      <c r="U87" s="2121"/>
      <c r="V87" s="2121"/>
      <c r="W87" s="2121"/>
      <c r="X87" s="2121"/>
      <c r="Y87" s="2121"/>
      <c r="Z87" s="2121"/>
      <c r="AA87" s="2121"/>
      <c r="AB87" s="2121"/>
      <c r="AC87" s="2121"/>
      <c r="AD87" s="2121"/>
      <c r="AE87" s="2121"/>
      <c r="AF87" s="2122"/>
      <c r="AG87" s="872"/>
    </row>
    <row r="88" spans="1:33" s="873" customFormat="1" ht="15.75" customHeight="1">
      <c r="A88" s="874" t="s">
        <v>2580</v>
      </c>
      <c r="B88" s="875"/>
      <c r="C88" s="875"/>
      <c r="D88" s="875"/>
      <c r="E88" s="875"/>
      <c r="F88" s="875"/>
      <c r="G88" s="875"/>
      <c r="H88" s="875"/>
      <c r="I88" s="875"/>
      <c r="J88" s="875"/>
      <c r="K88" s="2123"/>
      <c r="L88" s="2123"/>
      <c r="M88" s="2123"/>
      <c r="N88" s="2123"/>
      <c r="O88" s="2123"/>
      <c r="P88" s="2123"/>
      <c r="Q88" s="2123"/>
      <c r="R88" s="2123"/>
      <c r="S88" s="2123"/>
      <c r="T88" s="2123"/>
      <c r="U88" s="2123"/>
      <c r="V88" s="2123"/>
      <c r="W88" s="2123"/>
      <c r="X88" s="2123"/>
      <c r="Y88" s="2123"/>
      <c r="Z88" s="2123"/>
      <c r="AA88" s="2123"/>
      <c r="AB88" s="2123"/>
      <c r="AC88" s="2123"/>
      <c r="AD88" s="2123"/>
      <c r="AE88" s="2123"/>
      <c r="AF88" s="2124"/>
      <c r="AG88" s="872"/>
    </row>
    <row r="89" spans="1:33" s="873" customFormat="1" ht="15.75" customHeight="1">
      <c r="A89" s="874" t="s">
        <v>2581</v>
      </c>
      <c r="B89" s="875"/>
      <c r="C89" s="875"/>
      <c r="D89" s="875"/>
      <c r="E89" s="875"/>
      <c r="F89" s="875"/>
      <c r="G89" s="875"/>
      <c r="H89" s="875"/>
      <c r="I89" s="875"/>
      <c r="J89" s="875"/>
      <c r="K89" s="2123"/>
      <c r="L89" s="2123"/>
      <c r="M89" s="2123"/>
      <c r="N89" s="2123"/>
      <c r="O89" s="2123"/>
      <c r="P89" s="2123"/>
      <c r="Q89" s="2123"/>
      <c r="R89" s="2123"/>
      <c r="S89" s="2123"/>
      <c r="T89" s="2123"/>
      <c r="U89" s="2123"/>
      <c r="V89" s="2123"/>
      <c r="W89" s="2123"/>
      <c r="X89" s="2123"/>
      <c r="Y89" s="2123"/>
      <c r="Z89" s="2123"/>
      <c r="AA89" s="2123"/>
      <c r="AB89" s="2123"/>
      <c r="AC89" s="2123"/>
      <c r="AD89" s="2123"/>
      <c r="AE89" s="2123"/>
      <c r="AF89" s="2124"/>
      <c r="AG89" s="872"/>
    </row>
    <row r="90" spans="1:33" s="873" customFormat="1" ht="15.75" customHeight="1" thickBot="1">
      <c r="A90" s="882" t="s">
        <v>2582</v>
      </c>
      <c r="B90" s="883"/>
      <c r="C90" s="883"/>
      <c r="D90" s="883"/>
      <c r="E90" s="883"/>
      <c r="F90" s="883"/>
      <c r="G90" s="883"/>
      <c r="H90" s="883"/>
      <c r="I90" s="883"/>
      <c r="J90" s="883"/>
      <c r="K90" s="2125"/>
      <c r="L90" s="2125"/>
      <c r="M90" s="2125"/>
      <c r="N90" s="2125"/>
      <c r="O90" s="2125"/>
      <c r="P90" s="2125"/>
      <c r="Q90" s="2125"/>
      <c r="R90" s="2125"/>
      <c r="S90" s="2125"/>
      <c r="T90" s="2125"/>
      <c r="U90" s="2125"/>
      <c r="V90" s="2125"/>
      <c r="W90" s="2125"/>
      <c r="X90" s="2125"/>
      <c r="Y90" s="2125"/>
      <c r="Z90" s="2125"/>
      <c r="AA90" s="2125"/>
      <c r="AB90" s="2125"/>
      <c r="AC90" s="2125"/>
      <c r="AD90" s="2125"/>
      <c r="AE90" s="2125"/>
      <c r="AF90" s="2126"/>
      <c r="AG90" s="872"/>
    </row>
    <row r="91" spans="1:33" s="873" customFormat="1" ht="15.75" customHeight="1">
      <c r="A91" s="869" t="s">
        <v>2591</v>
      </c>
      <c r="B91" s="886"/>
      <c r="C91" s="886"/>
      <c r="D91" s="886"/>
      <c r="E91" s="886"/>
      <c r="F91" s="886"/>
      <c r="G91" s="886"/>
      <c r="H91" s="886"/>
      <c r="I91" s="886"/>
      <c r="J91" s="886"/>
      <c r="K91" s="2128"/>
      <c r="L91" s="2128"/>
      <c r="M91" s="2128"/>
      <c r="N91" s="2128"/>
      <c r="O91" s="2128"/>
      <c r="P91" s="2128"/>
      <c r="Q91" s="2128"/>
      <c r="R91" s="2128"/>
      <c r="S91" s="2128"/>
      <c r="T91" s="2128"/>
      <c r="U91" s="2128"/>
      <c r="V91" s="2128"/>
      <c r="W91" s="2128"/>
      <c r="X91" s="2128"/>
      <c r="Y91" s="2128"/>
      <c r="Z91" s="2128"/>
      <c r="AA91" s="2128"/>
      <c r="AB91" s="2128"/>
      <c r="AC91" s="2128"/>
      <c r="AD91" s="2128"/>
      <c r="AE91" s="2128"/>
      <c r="AF91" s="2129"/>
      <c r="AG91" s="872"/>
    </row>
    <row r="92" spans="1:33" s="873" customFormat="1" ht="15.75" customHeight="1">
      <c r="A92" s="874" t="s">
        <v>2570</v>
      </c>
      <c r="B92" s="875"/>
      <c r="C92" s="875"/>
      <c r="D92" s="875"/>
      <c r="E92" s="875"/>
      <c r="F92" s="876"/>
      <c r="G92" s="876"/>
      <c r="H92" s="876"/>
      <c r="I92" s="876"/>
      <c r="J92" s="876"/>
      <c r="K92" s="876" t="s">
        <v>2571</v>
      </c>
      <c r="L92" s="2112"/>
      <c r="M92" s="2112"/>
      <c r="N92" s="2112"/>
      <c r="O92" s="2112"/>
      <c r="P92" s="2113" t="s">
        <v>2572</v>
      </c>
      <c r="Q92" s="2113"/>
      <c r="R92" s="2113"/>
      <c r="S92" s="2112"/>
      <c r="T92" s="2112"/>
      <c r="U92" s="2112"/>
      <c r="V92" s="2112"/>
      <c r="W92" s="2113" t="s">
        <v>2573</v>
      </c>
      <c r="X92" s="2113"/>
      <c r="Y92" s="2113"/>
      <c r="Z92" s="2114"/>
      <c r="AA92" s="2114"/>
      <c r="AB92" s="2114"/>
      <c r="AC92" s="2114"/>
      <c r="AD92" s="2114"/>
      <c r="AE92" s="2114"/>
      <c r="AF92" s="878" t="s">
        <v>17</v>
      </c>
      <c r="AG92" s="872"/>
    </row>
    <row r="93" spans="1:33" s="873" customFormat="1" ht="15.75" customHeight="1">
      <c r="A93" s="874" t="s">
        <v>2574</v>
      </c>
      <c r="B93" s="875"/>
      <c r="C93" s="875"/>
      <c r="D93" s="875"/>
      <c r="E93" s="875"/>
      <c r="F93" s="879"/>
      <c r="G93" s="879"/>
      <c r="H93" s="879"/>
      <c r="I93" s="879"/>
      <c r="J93" s="879"/>
      <c r="K93" s="2118"/>
      <c r="L93" s="2118"/>
      <c r="M93" s="2118"/>
      <c r="N93" s="2118"/>
      <c r="O93" s="2118"/>
      <c r="P93" s="2118"/>
      <c r="Q93" s="2118"/>
      <c r="R93" s="2118"/>
      <c r="S93" s="2118"/>
      <c r="T93" s="2118"/>
      <c r="U93" s="2118"/>
      <c r="V93" s="2118"/>
      <c r="W93" s="2118"/>
      <c r="X93" s="2118"/>
      <c r="Y93" s="2118"/>
      <c r="Z93" s="2118"/>
      <c r="AA93" s="2118"/>
      <c r="AB93" s="2118"/>
      <c r="AC93" s="2118"/>
      <c r="AD93" s="2118"/>
      <c r="AE93" s="2118"/>
      <c r="AF93" s="2119"/>
      <c r="AG93" s="872"/>
    </row>
    <row r="94" spans="1:33" s="873" customFormat="1" ht="15.75" customHeight="1">
      <c r="A94" s="874" t="s">
        <v>2575</v>
      </c>
      <c r="B94" s="875"/>
      <c r="C94" s="875"/>
      <c r="D94" s="875"/>
      <c r="E94" s="875"/>
      <c r="F94" s="875"/>
      <c r="G94" s="875"/>
      <c r="H94" s="875"/>
      <c r="I94" s="875"/>
      <c r="J94" s="875"/>
      <c r="K94" s="876" t="s">
        <v>2571</v>
      </c>
      <c r="L94" s="2112"/>
      <c r="M94" s="2112"/>
      <c r="N94" s="2112"/>
      <c r="O94" s="2113" t="s">
        <v>2576</v>
      </c>
      <c r="P94" s="2113"/>
      <c r="Q94" s="2113"/>
      <c r="R94" s="2113"/>
      <c r="S94" s="2113"/>
      <c r="T94" s="2112"/>
      <c r="U94" s="2112"/>
      <c r="V94" s="2112"/>
      <c r="W94" s="2113" t="s">
        <v>2577</v>
      </c>
      <c r="X94" s="2113"/>
      <c r="Y94" s="2113"/>
      <c r="Z94" s="2113"/>
      <c r="AA94" s="2114"/>
      <c r="AB94" s="2114"/>
      <c r="AC94" s="2114"/>
      <c r="AD94" s="2114"/>
      <c r="AE94" s="2114"/>
      <c r="AF94" s="878" t="s">
        <v>17</v>
      </c>
      <c r="AG94" s="872"/>
    </row>
    <row r="95" spans="1:33" s="873" customFormat="1" ht="15.75" customHeight="1">
      <c r="A95" s="874"/>
      <c r="B95" s="875"/>
      <c r="C95" s="875"/>
      <c r="D95" s="875"/>
      <c r="E95" s="875"/>
      <c r="F95" s="875"/>
      <c r="G95" s="875"/>
      <c r="H95" s="875"/>
      <c r="I95" s="875"/>
      <c r="J95" s="875"/>
      <c r="K95" s="2115"/>
      <c r="L95" s="2115"/>
      <c r="M95" s="2115"/>
      <c r="N95" s="2115"/>
      <c r="O95" s="2115"/>
      <c r="P95" s="2115"/>
      <c r="Q95" s="2115"/>
      <c r="R95" s="2115"/>
      <c r="S95" s="2115"/>
      <c r="T95" s="2115"/>
      <c r="U95" s="2115"/>
      <c r="V95" s="2115"/>
      <c r="W95" s="2115"/>
      <c r="X95" s="2115"/>
      <c r="Y95" s="2115"/>
      <c r="Z95" s="2115"/>
      <c r="AA95" s="2115"/>
      <c r="AB95" s="2115"/>
      <c r="AC95" s="2115"/>
      <c r="AD95" s="2115"/>
      <c r="AE95" s="2115"/>
      <c r="AF95" s="2116"/>
      <c r="AG95" s="872"/>
    </row>
    <row r="96" spans="1:33" s="873" customFormat="1" ht="15.75" customHeight="1">
      <c r="A96" s="874" t="s">
        <v>2578</v>
      </c>
      <c r="B96" s="875"/>
      <c r="C96" s="875"/>
      <c r="D96" s="875"/>
      <c r="E96" s="875"/>
      <c r="F96" s="875"/>
      <c r="G96" s="875"/>
      <c r="H96" s="875"/>
      <c r="I96" s="875"/>
      <c r="J96" s="875"/>
      <c r="K96" s="2120"/>
      <c r="L96" s="2120"/>
      <c r="M96" s="2120"/>
      <c r="N96" s="880"/>
      <c r="O96" s="877"/>
      <c r="P96" s="877"/>
      <c r="Q96" s="877"/>
      <c r="R96" s="875"/>
      <c r="S96" s="875"/>
      <c r="T96" s="875"/>
      <c r="U96" s="875"/>
      <c r="V96" s="875"/>
      <c r="W96" s="875"/>
      <c r="X96" s="875"/>
      <c r="Y96" s="875"/>
      <c r="Z96" s="875"/>
      <c r="AA96" s="875"/>
      <c r="AB96" s="875"/>
      <c r="AC96" s="875"/>
      <c r="AD96" s="875"/>
      <c r="AE96" s="875"/>
      <c r="AF96" s="878"/>
      <c r="AG96" s="872"/>
    </row>
    <row r="97" spans="1:33" s="873" customFormat="1" ht="15.75" customHeight="1">
      <c r="A97" s="874" t="s">
        <v>2579</v>
      </c>
      <c r="B97" s="875"/>
      <c r="C97" s="875"/>
      <c r="D97" s="875"/>
      <c r="E97" s="875"/>
      <c r="F97" s="875"/>
      <c r="G97" s="875"/>
      <c r="H97" s="875"/>
      <c r="I97" s="875"/>
      <c r="J97" s="875"/>
      <c r="K97" s="2121"/>
      <c r="L97" s="2121"/>
      <c r="M97" s="2121"/>
      <c r="N97" s="2121"/>
      <c r="O97" s="2121"/>
      <c r="P97" s="2121"/>
      <c r="Q97" s="2121"/>
      <c r="R97" s="2121"/>
      <c r="S97" s="2121"/>
      <c r="T97" s="2121"/>
      <c r="U97" s="2121"/>
      <c r="V97" s="2121"/>
      <c r="W97" s="2121"/>
      <c r="X97" s="2121"/>
      <c r="Y97" s="2121"/>
      <c r="Z97" s="2121"/>
      <c r="AA97" s="2121"/>
      <c r="AB97" s="2121"/>
      <c r="AC97" s="2121"/>
      <c r="AD97" s="2121"/>
      <c r="AE97" s="2121"/>
      <c r="AF97" s="2122"/>
      <c r="AG97" s="872"/>
    </row>
    <row r="98" spans="1:33" s="873" customFormat="1" ht="15.75" customHeight="1">
      <c r="A98" s="874" t="s">
        <v>2580</v>
      </c>
      <c r="B98" s="875"/>
      <c r="C98" s="875"/>
      <c r="D98" s="875"/>
      <c r="E98" s="875"/>
      <c r="F98" s="875"/>
      <c r="G98" s="875"/>
      <c r="H98" s="875"/>
      <c r="I98" s="875"/>
      <c r="J98" s="875"/>
      <c r="K98" s="2123"/>
      <c r="L98" s="2123"/>
      <c r="M98" s="2123"/>
      <c r="N98" s="2123"/>
      <c r="O98" s="2123"/>
      <c r="P98" s="2123"/>
      <c r="Q98" s="2123"/>
      <c r="R98" s="2123"/>
      <c r="S98" s="2123"/>
      <c r="T98" s="2123"/>
      <c r="U98" s="2123"/>
      <c r="V98" s="2123"/>
      <c r="W98" s="2123"/>
      <c r="X98" s="2123"/>
      <c r="Y98" s="2123"/>
      <c r="Z98" s="2123"/>
      <c r="AA98" s="2123"/>
      <c r="AB98" s="2123"/>
      <c r="AC98" s="2123"/>
      <c r="AD98" s="2123"/>
      <c r="AE98" s="2123"/>
      <c r="AF98" s="2124"/>
      <c r="AG98" s="872"/>
    </row>
    <row r="99" spans="1:33" s="873" customFormat="1" ht="15.75" customHeight="1">
      <c r="A99" s="874" t="s">
        <v>2581</v>
      </c>
      <c r="B99" s="875"/>
      <c r="C99" s="875"/>
      <c r="D99" s="875"/>
      <c r="E99" s="875"/>
      <c r="F99" s="875"/>
      <c r="G99" s="875"/>
      <c r="H99" s="875"/>
      <c r="I99" s="875"/>
      <c r="J99" s="875"/>
      <c r="K99" s="2123"/>
      <c r="L99" s="2123"/>
      <c r="M99" s="2123"/>
      <c r="N99" s="2123"/>
      <c r="O99" s="2123"/>
      <c r="P99" s="2123"/>
      <c r="Q99" s="2123"/>
      <c r="R99" s="2123"/>
      <c r="S99" s="2123"/>
      <c r="T99" s="2123"/>
      <c r="U99" s="2123"/>
      <c r="V99" s="2123"/>
      <c r="W99" s="2123"/>
      <c r="X99" s="2123"/>
      <c r="Y99" s="2123"/>
      <c r="Z99" s="2123"/>
      <c r="AA99" s="2123"/>
      <c r="AB99" s="2123"/>
      <c r="AC99" s="2123"/>
      <c r="AD99" s="2123"/>
      <c r="AE99" s="2123"/>
      <c r="AF99" s="2124"/>
      <c r="AG99" s="872"/>
    </row>
    <row r="100" spans="1:33" s="873" customFormat="1" ht="15.75" customHeight="1" thickBot="1">
      <c r="A100" s="882" t="s">
        <v>2582</v>
      </c>
      <c r="B100" s="883"/>
      <c r="C100" s="883"/>
      <c r="D100" s="883"/>
      <c r="E100" s="883"/>
      <c r="F100" s="883"/>
      <c r="G100" s="883"/>
      <c r="H100" s="883"/>
      <c r="I100" s="883"/>
      <c r="J100" s="883"/>
      <c r="K100" s="2125"/>
      <c r="L100" s="2125"/>
      <c r="M100" s="2125"/>
      <c r="N100" s="2125"/>
      <c r="O100" s="2125"/>
      <c r="P100" s="2125"/>
      <c r="Q100" s="2125"/>
      <c r="R100" s="2125"/>
      <c r="S100" s="2125"/>
      <c r="T100" s="2125"/>
      <c r="U100" s="2125"/>
      <c r="V100" s="2125"/>
      <c r="W100" s="2125"/>
      <c r="X100" s="2125"/>
      <c r="Y100" s="2125"/>
      <c r="Z100" s="2125"/>
      <c r="AA100" s="2125"/>
      <c r="AB100" s="2125"/>
      <c r="AC100" s="2125"/>
      <c r="AD100" s="2125"/>
      <c r="AE100" s="2125"/>
      <c r="AF100" s="2126"/>
      <c r="AG100" s="872"/>
    </row>
    <row r="126" spans="1:32">
      <c r="A126" s="887" t="s">
        <v>2592</v>
      </c>
    </row>
    <row r="127" spans="1:32" ht="13.5">
      <c r="A127" s="334" t="s">
        <v>2593</v>
      </c>
      <c r="AA127" s="887" t="s">
        <v>3933</v>
      </c>
    </row>
    <row r="128" spans="1:32" ht="13.5">
      <c r="A128" s="334" t="s">
        <v>2595</v>
      </c>
      <c r="AA128" s="887" t="s">
        <v>2596</v>
      </c>
      <c r="AF128" s="887" t="s">
        <v>2597</v>
      </c>
    </row>
    <row r="129" spans="1:32" ht="13.5">
      <c r="A129" s="334" t="s">
        <v>2598</v>
      </c>
      <c r="AA129" s="887" t="s">
        <v>2599</v>
      </c>
      <c r="AF129" s="887" t="s">
        <v>2600</v>
      </c>
    </row>
    <row r="130" spans="1:32" ht="13.5">
      <c r="A130" s="334" t="s">
        <v>2601</v>
      </c>
      <c r="AA130" s="887" t="s">
        <v>2602</v>
      </c>
      <c r="AF130" s="887" t="s">
        <v>2603</v>
      </c>
    </row>
    <row r="131" spans="1:32" ht="13.5">
      <c r="A131" s="334" t="s">
        <v>2604</v>
      </c>
      <c r="AA131" s="887" t="s">
        <v>2605</v>
      </c>
      <c r="AF131" s="887" t="s">
        <v>2606</v>
      </c>
    </row>
    <row r="132" spans="1:32" ht="13.5">
      <c r="A132" s="334" t="s">
        <v>2607</v>
      </c>
      <c r="AA132" s="887" t="s">
        <v>2608</v>
      </c>
      <c r="AF132" s="887" t="s">
        <v>2609</v>
      </c>
    </row>
    <row r="133" spans="1:32" ht="13.5">
      <c r="A133" s="334" t="s">
        <v>2610</v>
      </c>
      <c r="AA133" s="887" t="s">
        <v>2611</v>
      </c>
      <c r="AF133" s="887" t="s">
        <v>2612</v>
      </c>
    </row>
    <row r="134" spans="1:32" ht="13.5">
      <c r="A134" s="334" t="s">
        <v>2613</v>
      </c>
      <c r="AA134" s="887" t="s">
        <v>2614</v>
      </c>
      <c r="AF134" s="887" t="s">
        <v>2615</v>
      </c>
    </row>
    <row r="135" spans="1:32" ht="13.5">
      <c r="A135" s="334" t="s">
        <v>2616</v>
      </c>
      <c r="AA135" s="887" t="s">
        <v>2617</v>
      </c>
      <c r="AF135" s="887" t="s">
        <v>2618</v>
      </c>
    </row>
    <row r="136" spans="1:32" ht="13.5">
      <c r="A136" s="334" t="s">
        <v>2619</v>
      </c>
      <c r="AA136" s="887" t="s">
        <v>2620</v>
      </c>
      <c r="AF136" s="887" t="s">
        <v>2621</v>
      </c>
    </row>
    <row r="137" spans="1:32" ht="13.5">
      <c r="A137" s="334" t="s">
        <v>2622</v>
      </c>
      <c r="AA137" s="887" t="s">
        <v>2623</v>
      </c>
      <c r="AF137" s="887" t="s">
        <v>2624</v>
      </c>
    </row>
    <row r="138" spans="1:32" ht="13.5">
      <c r="A138" s="334" t="s">
        <v>2625</v>
      </c>
      <c r="AA138" s="887" t="s">
        <v>2626</v>
      </c>
      <c r="AF138" s="887" t="s">
        <v>2627</v>
      </c>
    </row>
    <row r="139" spans="1:32" ht="13.5">
      <c r="A139" s="334" t="s">
        <v>2628</v>
      </c>
      <c r="AA139" s="887" t="s">
        <v>2629</v>
      </c>
      <c r="AF139" s="887" t="s">
        <v>2630</v>
      </c>
    </row>
    <row r="140" spans="1:32" ht="13.5">
      <c r="A140" s="334" t="s">
        <v>2631</v>
      </c>
      <c r="AA140" s="887" t="s">
        <v>2632</v>
      </c>
      <c r="AF140" s="887" t="s">
        <v>2633</v>
      </c>
    </row>
    <row r="141" spans="1:32" ht="13.5">
      <c r="A141" s="334" t="s">
        <v>2634</v>
      </c>
      <c r="AA141" s="887" t="s">
        <v>2635</v>
      </c>
      <c r="AF141" s="887" t="s">
        <v>2636</v>
      </c>
    </row>
    <row r="142" spans="1:32" ht="13.5">
      <c r="A142" s="334" t="s">
        <v>2637</v>
      </c>
      <c r="AA142" s="887" t="s">
        <v>2638</v>
      </c>
      <c r="AF142" s="887" t="s">
        <v>2639</v>
      </c>
    </row>
    <row r="143" spans="1:32" ht="13.5">
      <c r="A143" s="334" t="s">
        <v>2640</v>
      </c>
      <c r="AA143" s="887" t="s">
        <v>2641</v>
      </c>
      <c r="AF143" s="887" t="s">
        <v>2642</v>
      </c>
    </row>
    <row r="144" spans="1:32" ht="13.5">
      <c r="A144" s="334" t="s">
        <v>2643</v>
      </c>
      <c r="AA144" s="887" t="s">
        <v>2644</v>
      </c>
      <c r="AF144" s="887" t="s">
        <v>2645</v>
      </c>
    </row>
    <row r="145" spans="27:32">
      <c r="AA145" s="887" t="s">
        <v>2646</v>
      </c>
      <c r="AF145" s="887" t="s">
        <v>2647</v>
      </c>
    </row>
    <row r="146" spans="27:32">
      <c r="AA146" s="887" t="s">
        <v>2648</v>
      </c>
      <c r="AF146" s="887" t="s">
        <v>2649</v>
      </c>
    </row>
    <row r="147" spans="27:32">
      <c r="AA147" s="887" t="s">
        <v>2650</v>
      </c>
      <c r="AF147" s="887" t="s">
        <v>2651</v>
      </c>
    </row>
    <row r="148" spans="27:32">
      <c r="AA148" s="887" t="s">
        <v>2652</v>
      </c>
      <c r="AF148" s="887" t="s">
        <v>2653</v>
      </c>
    </row>
    <row r="149" spans="27:32">
      <c r="AA149" s="887" t="s">
        <v>2654</v>
      </c>
      <c r="AF149" s="887" t="s">
        <v>2655</v>
      </c>
    </row>
    <row r="150" spans="27:32">
      <c r="AA150" s="887" t="s">
        <v>2656</v>
      </c>
      <c r="AF150" s="887" t="s">
        <v>2657</v>
      </c>
    </row>
    <row r="151" spans="27:32">
      <c r="AA151" s="887" t="s">
        <v>2658</v>
      </c>
      <c r="AF151" s="887" t="s">
        <v>2659</v>
      </c>
    </row>
    <row r="152" spans="27:32">
      <c r="AA152" s="887" t="s">
        <v>2660</v>
      </c>
      <c r="AF152" s="887" t="s">
        <v>2661</v>
      </c>
    </row>
    <row r="153" spans="27:32">
      <c r="AA153" s="887" t="s">
        <v>2662</v>
      </c>
      <c r="AF153" s="887" t="s">
        <v>2663</v>
      </c>
    </row>
    <row r="154" spans="27:32">
      <c r="AA154" s="887" t="s">
        <v>2664</v>
      </c>
      <c r="AF154" s="887" t="s">
        <v>2665</v>
      </c>
    </row>
    <row r="155" spans="27:32">
      <c r="AA155" s="887" t="s">
        <v>2666</v>
      </c>
      <c r="AF155" s="887" t="s">
        <v>2667</v>
      </c>
    </row>
    <row r="156" spans="27:32">
      <c r="AA156" s="887" t="s">
        <v>2668</v>
      </c>
      <c r="AF156" s="887" t="s">
        <v>2669</v>
      </c>
    </row>
    <row r="157" spans="27:32">
      <c r="AA157" s="887" t="s">
        <v>2670</v>
      </c>
      <c r="AF157" s="887" t="s">
        <v>2671</v>
      </c>
    </row>
    <row r="158" spans="27:32">
      <c r="AA158" s="887" t="s">
        <v>2672</v>
      </c>
      <c r="AF158" s="887" t="s">
        <v>2673</v>
      </c>
    </row>
    <row r="159" spans="27:32">
      <c r="AA159" s="887" t="s">
        <v>2674</v>
      </c>
      <c r="AF159" s="887" t="s">
        <v>2675</v>
      </c>
    </row>
    <row r="160" spans="27:32">
      <c r="AA160" s="887" t="s">
        <v>2676</v>
      </c>
      <c r="AF160" s="887" t="s">
        <v>2677</v>
      </c>
    </row>
    <row r="161" spans="27:32">
      <c r="AA161" s="887" t="s">
        <v>2678</v>
      </c>
      <c r="AF161" s="887" t="s">
        <v>2679</v>
      </c>
    </row>
    <row r="162" spans="27:32">
      <c r="AA162" s="887" t="s">
        <v>2680</v>
      </c>
      <c r="AF162" s="887" t="s">
        <v>2681</v>
      </c>
    </row>
    <row r="163" spans="27:32">
      <c r="AA163" s="887" t="s">
        <v>2682</v>
      </c>
      <c r="AF163" s="887" t="s">
        <v>2683</v>
      </c>
    </row>
    <row r="164" spans="27:32">
      <c r="AA164" s="887" t="s">
        <v>2684</v>
      </c>
      <c r="AF164" s="887" t="s">
        <v>2685</v>
      </c>
    </row>
    <row r="165" spans="27:32">
      <c r="AA165" s="887" t="s">
        <v>2686</v>
      </c>
      <c r="AF165" s="887" t="s">
        <v>2687</v>
      </c>
    </row>
    <row r="166" spans="27:32">
      <c r="AA166" s="887" t="s">
        <v>2688</v>
      </c>
      <c r="AF166" s="887" t="s">
        <v>2689</v>
      </c>
    </row>
    <row r="167" spans="27:32">
      <c r="AA167" s="887" t="s">
        <v>2690</v>
      </c>
      <c r="AF167" s="887" t="s">
        <v>2691</v>
      </c>
    </row>
    <row r="168" spans="27:32">
      <c r="AA168" s="887" t="s">
        <v>2692</v>
      </c>
      <c r="AF168" s="887" t="s">
        <v>2693</v>
      </c>
    </row>
    <row r="169" spans="27:32">
      <c r="AA169" s="887" t="s">
        <v>2694</v>
      </c>
      <c r="AF169" s="887" t="s">
        <v>2695</v>
      </c>
    </row>
    <row r="170" spans="27:32">
      <c r="AA170" s="887" t="s">
        <v>2696</v>
      </c>
      <c r="AF170" s="887" t="s">
        <v>2697</v>
      </c>
    </row>
    <row r="171" spans="27:32">
      <c r="AA171" s="887" t="s">
        <v>2698</v>
      </c>
      <c r="AF171" s="887" t="s">
        <v>2699</v>
      </c>
    </row>
    <row r="172" spans="27:32">
      <c r="AA172" s="887" t="s">
        <v>2700</v>
      </c>
      <c r="AF172" s="887" t="s">
        <v>2701</v>
      </c>
    </row>
    <row r="173" spans="27:32">
      <c r="AA173" s="887" t="s">
        <v>2702</v>
      </c>
      <c r="AF173" s="887" t="s">
        <v>2703</v>
      </c>
    </row>
    <row r="174" spans="27:32">
      <c r="AA174" s="887" t="s">
        <v>2704</v>
      </c>
      <c r="AF174" s="887" t="s">
        <v>2705</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D2" sqref="AD2"/>
    </sheetView>
  </sheetViews>
  <sheetFormatPr defaultRowHeight="12"/>
  <cols>
    <col min="1" max="23" width="3" style="693" customWidth="1"/>
    <col min="24" max="24" width="3.25" style="693" customWidth="1"/>
    <col min="25" max="29" width="3" style="693" customWidth="1"/>
    <col min="30" max="256" width="9" style="693"/>
    <col min="257" max="279" width="3" style="693" customWidth="1"/>
    <col min="280" max="280" width="3.25" style="693" customWidth="1"/>
    <col min="281" max="285" width="3" style="693" customWidth="1"/>
    <col min="286" max="512" width="9" style="693"/>
    <col min="513" max="535" width="3" style="693" customWidth="1"/>
    <col min="536" max="536" width="3.25" style="693" customWidth="1"/>
    <col min="537" max="541" width="3" style="693" customWidth="1"/>
    <col min="542" max="768" width="9" style="693"/>
    <col min="769" max="791" width="3" style="693" customWidth="1"/>
    <col min="792" max="792" width="3.25" style="693" customWidth="1"/>
    <col min="793" max="797" width="3" style="693" customWidth="1"/>
    <col min="798" max="1024" width="9" style="693"/>
    <col min="1025" max="1047" width="3" style="693" customWidth="1"/>
    <col min="1048" max="1048" width="3.25" style="693" customWidth="1"/>
    <col min="1049" max="1053" width="3" style="693" customWidth="1"/>
    <col min="1054" max="1280" width="9" style="693"/>
    <col min="1281" max="1303" width="3" style="693" customWidth="1"/>
    <col min="1304" max="1304" width="3.25" style="693" customWidth="1"/>
    <col min="1305" max="1309" width="3" style="693" customWidth="1"/>
    <col min="1310" max="1536" width="9" style="693"/>
    <col min="1537" max="1559" width="3" style="693" customWidth="1"/>
    <col min="1560" max="1560" width="3.25" style="693" customWidth="1"/>
    <col min="1561" max="1565" width="3" style="693" customWidth="1"/>
    <col min="1566" max="1792" width="9" style="693"/>
    <col min="1793" max="1815" width="3" style="693" customWidth="1"/>
    <col min="1816" max="1816" width="3.25" style="693" customWidth="1"/>
    <col min="1817" max="1821" width="3" style="693" customWidth="1"/>
    <col min="1822" max="2048" width="9" style="693"/>
    <col min="2049" max="2071" width="3" style="693" customWidth="1"/>
    <col min="2072" max="2072" width="3.25" style="693" customWidth="1"/>
    <col min="2073" max="2077" width="3" style="693" customWidth="1"/>
    <col min="2078" max="2304" width="9" style="693"/>
    <col min="2305" max="2327" width="3" style="693" customWidth="1"/>
    <col min="2328" max="2328" width="3.25" style="693" customWidth="1"/>
    <col min="2329" max="2333" width="3" style="693" customWidth="1"/>
    <col min="2334" max="2560" width="9" style="693"/>
    <col min="2561" max="2583" width="3" style="693" customWidth="1"/>
    <col min="2584" max="2584" width="3.25" style="693" customWidth="1"/>
    <col min="2585" max="2589" width="3" style="693" customWidth="1"/>
    <col min="2590" max="2816" width="9" style="693"/>
    <col min="2817" max="2839" width="3" style="693" customWidth="1"/>
    <col min="2840" max="2840" width="3.25" style="693" customWidth="1"/>
    <col min="2841" max="2845" width="3" style="693" customWidth="1"/>
    <col min="2846" max="3072" width="9" style="693"/>
    <col min="3073" max="3095" width="3" style="693" customWidth="1"/>
    <col min="3096" max="3096" width="3.25" style="693" customWidth="1"/>
    <col min="3097" max="3101" width="3" style="693" customWidth="1"/>
    <col min="3102" max="3328" width="9" style="693"/>
    <col min="3329" max="3351" width="3" style="693" customWidth="1"/>
    <col min="3352" max="3352" width="3.25" style="693" customWidth="1"/>
    <col min="3353" max="3357" width="3" style="693" customWidth="1"/>
    <col min="3358" max="3584" width="9" style="693"/>
    <col min="3585" max="3607" width="3" style="693" customWidth="1"/>
    <col min="3608" max="3608" width="3.25" style="693" customWidth="1"/>
    <col min="3609" max="3613" width="3" style="693" customWidth="1"/>
    <col min="3614" max="3840" width="9" style="693"/>
    <col min="3841" max="3863" width="3" style="693" customWidth="1"/>
    <col min="3864" max="3864" width="3.25" style="693" customWidth="1"/>
    <col min="3865" max="3869" width="3" style="693" customWidth="1"/>
    <col min="3870" max="4096" width="9" style="693"/>
    <col min="4097" max="4119" width="3" style="693" customWidth="1"/>
    <col min="4120" max="4120" width="3.25" style="693" customWidth="1"/>
    <col min="4121" max="4125" width="3" style="693" customWidth="1"/>
    <col min="4126" max="4352" width="9" style="693"/>
    <col min="4353" max="4375" width="3" style="693" customWidth="1"/>
    <col min="4376" max="4376" width="3.25" style="693" customWidth="1"/>
    <col min="4377" max="4381" width="3" style="693" customWidth="1"/>
    <col min="4382" max="4608" width="9" style="693"/>
    <col min="4609" max="4631" width="3" style="693" customWidth="1"/>
    <col min="4632" max="4632" width="3.25" style="693" customWidth="1"/>
    <col min="4633" max="4637" width="3" style="693" customWidth="1"/>
    <col min="4638" max="4864" width="9" style="693"/>
    <col min="4865" max="4887" width="3" style="693" customWidth="1"/>
    <col min="4888" max="4888" width="3.25" style="693" customWidth="1"/>
    <col min="4889" max="4893" width="3" style="693" customWidth="1"/>
    <col min="4894" max="5120" width="9" style="693"/>
    <col min="5121" max="5143" width="3" style="693" customWidth="1"/>
    <col min="5144" max="5144" width="3.25" style="693" customWidth="1"/>
    <col min="5145" max="5149" width="3" style="693" customWidth="1"/>
    <col min="5150" max="5376" width="9" style="693"/>
    <col min="5377" max="5399" width="3" style="693" customWidth="1"/>
    <col min="5400" max="5400" width="3.25" style="693" customWidth="1"/>
    <col min="5401" max="5405" width="3" style="693" customWidth="1"/>
    <col min="5406" max="5632" width="9" style="693"/>
    <col min="5633" max="5655" width="3" style="693" customWidth="1"/>
    <col min="5656" max="5656" width="3.25" style="693" customWidth="1"/>
    <col min="5657" max="5661" width="3" style="693" customWidth="1"/>
    <col min="5662" max="5888" width="9" style="693"/>
    <col min="5889" max="5911" width="3" style="693" customWidth="1"/>
    <col min="5912" max="5912" width="3.25" style="693" customWidth="1"/>
    <col min="5913" max="5917" width="3" style="693" customWidth="1"/>
    <col min="5918" max="6144" width="9" style="693"/>
    <col min="6145" max="6167" width="3" style="693" customWidth="1"/>
    <col min="6168" max="6168" width="3.25" style="693" customWidth="1"/>
    <col min="6169" max="6173" width="3" style="693" customWidth="1"/>
    <col min="6174" max="6400" width="9" style="693"/>
    <col min="6401" max="6423" width="3" style="693" customWidth="1"/>
    <col min="6424" max="6424" width="3.25" style="693" customWidth="1"/>
    <col min="6425" max="6429" width="3" style="693" customWidth="1"/>
    <col min="6430" max="6656" width="9" style="693"/>
    <col min="6657" max="6679" width="3" style="693" customWidth="1"/>
    <col min="6680" max="6680" width="3.25" style="693" customWidth="1"/>
    <col min="6681" max="6685" width="3" style="693" customWidth="1"/>
    <col min="6686" max="6912" width="9" style="693"/>
    <col min="6913" max="6935" width="3" style="693" customWidth="1"/>
    <col min="6936" max="6936" width="3.25" style="693" customWidth="1"/>
    <col min="6937" max="6941" width="3" style="693" customWidth="1"/>
    <col min="6942" max="7168" width="9" style="693"/>
    <col min="7169" max="7191" width="3" style="693" customWidth="1"/>
    <col min="7192" max="7192" width="3.25" style="693" customWidth="1"/>
    <col min="7193" max="7197" width="3" style="693" customWidth="1"/>
    <col min="7198" max="7424" width="9" style="693"/>
    <col min="7425" max="7447" width="3" style="693" customWidth="1"/>
    <col min="7448" max="7448" width="3.25" style="693" customWidth="1"/>
    <col min="7449" max="7453" width="3" style="693" customWidth="1"/>
    <col min="7454" max="7680" width="9" style="693"/>
    <col min="7681" max="7703" width="3" style="693" customWidth="1"/>
    <col min="7704" max="7704" width="3.25" style="693" customWidth="1"/>
    <col min="7705" max="7709" width="3" style="693" customWidth="1"/>
    <col min="7710" max="7936" width="9" style="693"/>
    <col min="7937" max="7959" width="3" style="693" customWidth="1"/>
    <col min="7960" max="7960" width="3.25" style="693" customWidth="1"/>
    <col min="7961" max="7965" width="3" style="693" customWidth="1"/>
    <col min="7966" max="8192" width="9" style="693"/>
    <col min="8193" max="8215" width="3" style="693" customWidth="1"/>
    <col min="8216" max="8216" width="3.25" style="693" customWidth="1"/>
    <col min="8217" max="8221" width="3" style="693" customWidth="1"/>
    <col min="8222" max="8448" width="9" style="693"/>
    <col min="8449" max="8471" width="3" style="693" customWidth="1"/>
    <col min="8472" max="8472" width="3.25" style="693" customWidth="1"/>
    <col min="8473" max="8477" width="3" style="693" customWidth="1"/>
    <col min="8478" max="8704" width="9" style="693"/>
    <col min="8705" max="8727" width="3" style="693" customWidth="1"/>
    <col min="8728" max="8728" width="3.25" style="693" customWidth="1"/>
    <col min="8729" max="8733" width="3" style="693" customWidth="1"/>
    <col min="8734" max="8960" width="9" style="693"/>
    <col min="8961" max="8983" width="3" style="693" customWidth="1"/>
    <col min="8984" max="8984" width="3.25" style="693" customWidth="1"/>
    <col min="8985" max="8989" width="3" style="693" customWidth="1"/>
    <col min="8990" max="9216" width="9" style="693"/>
    <col min="9217" max="9239" width="3" style="693" customWidth="1"/>
    <col min="9240" max="9240" width="3.25" style="693" customWidth="1"/>
    <col min="9241" max="9245" width="3" style="693" customWidth="1"/>
    <col min="9246" max="9472" width="9" style="693"/>
    <col min="9473" max="9495" width="3" style="693" customWidth="1"/>
    <col min="9496" max="9496" width="3.25" style="693" customWidth="1"/>
    <col min="9497" max="9501" width="3" style="693" customWidth="1"/>
    <col min="9502" max="9728" width="9" style="693"/>
    <col min="9729" max="9751" width="3" style="693" customWidth="1"/>
    <col min="9752" max="9752" width="3.25" style="693" customWidth="1"/>
    <col min="9753" max="9757" width="3" style="693" customWidth="1"/>
    <col min="9758" max="9984" width="9" style="693"/>
    <col min="9985" max="10007" width="3" style="693" customWidth="1"/>
    <col min="10008" max="10008" width="3.25" style="693" customWidth="1"/>
    <col min="10009" max="10013" width="3" style="693" customWidth="1"/>
    <col min="10014" max="10240" width="9" style="693"/>
    <col min="10241" max="10263" width="3" style="693" customWidth="1"/>
    <col min="10264" max="10264" width="3.25" style="693" customWidth="1"/>
    <col min="10265" max="10269" width="3" style="693" customWidth="1"/>
    <col min="10270" max="10496" width="9" style="693"/>
    <col min="10497" max="10519" width="3" style="693" customWidth="1"/>
    <col min="10520" max="10520" width="3.25" style="693" customWidth="1"/>
    <col min="10521" max="10525" width="3" style="693" customWidth="1"/>
    <col min="10526" max="10752" width="9" style="693"/>
    <col min="10753" max="10775" width="3" style="693" customWidth="1"/>
    <col min="10776" max="10776" width="3.25" style="693" customWidth="1"/>
    <col min="10777" max="10781" width="3" style="693" customWidth="1"/>
    <col min="10782" max="11008" width="9" style="693"/>
    <col min="11009" max="11031" width="3" style="693" customWidth="1"/>
    <col min="11032" max="11032" width="3.25" style="693" customWidth="1"/>
    <col min="11033" max="11037" width="3" style="693" customWidth="1"/>
    <col min="11038" max="11264" width="9" style="693"/>
    <col min="11265" max="11287" width="3" style="693" customWidth="1"/>
    <col min="11288" max="11288" width="3.25" style="693" customWidth="1"/>
    <col min="11289" max="11293" width="3" style="693" customWidth="1"/>
    <col min="11294" max="11520" width="9" style="693"/>
    <col min="11521" max="11543" width="3" style="693" customWidth="1"/>
    <col min="11544" max="11544" width="3.25" style="693" customWidth="1"/>
    <col min="11545" max="11549" width="3" style="693" customWidth="1"/>
    <col min="11550" max="11776" width="9" style="693"/>
    <col min="11777" max="11799" width="3" style="693" customWidth="1"/>
    <col min="11800" max="11800" width="3.25" style="693" customWidth="1"/>
    <col min="11801" max="11805" width="3" style="693" customWidth="1"/>
    <col min="11806" max="12032" width="9" style="693"/>
    <col min="12033" max="12055" width="3" style="693" customWidth="1"/>
    <col min="12056" max="12056" width="3.25" style="693" customWidth="1"/>
    <col min="12057" max="12061" width="3" style="693" customWidth="1"/>
    <col min="12062" max="12288" width="9" style="693"/>
    <col min="12289" max="12311" width="3" style="693" customWidth="1"/>
    <col min="12312" max="12312" width="3.25" style="693" customWidth="1"/>
    <col min="12313" max="12317" width="3" style="693" customWidth="1"/>
    <col min="12318" max="12544" width="9" style="693"/>
    <col min="12545" max="12567" width="3" style="693" customWidth="1"/>
    <col min="12568" max="12568" width="3.25" style="693" customWidth="1"/>
    <col min="12569" max="12573" width="3" style="693" customWidth="1"/>
    <col min="12574" max="12800" width="9" style="693"/>
    <col min="12801" max="12823" width="3" style="693" customWidth="1"/>
    <col min="12824" max="12824" width="3.25" style="693" customWidth="1"/>
    <col min="12825" max="12829" width="3" style="693" customWidth="1"/>
    <col min="12830" max="13056" width="9" style="693"/>
    <col min="13057" max="13079" width="3" style="693" customWidth="1"/>
    <col min="13080" max="13080" width="3.25" style="693" customWidth="1"/>
    <col min="13081" max="13085" width="3" style="693" customWidth="1"/>
    <col min="13086" max="13312" width="9" style="693"/>
    <col min="13313" max="13335" width="3" style="693" customWidth="1"/>
    <col min="13336" max="13336" width="3.25" style="693" customWidth="1"/>
    <col min="13337" max="13341" width="3" style="693" customWidth="1"/>
    <col min="13342" max="13568" width="9" style="693"/>
    <col min="13569" max="13591" width="3" style="693" customWidth="1"/>
    <col min="13592" max="13592" width="3.25" style="693" customWidth="1"/>
    <col min="13593" max="13597" width="3" style="693" customWidth="1"/>
    <col min="13598" max="13824" width="9" style="693"/>
    <col min="13825" max="13847" width="3" style="693" customWidth="1"/>
    <col min="13848" max="13848" width="3.25" style="693" customWidth="1"/>
    <col min="13849" max="13853" width="3" style="693" customWidth="1"/>
    <col min="13854" max="14080" width="9" style="693"/>
    <col min="14081" max="14103" width="3" style="693" customWidth="1"/>
    <col min="14104" max="14104" width="3.25" style="693" customWidth="1"/>
    <col min="14105" max="14109" width="3" style="693" customWidth="1"/>
    <col min="14110" max="14336" width="9" style="693"/>
    <col min="14337" max="14359" width="3" style="693" customWidth="1"/>
    <col min="14360" max="14360" width="3.25" style="693" customWidth="1"/>
    <col min="14361" max="14365" width="3" style="693" customWidth="1"/>
    <col min="14366" max="14592" width="9" style="693"/>
    <col min="14593" max="14615" width="3" style="693" customWidth="1"/>
    <col min="14616" max="14616" width="3.25" style="693" customWidth="1"/>
    <col min="14617" max="14621" width="3" style="693" customWidth="1"/>
    <col min="14622" max="14848" width="9" style="693"/>
    <col min="14849" max="14871" width="3" style="693" customWidth="1"/>
    <col min="14872" max="14872" width="3.25" style="693" customWidth="1"/>
    <col min="14873" max="14877" width="3" style="693" customWidth="1"/>
    <col min="14878" max="15104" width="9" style="693"/>
    <col min="15105" max="15127" width="3" style="693" customWidth="1"/>
    <col min="15128" max="15128" width="3.25" style="693" customWidth="1"/>
    <col min="15129" max="15133" width="3" style="693" customWidth="1"/>
    <col min="15134" max="15360" width="9" style="693"/>
    <col min="15361" max="15383" width="3" style="693" customWidth="1"/>
    <col min="15384" max="15384" width="3.25" style="693" customWidth="1"/>
    <col min="15385" max="15389" width="3" style="693" customWidth="1"/>
    <col min="15390" max="15616" width="9" style="693"/>
    <col min="15617" max="15639" width="3" style="693" customWidth="1"/>
    <col min="15640" max="15640" width="3.25" style="693" customWidth="1"/>
    <col min="15641" max="15645" width="3" style="693" customWidth="1"/>
    <col min="15646" max="15872" width="9" style="693"/>
    <col min="15873" max="15895" width="3" style="693" customWidth="1"/>
    <col min="15896" max="15896" width="3.25" style="693" customWidth="1"/>
    <col min="15897" max="15901" width="3" style="693" customWidth="1"/>
    <col min="15902" max="16128" width="9" style="693"/>
    <col min="16129" max="16151" width="3" style="693" customWidth="1"/>
    <col min="16152" max="16152" width="3.25" style="693" customWidth="1"/>
    <col min="16153" max="16157" width="3" style="693" customWidth="1"/>
    <col min="16158" max="16384" width="9" style="693"/>
  </cols>
  <sheetData>
    <row r="1" spans="1:36" ht="17.100000000000001" customHeight="1">
      <c r="A1" s="2133" t="s">
        <v>3934</v>
      </c>
      <c r="B1" s="2133"/>
      <c r="C1" s="2133"/>
      <c r="D1" s="2133"/>
      <c r="E1" s="2133"/>
      <c r="F1" s="2133"/>
      <c r="G1" s="2133"/>
      <c r="H1" s="2133"/>
      <c r="I1" s="2133"/>
      <c r="J1" s="2134"/>
      <c r="K1" s="2134"/>
      <c r="L1" s="2134"/>
      <c r="M1" s="2134"/>
      <c r="N1" s="2134"/>
      <c r="O1" s="2134"/>
      <c r="P1" s="2134"/>
      <c r="Q1" s="2134"/>
      <c r="R1" s="2134"/>
      <c r="S1" s="2134"/>
      <c r="T1" s="2134"/>
      <c r="U1" s="2134"/>
      <c r="V1" s="2134"/>
      <c r="W1" s="2134"/>
      <c r="X1" s="2134"/>
      <c r="Y1" s="2134"/>
      <c r="Z1" s="2134"/>
      <c r="AA1" s="2134"/>
      <c r="AB1" s="2134"/>
      <c r="AC1" s="2134"/>
    </row>
    <row r="2" spans="1:36" ht="17.100000000000001" customHeight="1">
      <c r="A2" s="888"/>
      <c r="B2" s="888"/>
      <c r="C2" s="888"/>
      <c r="D2" s="888"/>
      <c r="E2" s="888"/>
      <c r="F2" s="888"/>
      <c r="G2" s="888"/>
      <c r="H2" s="888"/>
      <c r="I2" s="888"/>
      <c r="J2" s="889"/>
      <c r="K2" s="889"/>
      <c r="L2" s="889"/>
      <c r="M2" s="889"/>
      <c r="N2" s="889"/>
      <c r="O2" s="889"/>
      <c r="P2" s="889"/>
      <c r="Q2" s="889"/>
      <c r="R2" s="889"/>
      <c r="S2" s="889"/>
      <c r="T2" s="889"/>
      <c r="U2" s="889"/>
      <c r="V2" s="889"/>
      <c r="W2" s="889"/>
      <c r="X2" s="889"/>
      <c r="Y2" s="889"/>
      <c r="Z2" s="889"/>
      <c r="AA2" s="889"/>
      <c r="AB2" s="889"/>
      <c r="AC2" s="889"/>
    </row>
    <row r="3" spans="1:36" ht="17.100000000000001" customHeight="1">
      <c r="A3" s="888"/>
      <c r="B3" s="888"/>
      <c r="C3" s="888"/>
      <c r="D3" s="888"/>
      <c r="E3" s="888"/>
      <c r="F3" s="888"/>
      <c r="G3" s="888"/>
      <c r="H3" s="888"/>
      <c r="I3" s="888"/>
      <c r="J3" s="889"/>
      <c r="K3" s="889"/>
      <c r="L3" s="889"/>
      <c r="M3" s="889"/>
      <c r="N3" s="889"/>
      <c r="O3" s="889"/>
      <c r="P3" s="889"/>
      <c r="Q3" s="889"/>
      <c r="R3" s="889"/>
      <c r="S3" s="889"/>
      <c r="T3" s="889"/>
      <c r="U3" s="889"/>
      <c r="V3" s="889"/>
      <c r="W3" s="889"/>
      <c r="X3" s="889"/>
      <c r="Y3" s="889"/>
      <c r="Z3" s="889"/>
      <c r="AA3" s="889"/>
      <c r="AB3" s="889"/>
      <c r="AC3" s="889"/>
    </row>
    <row r="4" spans="1:36" ht="17.100000000000001" customHeight="1">
      <c r="A4" s="890"/>
      <c r="B4" s="890"/>
      <c r="C4" s="890"/>
      <c r="D4" s="890"/>
      <c r="E4" s="890"/>
      <c r="F4" s="890"/>
      <c r="G4" s="890"/>
      <c r="H4" s="890"/>
      <c r="I4" s="890"/>
      <c r="J4" s="891"/>
      <c r="K4" s="891"/>
      <c r="L4" s="891"/>
      <c r="M4" s="891"/>
      <c r="N4" s="891"/>
      <c r="O4" s="891"/>
      <c r="P4" s="891"/>
      <c r="Q4" s="891"/>
      <c r="R4" s="891"/>
      <c r="S4" s="891"/>
      <c r="T4" s="891"/>
      <c r="U4" s="891"/>
      <c r="V4" s="891"/>
      <c r="W4" s="891"/>
      <c r="X4" s="891"/>
      <c r="Y4" s="891"/>
      <c r="Z4" s="891"/>
      <c r="AA4" s="891"/>
      <c r="AB4" s="891"/>
      <c r="AC4" s="891"/>
    </row>
    <row r="5" spans="1:36" ht="33.950000000000003" customHeight="1">
      <c r="A5" s="2135" t="s">
        <v>3935</v>
      </c>
      <c r="B5" s="2135"/>
      <c r="C5" s="2135"/>
      <c r="D5" s="2135"/>
      <c r="E5" s="2135"/>
      <c r="F5" s="2135"/>
      <c r="G5" s="2135"/>
      <c r="H5" s="2135"/>
      <c r="I5" s="2135"/>
      <c r="J5" s="2136"/>
      <c r="K5" s="2136"/>
      <c r="L5" s="2136"/>
      <c r="M5" s="2136"/>
      <c r="N5" s="2136"/>
      <c r="O5" s="2136"/>
      <c r="P5" s="2136"/>
      <c r="Q5" s="2136"/>
      <c r="R5" s="2136"/>
      <c r="S5" s="2136"/>
      <c r="T5" s="2136"/>
      <c r="U5" s="2136"/>
      <c r="V5" s="2136"/>
      <c r="W5" s="2136"/>
      <c r="X5" s="2136"/>
      <c r="Y5" s="2136"/>
      <c r="Z5" s="2136"/>
      <c r="AA5" s="2136"/>
      <c r="AB5" s="2136"/>
      <c r="AC5" s="2136"/>
    </row>
    <row r="6" spans="1:36" ht="17.100000000000001" customHeight="1">
      <c r="A6" s="892"/>
      <c r="B6" s="892"/>
      <c r="C6" s="892"/>
      <c r="D6" s="892"/>
      <c r="E6" s="892"/>
      <c r="F6" s="892"/>
      <c r="G6" s="892"/>
      <c r="H6" s="892"/>
      <c r="I6" s="892"/>
      <c r="J6" s="891"/>
      <c r="K6" s="891"/>
      <c r="L6" s="891"/>
      <c r="M6" s="891"/>
      <c r="N6" s="891"/>
      <c r="O6" s="891"/>
      <c r="P6" s="891"/>
      <c r="Q6" s="891"/>
      <c r="R6" s="891"/>
      <c r="S6" s="891"/>
      <c r="T6" s="891"/>
      <c r="U6" s="891"/>
      <c r="V6" s="891"/>
      <c r="W6" s="891"/>
      <c r="X6" s="891"/>
      <c r="Y6" s="891"/>
      <c r="Z6" s="891"/>
      <c r="AA6" s="891"/>
      <c r="AB6" s="891"/>
      <c r="AC6" s="891"/>
    </row>
    <row r="7" spans="1:36" ht="17.100000000000001" customHeight="1">
      <c r="A7" s="892"/>
      <c r="B7" s="892"/>
      <c r="C7" s="892"/>
      <c r="D7" s="892"/>
      <c r="E7" s="892"/>
      <c r="F7" s="892"/>
      <c r="G7" s="892"/>
      <c r="H7" s="892"/>
      <c r="I7" s="892"/>
      <c r="J7" s="891"/>
      <c r="K7" s="891"/>
      <c r="L7" s="891"/>
      <c r="M7" s="891"/>
      <c r="N7" s="891"/>
      <c r="O7" s="891"/>
      <c r="P7" s="891"/>
      <c r="Q7" s="891"/>
      <c r="R7" s="891"/>
      <c r="S7" s="891"/>
      <c r="T7" s="891"/>
      <c r="U7" s="891"/>
      <c r="V7" s="891"/>
      <c r="W7" s="891"/>
      <c r="X7" s="891"/>
      <c r="Y7" s="891"/>
      <c r="Z7" s="891"/>
      <c r="AA7" s="891"/>
      <c r="AB7" s="891"/>
      <c r="AC7" s="891"/>
      <c r="AJ7" s="893"/>
    </row>
    <row r="8" spans="1:36" ht="17.100000000000001" customHeight="1">
      <c r="A8" s="2113" t="s">
        <v>2713</v>
      </c>
      <c r="B8" s="2113"/>
      <c r="C8" s="2113"/>
      <c r="D8" s="2113"/>
      <c r="E8" s="2113"/>
      <c r="F8" s="2113"/>
      <c r="G8" s="2113"/>
      <c r="H8" s="2113"/>
      <c r="I8" s="2113"/>
      <c r="J8" s="2132"/>
      <c r="K8" s="2132"/>
      <c r="L8" s="2132"/>
      <c r="M8" s="2132"/>
      <c r="N8" s="2132"/>
      <c r="O8" s="2132"/>
      <c r="P8" s="2132"/>
      <c r="Q8" s="2132"/>
      <c r="R8" s="2132"/>
      <c r="S8" s="2132"/>
      <c r="T8" s="2132"/>
      <c r="U8" s="2132"/>
      <c r="V8" s="2132"/>
      <c r="W8" s="2132"/>
      <c r="X8" s="2132"/>
      <c r="Y8" s="2132"/>
      <c r="Z8" s="2132"/>
      <c r="AA8" s="2132"/>
      <c r="AB8" s="2132"/>
      <c r="AC8" s="2132"/>
    </row>
    <row r="9" spans="1:36" ht="17.100000000000001" customHeight="1">
      <c r="A9" s="890"/>
      <c r="B9" s="890"/>
      <c r="C9" s="890"/>
      <c r="D9" s="890"/>
      <c r="E9" s="890"/>
      <c r="F9" s="890"/>
      <c r="G9" s="890"/>
      <c r="H9" s="890"/>
      <c r="I9" s="890"/>
      <c r="J9" s="891"/>
      <c r="K9" s="891"/>
      <c r="L9" s="891"/>
      <c r="M9" s="891"/>
      <c r="N9" s="891"/>
      <c r="O9" s="891"/>
      <c r="P9" s="891"/>
      <c r="Q9" s="891"/>
      <c r="R9" s="891"/>
      <c r="S9" s="891"/>
      <c r="T9" s="891"/>
      <c r="U9" s="891"/>
      <c r="V9" s="891"/>
      <c r="W9" s="891"/>
      <c r="X9" s="891"/>
      <c r="Y9" s="891"/>
      <c r="Z9" s="891"/>
      <c r="AA9" s="891"/>
      <c r="AB9" s="891"/>
      <c r="AC9" s="891"/>
    </row>
    <row r="10" spans="1:36" ht="17.100000000000001" customHeight="1">
      <c r="A10" s="890"/>
      <c r="B10" s="890"/>
      <c r="C10" s="890"/>
      <c r="D10" s="890"/>
      <c r="E10" s="890"/>
      <c r="F10" s="890"/>
      <c r="G10" s="890"/>
      <c r="H10" s="890"/>
      <c r="I10" s="890"/>
      <c r="J10" s="891"/>
      <c r="K10" s="891"/>
      <c r="L10" s="891"/>
      <c r="M10" s="891"/>
      <c r="N10" s="891"/>
      <c r="O10" s="891"/>
      <c r="P10" s="891"/>
      <c r="Q10" s="891"/>
      <c r="R10" s="891"/>
      <c r="S10" s="891"/>
      <c r="T10" s="891"/>
      <c r="U10" s="891"/>
      <c r="V10" s="891"/>
      <c r="W10" s="891"/>
      <c r="X10" s="891"/>
      <c r="Y10" s="891"/>
      <c r="Z10" s="891"/>
      <c r="AA10" s="891"/>
      <c r="AB10" s="891"/>
      <c r="AC10" s="891"/>
    </row>
    <row r="11" spans="1:36" ht="17.100000000000001" customHeight="1">
      <c r="A11" s="2137" t="s">
        <v>3936</v>
      </c>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row>
    <row r="12" spans="1:36" ht="17.100000000000001" customHeight="1">
      <c r="A12" s="2137"/>
      <c r="B12" s="2137"/>
      <c r="C12" s="2137"/>
      <c r="D12" s="2137"/>
      <c r="E12" s="2137"/>
      <c r="F12" s="2137"/>
      <c r="G12" s="2137"/>
      <c r="H12" s="2137"/>
      <c r="I12" s="2137"/>
      <c r="J12" s="2137"/>
      <c r="K12" s="2137"/>
      <c r="L12" s="2137"/>
      <c r="M12" s="2137"/>
      <c r="N12" s="2137"/>
      <c r="O12" s="2137"/>
      <c r="P12" s="2137"/>
      <c r="Q12" s="2137"/>
      <c r="R12" s="2137"/>
      <c r="S12" s="2137"/>
      <c r="T12" s="2137"/>
      <c r="U12" s="2137"/>
      <c r="V12" s="2137"/>
      <c r="W12" s="2137"/>
      <c r="X12" s="2137"/>
      <c r="Y12" s="2137"/>
      <c r="Z12" s="2137"/>
      <c r="AA12" s="2137"/>
      <c r="AB12" s="2137"/>
      <c r="AC12" s="2137"/>
    </row>
    <row r="13" spans="1:36" ht="17.100000000000001" customHeight="1">
      <c r="A13" s="2137"/>
      <c r="B13" s="2137"/>
      <c r="C13" s="2137"/>
      <c r="D13" s="2137"/>
      <c r="E13" s="2137"/>
      <c r="F13" s="2137"/>
      <c r="G13" s="2137"/>
      <c r="H13" s="2137"/>
      <c r="I13" s="2137"/>
      <c r="J13" s="2137"/>
      <c r="K13" s="2137"/>
      <c r="L13" s="2137"/>
      <c r="M13" s="2137"/>
      <c r="N13" s="2137"/>
      <c r="O13" s="2137"/>
      <c r="P13" s="2137"/>
      <c r="Q13" s="2137"/>
      <c r="R13" s="2137"/>
      <c r="S13" s="2137"/>
      <c r="T13" s="2137"/>
      <c r="U13" s="2137"/>
      <c r="V13" s="2137"/>
      <c r="W13" s="2137"/>
      <c r="X13" s="2137"/>
      <c r="Y13" s="2137"/>
      <c r="Z13" s="2137"/>
      <c r="AA13" s="2137"/>
      <c r="AB13" s="2137"/>
      <c r="AC13" s="2137"/>
    </row>
    <row r="14" spans="1:36" ht="17.100000000000001" customHeight="1">
      <c r="A14" s="891"/>
      <c r="B14" s="891"/>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1"/>
      <c r="AA14" s="891"/>
      <c r="AB14" s="891"/>
      <c r="AC14" s="891"/>
    </row>
    <row r="15" spans="1:36" ht="17.100000000000001" customHeight="1">
      <c r="A15" s="2130" t="s">
        <v>2715</v>
      </c>
      <c r="B15" s="2131"/>
      <c r="C15" s="2131"/>
      <c r="D15" s="2131"/>
      <c r="E15" s="2131"/>
      <c r="F15" s="2131"/>
      <c r="G15" s="2131"/>
      <c r="H15" s="2131"/>
      <c r="I15" s="2131"/>
      <c r="J15" s="2132"/>
      <c r="K15" s="2132"/>
      <c r="L15" s="2132"/>
      <c r="M15" s="2132"/>
      <c r="N15" s="2132"/>
      <c r="O15" s="2132"/>
      <c r="P15" s="2132"/>
      <c r="Q15" s="2132"/>
      <c r="R15" s="2132"/>
      <c r="S15" s="2132"/>
      <c r="T15" s="2132"/>
      <c r="U15" s="2132"/>
      <c r="V15" s="2132"/>
      <c r="W15" s="2132"/>
      <c r="X15" s="2132"/>
      <c r="Y15" s="2132"/>
      <c r="Z15" s="2132"/>
      <c r="AA15" s="2132"/>
      <c r="AB15" s="2132"/>
      <c r="AC15" s="2132"/>
    </row>
    <row r="16" spans="1:36" ht="17.100000000000001" customHeight="1">
      <c r="A16" s="2130" t="s">
        <v>2716</v>
      </c>
      <c r="B16" s="2131"/>
      <c r="C16" s="2131"/>
      <c r="D16" s="2131"/>
      <c r="E16" s="2131"/>
      <c r="F16" s="2131"/>
      <c r="G16" s="2131"/>
      <c r="H16" s="2131"/>
      <c r="I16" s="2131"/>
      <c r="J16" s="2132"/>
      <c r="K16" s="2132"/>
      <c r="L16" s="2132"/>
      <c r="M16" s="2132"/>
      <c r="N16" s="2132"/>
      <c r="O16" s="2132"/>
      <c r="P16" s="2132"/>
      <c r="Q16" s="2132"/>
      <c r="R16" s="2132"/>
      <c r="S16" s="2132"/>
      <c r="T16" s="2132"/>
      <c r="U16" s="2132"/>
      <c r="V16" s="2132"/>
      <c r="W16" s="2132"/>
      <c r="X16" s="2132"/>
      <c r="Y16" s="2132"/>
      <c r="Z16" s="2132"/>
      <c r="AA16" s="2132"/>
      <c r="AB16" s="2132"/>
      <c r="AC16" s="2132"/>
    </row>
    <row r="17" spans="1:33" ht="17.100000000000001" customHeight="1" thickBot="1">
      <c r="A17" s="890"/>
      <c r="B17" s="890"/>
      <c r="C17" s="890"/>
      <c r="D17" s="890"/>
      <c r="E17" s="890"/>
      <c r="F17" s="890"/>
      <c r="G17" s="890"/>
      <c r="H17" s="890"/>
      <c r="I17" s="890"/>
      <c r="J17" s="891"/>
      <c r="K17" s="891"/>
      <c r="L17" s="891"/>
      <c r="M17" s="891"/>
      <c r="N17" s="891"/>
      <c r="O17" s="891"/>
      <c r="P17" s="891"/>
      <c r="Q17" s="891"/>
      <c r="R17" s="891"/>
      <c r="S17" s="891"/>
      <c r="T17" s="891"/>
      <c r="U17" s="891"/>
      <c r="V17" s="891"/>
      <c r="W17" s="891"/>
      <c r="X17" s="891"/>
      <c r="Y17" s="891"/>
      <c r="Z17" s="891"/>
      <c r="AA17" s="891"/>
      <c r="AB17" s="891"/>
      <c r="AC17" s="891"/>
    </row>
    <row r="18" spans="1:33" ht="17.100000000000001" customHeight="1" thickBot="1">
      <c r="A18" s="875"/>
      <c r="B18" s="875"/>
      <c r="C18" s="875"/>
      <c r="D18" s="875"/>
      <c r="E18" s="875"/>
      <c r="F18" s="875"/>
      <c r="G18" s="875"/>
      <c r="H18" s="875"/>
      <c r="I18" s="875"/>
      <c r="J18" s="875"/>
      <c r="K18" s="875"/>
      <c r="L18" s="875"/>
      <c r="M18" s="875"/>
      <c r="N18" s="875"/>
      <c r="O18" s="875"/>
      <c r="P18" s="875"/>
      <c r="Q18" s="875"/>
      <c r="R18" s="875"/>
      <c r="S18" s="875"/>
      <c r="T18" s="875"/>
      <c r="U18" s="877"/>
      <c r="V18" s="2113" t="s">
        <v>2717</v>
      </c>
      <c r="W18" s="2113"/>
      <c r="X18" s="895" t="str">
        <f>IF(AE18="","",(YEAR(AE18)-2018))</f>
        <v/>
      </c>
      <c r="Y18" s="877" t="s">
        <v>5</v>
      </c>
      <c r="Z18" s="895" t="str">
        <f>IF(AE18="","",MONTH(AE18))</f>
        <v/>
      </c>
      <c r="AA18" s="877" t="s">
        <v>2718</v>
      </c>
      <c r="AB18" s="895" t="str">
        <f>IF(AE18="","",DAY(AE18))</f>
        <v/>
      </c>
      <c r="AC18" s="877" t="s">
        <v>2719</v>
      </c>
      <c r="AE18" s="2138"/>
      <c r="AF18" s="2139"/>
      <c r="AG18" s="896"/>
    </row>
    <row r="19" spans="1:33" ht="17.100000000000001" customHeight="1">
      <c r="A19" s="890"/>
      <c r="B19" s="890"/>
      <c r="C19" s="890"/>
      <c r="D19" s="890"/>
      <c r="E19" s="890"/>
      <c r="F19" s="890"/>
      <c r="G19" s="890"/>
      <c r="H19" s="890"/>
      <c r="I19" s="890"/>
      <c r="J19" s="891"/>
      <c r="K19" s="891"/>
      <c r="L19" s="891"/>
      <c r="M19" s="2113" t="s">
        <v>2720</v>
      </c>
      <c r="N19" s="2113"/>
      <c r="O19" s="2113"/>
      <c r="P19" s="897"/>
      <c r="Q19" s="2140" t="str">
        <f>IF(第一面!T19="","",第一面!T19)</f>
        <v/>
      </c>
      <c r="R19" s="2140"/>
      <c r="S19" s="2140"/>
      <c r="T19" s="2140"/>
      <c r="U19" s="2140"/>
      <c r="V19" s="2140"/>
      <c r="W19" s="2140"/>
      <c r="X19" s="2140"/>
      <c r="Y19" s="2140"/>
      <c r="Z19" s="2140"/>
      <c r="AA19" s="2140"/>
      <c r="AB19" s="2140"/>
      <c r="AC19" s="891"/>
    </row>
    <row r="20" spans="1:33" ht="16.5" customHeight="1">
      <c r="A20" s="884"/>
      <c r="B20" s="884"/>
      <c r="C20" s="884"/>
      <c r="D20" s="884"/>
      <c r="E20" s="884"/>
      <c r="F20" s="884"/>
      <c r="G20" s="884"/>
      <c r="H20" s="884"/>
      <c r="I20" s="884"/>
      <c r="J20" s="875"/>
      <c r="K20" s="875"/>
      <c r="L20" s="875"/>
      <c r="M20" s="891"/>
      <c r="N20" s="891"/>
      <c r="O20" s="891"/>
      <c r="P20" s="897"/>
      <c r="Q20" s="2140" t="str">
        <f>IF(第一面!T20="","",第一面!T20)</f>
        <v/>
      </c>
      <c r="R20" s="2140"/>
      <c r="S20" s="2140"/>
      <c r="T20" s="2140"/>
      <c r="U20" s="2140"/>
      <c r="V20" s="2140"/>
      <c r="W20" s="2140"/>
      <c r="X20" s="2140"/>
      <c r="Y20" s="2140"/>
      <c r="Z20" s="2140"/>
      <c r="AA20" s="2140"/>
      <c r="AB20" s="2140"/>
      <c r="AC20" s="877"/>
    </row>
    <row r="21" spans="1:33" ht="5.0999999999999996" customHeight="1">
      <c r="A21" s="884"/>
      <c r="B21" s="884"/>
      <c r="C21" s="884"/>
      <c r="D21" s="884"/>
      <c r="E21" s="884"/>
      <c r="F21" s="884"/>
      <c r="G21" s="884"/>
      <c r="H21" s="884"/>
      <c r="I21" s="884"/>
      <c r="J21" s="875"/>
      <c r="K21" s="875"/>
      <c r="L21" s="875"/>
      <c r="M21" s="891"/>
      <c r="N21" s="891"/>
      <c r="O21" s="891"/>
      <c r="P21" s="897"/>
      <c r="Q21" s="898"/>
      <c r="R21" s="898"/>
      <c r="S21" s="898"/>
      <c r="T21" s="898"/>
      <c r="U21" s="898"/>
      <c r="V21" s="898"/>
      <c r="W21" s="898"/>
      <c r="X21" s="898"/>
      <c r="Y21" s="898"/>
      <c r="Z21" s="898"/>
      <c r="AA21" s="898"/>
      <c r="AB21" s="898"/>
      <c r="AC21" s="877"/>
    </row>
    <row r="22" spans="1:33" ht="16.5" customHeight="1">
      <c r="A22" s="890"/>
      <c r="B22" s="890"/>
      <c r="C22" s="890"/>
      <c r="D22" s="890"/>
      <c r="E22" s="890"/>
      <c r="F22" s="890"/>
      <c r="G22" s="890"/>
      <c r="H22" s="890"/>
      <c r="I22" s="890"/>
      <c r="J22" s="891"/>
      <c r="K22" s="891"/>
      <c r="L22" s="891"/>
      <c r="M22" s="891"/>
      <c r="N22" s="891"/>
      <c r="O22" s="891"/>
      <c r="P22" s="891"/>
      <c r="Q22" s="2141" t="str">
        <f>IF(第一面!T22="","",第一面!T22)</f>
        <v/>
      </c>
      <c r="R22" s="2141"/>
      <c r="S22" s="2141"/>
      <c r="T22" s="2141"/>
      <c r="U22" s="2141"/>
      <c r="V22" s="2141"/>
      <c r="W22" s="2141"/>
      <c r="X22" s="2141"/>
      <c r="Y22" s="2141"/>
      <c r="Z22" s="2141"/>
      <c r="AA22" s="2141"/>
      <c r="AB22" s="2141"/>
      <c r="AC22" s="891"/>
    </row>
    <row r="23" spans="1:33" ht="16.5" customHeight="1">
      <c r="A23" s="891"/>
      <c r="B23" s="891"/>
      <c r="C23" s="891"/>
      <c r="D23" s="891"/>
      <c r="E23" s="891"/>
      <c r="F23" s="891"/>
      <c r="G23" s="891"/>
      <c r="H23" s="891"/>
      <c r="I23" s="891"/>
      <c r="J23" s="891"/>
      <c r="K23" s="891"/>
      <c r="L23" s="891"/>
      <c r="M23" s="891"/>
      <c r="N23" s="891"/>
      <c r="O23" s="891"/>
      <c r="P23" s="891"/>
      <c r="Q23" s="2141" t="str">
        <f>IF(第一面!T23="","",第一面!T23)</f>
        <v/>
      </c>
      <c r="R23" s="2141"/>
      <c r="S23" s="2141"/>
      <c r="T23" s="2141"/>
      <c r="U23" s="2141"/>
      <c r="V23" s="2141"/>
      <c r="W23" s="2141"/>
      <c r="X23" s="2141"/>
      <c r="Y23" s="2141"/>
      <c r="Z23" s="2141"/>
      <c r="AA23" s="2141"/>
      <c r="AB23" s="2141"/>
      <c r="AC23" s="891" t="str">
        <f>IF(Q22&lt;&gt;"","印","")</f>
        <v/>
      </c>
    </row>
    <row r="24" spans="1:33" ht="16.5" customHeight="1">
      <c r="A24" s="899"/>
      <c r="B24" s="899"/>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c r="AA24" s="899"/>
      <c r="AB24" s="899"/>
      <c r="AC24" s="899"/>
    </row>
    <row r="25" spans="1:33" ht="16.5" customHeight="1">
      <c r="A25" s="891"/>
      <c r="B25" s="891"/>
      <c r="C25" s="891"/>
      <c r="D25" s="891" t="s">
        <v>3937</v>
      </c>
      <c r="E25" s="891"/>
      <c r="F25" s="891"/>
      <c r="G25" s="891"/>
      <c r="H25" s="891"/>
      <c r="I25" s="891"/>
      <c r="J25" s="891"/>
      <c r="K25" s="891"/>
      <c r="L25" s="891"/>
      <c r="M25" s="891"/>
      <c r="N25" s="891"/>
      <c r="O25" s="891"/>
      <c r="P25" s="891"/>
      <c r="Q25" s="891"/>
      <c r="R25" s="891"/>
      <c r="S25" s="891"/>
      <c r="T25" s="891"/>
      <c r="U25" s="891"/>
      <c r="V25" s="891"/>
      <c r="W25" s="891"/>
      <c r="X25" s="891"/>
      <c r="Y25" s="891"/>
      <c r="Z25" s="891"/>
      <c r="AA25" s="891"/>
      <c r="AB25" s="891"/>
      <c r="AC25" s="891"/>
    </row>
    <row r="26" spans="1:33" ht="16.5" customHeight="1">
      <c r="A26" s="891"/>
      <c r="B26" s="891"/>
      <c r="C26" s="891"/>
      <c r="D26" s="891"/>
      <c r="E26" s="891"/>
      <c r="F26" s="891"/>
      <c r="G26" s="891"/>
      <c r="H26" s="891"/>
      <c r="I26" s="891"/>
      <c r="J26" s="891"/>
      <c r="K26" s="891"/>
      <c r="L26" s="891"/>
      <c r="M26" s="891"/>
      <c r="N26" s="891"/>
      <c r="O26" s="891"/>
      <c r="P26" s="891"/>
      <c r="Q26" s="891"/>
      <c r="R26" s="891"/>
      <c r="S26" s="891"/>
      <c r="T26" s="891"/>
      <c r="U26" s="891"/>
      <c r="V26" s="891"/>
      <c r="W26" s="891"/>
      <c r="X26" s="891"/>
      <c r="Y26" s="891"/>
      <c r="Z26" s="891"/>
      <c r="AA26" s="891"/>
      <c r="AB26" s="891"/>
      <c r="AC26" s="891"/>
    </row>
    <row r="27" spans="1:33" ht="17.100000000000001" customHeight="1">
      <c r="A27" s="891"/>
      <c r="B27" s="891"/>
      <c r="C27" s="891"/>
      <c r="D27" s="891"/>
      <c r="E27" s="891"/>
      <c r="F27" s="891"/>
      <c r="G27" s="891"/>
      <c r="H27" s="891"/>
      <c r="I27" s="891"/>
      <c r="J27" s="891"/>
      <c r="K27" s="2127" t="s">
        <v>3938</v>
      </c>
      <c r="L27" s="2127"/>
      <c r="M27" s="2127"/>
      <c r="N27" s="2127"/>
      <c r="O27" s="2127"/>
      <c r="P27" s="897"/>
      <c r="Q27" s="2140" t="str">
        <f>共通第二面!K63</f>
        <v/>
      </c>
      <c r="R27" s="2140"/>
      <c r="S27" s="2140"/>
      <c r="T27" s="2140"/>
      <c r="U27" s="2140"/>
      <c r="V27" s="2140"/>
      <c r="W27" s="2140"/>
      <c r="X27" s="2140"/>
      <c r="Y27" s="2140"/>
      <c r="Z27" s="2140"/>
      <c r="AA27" s="2140"/>
      <c r="AB27" s="2140"/>
      <c r="AC27" s="2140"/>
    </row>
    <row r="28" spans="1:33" ht="17.100000000000001" customHeight="1">
      <c r="A28" s="884"/>
      <c r="B28" s="884"/>
      <c r="C28" s="884"/>
      <c r="D28" s="884"/>
      <c r="E28" s="884"/>
      <c r="F28" s="884"/>
      <c r="G28" s="884"/>
      <c r="H28" s="884"/>
      <c r="I28" s="884"/>
      <c r="J28" s="875"/>
      <c r="K28" s="875"/>
      <c r="L28" s="875"/>
      <c r="M28" s="891"/>
      <c r="N28" s="891"/>
      <c r="O28" s="891"/>
      <c r="P28" s="897"/>
      <c r="Q28" s="2140" t="str">
        <f>共通第二面!K61</f>
        <v/>
      </c>
      <c r="R28" s="2140"/>
      <c r="S28" s="2140"/>
      <c r="T28" s="2140"/>
      <c r="U28" s="2140"/>
      <c r="V28" s="2140"/>
      <c r="W28" s="2140"/>
      <c r="X28" s="2140"/>
      <c r="Y28" s="2140"/>
      <c r="Z28" s="2140"/>
      <c r="AA28" s="2140"/>
      <c r="AB28" s="2140"/>
      <c r="AC28" s="2140"/>
    </row>
    <row r="29" spans="1:33" ht="17.100000000000001" customHeight="1">
      <c r="A29" s="900"/>
      <c r="B29" s="900"/>
      <c r="C29" s="900"/>
      <c r="D29" s="900"/>
      <c r="E29" s="900"/>
      <c r="F29" s="900"/>
      <c r="G29" s="900"/>
      <c r="H29" s="900"/>
      <c r="I29" s="900"/>
      <c r="J29" s="899"/>
      <c r="K29" s="899"/>
      <c r="L29" s="899"/>
      <c r="M29" s="899"/>
      <c r="N29" s="899"/>
      <c r="O29" s="899"/>
      <c r="P29" s="899"/>
      <c r="Q29" s="899"/>
      <c r="R29" s="899"/>
      <c r="S29" s="899"/>
      <c r="T29" s="899"/>
      <c r="U29" s="899"/>
      <c r="V29" s="899"/>
      <c r="W29" s="899"/>
      <c r="X29" s="899"/>
      <c r="Y29" s="899"/>
      <c r="Z29" s="899"/>
      <c r="AA29" s="899"/>
      <c r="AB29" s="899"/>
      <c r="AC29" s="899"/>
    </row>
    <row r="30" spans="1:33" ht="17.100000000000001" customHeight="1">
      <c r="A30" s="890"/>
      <c r="B30" s="901" t="s">
        <v>3939</v>
      </c>
      <c r="C30" s="890"/>
      <c r="D30" s="890"/>
      <c r="E30" s="890"/>
      <c r="F30" s="890"/>
      <c r="G30" s="890"/>
      <c r="H30" s="890"/>
      <c r="I30" s="890"/>
      <c r="J30" s="891"/>
      <c r="K30" s="891"/>
      <c r="L30" s="891"/>
      <c r="M30" s="891"/>
      <c r="N30" s="891"/>
      <c r="O30" s="891"/>
      <c r="P30" s="891"/>
      <c r="Q30" s="891"/>
      <c r="R30" s="891"/>
      <c r="S30" s="891"/>
      <c r="T30" s="891"/>
      <c r="U30" s="891"/>
      <c r="V30" s="891"/>
      <c r="W30" s="891"/>
      <c r="X30" s="891"/>
      <c r="Y30" s="891"/>
      <c r="Z30" s="891"/>
      <c r="AA30" s="891"/>
      <c r="AB30" s="891"/>
      <c r="AC30" s="891"/>
    </row>
    <row r="31" spans="1:33" ht="17.100000000000001" customHeight="1">
      <c r="A31" s="890"/>
      <c r="B31" s="890"/>
      <c r="C31" s="890"/>
      <c r="D31" s="877" t="s">
        <v>3940</v>
      </c>
      <c r="E31" s="901" t="s">
        <v>3941</v>
      </c>
      <c r="F31" s="894"/>
      <c r="G31" s="890"/>
      <c r="H31" s="890"/>
      <c r="I31" s="890"/>
      <c r="J31" s="891"/>
      <c r="K31" s="891"/>
      <c r="L31" s="901" t="s">
        <v>3839</v>
      </c>
      <c r="M31" s="901" t="s">
        <v>3942</v>
      </c>
      <c r="N31" s="901"/>
      <c r="O31" s="901"/>
      <c r="P31" s="901"/>
      <c r="Q31" s="901"/>
      <c r="R31" s="901"/>
      <c r="S31" s="901"/>
      <c r="T31" s="901"/>
      <c r="U31" s="901" t="s">
        <v>3839</v>
      </c>
      <c r="V31" s="901" t="s">
        <v>3943</v>
      </c>
      <c r="W31" s="901"/>
      <c r="X31" s="901"/>
      <c r="Y31" s="901"/>
      <c r="Z31" s="901"/>
      <c r="AA31" s="901"/>
      <c r="AB31" s="891"/>
      <c r="AC31" s="891"/>
    </row>
    <row r="32" spans="1:33" ht="17.100000000000001" customHeight="1">
      <c r="A32" s="890"/>
      <c r="B32" s="890"/>
      <c r="C32" s="890"/>
      <c r="D32" s="877" t="s">
        <v>3839</v>
      </c>
      <c r="E32" s="901" t="s">
        <v>3944</v>
      </c>
      <c r="F32" s="894"/>
      <c r="G32" s="890"/>
      <c r="H32" s="890"/>
      <c r="I32" s="890"/>
      <c r="J32" s="891"/>
      <c r="K32" s="891"/>
      <c r="L32" s="901" t="s">
        <v>3839</v>
      </c>
      <c r="M32" s="901" t="s">
        <v>3945</v>
      </c>
      <c r="N32" s="901"/>
      <c r="O32" s="901"/>
      <c r="P32" s="901"/>
      <c r="Q32" s="901"/>
      <c r="R32" s="901"/>
      <c r="S32" s="901"/>
      <c r="T32" s="901"/>
      <c r="U32" s="901" t="s">
        <v>3839</v>
      </c>
      <c r="V32" s="901" t="s">
        <v>3946</v>
      </c>
      <c r="W32" s="901"/>
      <c r="X32" s="901"/>
      <c r="Y32" s="901"/>
      <c r="Z32" s="901"/>
      <c r="AA32" s="901"/>
      <c r="AB32" s="901"/>
      <c r="AC32" s="891"/>
    </row>
    <row r="33" spans="1:29" ht="17.100000000000001" customHeight="1">
      <c r="A33" s="890"/>
      <c r="B33" s="890"/>
      <c r="C33" s="890"/>
      <c r="D33" s="890"/>
      <c r="E33" s="890"/>
      <c r="F33" s="890"/>
      <c r="G33" s="890"/>
      <c r="H33" s="890"/>
      <c r="I33" s="890"/>
      <c r="J33" s="891"/>
      <c r="K33" s="891"/>
      <c r="L33" s="891"/>
      <c r="M33" s="891"/>
      <c r="N33" s="891"/>
      <c r="O33" s="891"/>
      <c r="P33" s="891"/>
      <c r="Q33" s="891"/>
      <c r="R33" s="891"/>
      <c r="S33" s="891"/>
      <c r="T33" s="891"/>
      <c r="U33" s="891"/>
      <c r="V33" s="891"/>
      <c r="W33" s="891"/>
      <c r="X33" s="891"/>
      <c r="Y33" s="891"/>
      <c r="Z33" s="891"/>
      <c r="AA33" s="891"/>
      <c r="AB33" s="891"/>
      <c r="AC33" s="891"/>
    </row>
    <row r="34" spans="1:29" ht="17.100000000000001" customHeight="1">
      <c r="A34" s="2142" t="s">
        <v>2723</v>
      </c>
      <c r="B34" s="2143"/>
      <c r="C34" s="2143"/>
      <c r="D34" s="2143"/>
      <c r="E34" s="2143"/>
      <c r="F34" s="2143"/>
      <c r="G34" s="2143"/>
      <c r="H34" s="2144"/>
      <c r="I34" s="2142" t="s">
        <v>3947</v>
      </c>
      <c r="J34" s="2143"/>
      <c r="K34" s="2143"/>
      <c r="L34" s="2143"/>
      <c r="M34" s="2144"/>
      <c r="N34" s="2142" t="s">
        <v>3948</v>
      </c>
      <c r="O34" s="2143"/>
      <c r="P34" s="2143"/>
      <c r="Q34" s="2144"/>
      <c r="R34" s="2142" t="s">
        <v>3949</v>
      </c>
      <c r="S34" s="2143"/>
      <c r="T34" s="2143"/>
      <c r="U34" s="2144"/>
      <c r="V34" s="2151" t="s">
        <v>3950</v>
      </c>
      <c r="W34" s="2151"/>
      <c r="X34" s="2151"/>
      <c r="Y34" s="2151"/>
      <c r="Z34" s="2152"/>
      <c r="AA34" s="2152"/>
      <c r="AB34" s="2152"/>
      <c r="AC34" s="2153"/>
    </row>
    <row r="35" spans="1:29" ht="17.100000000000001" customHeight="1">
      <c r="A35" s="2145"/>
      <c r="B35" s="2146"/>
      <c r="C35" s="2146"/>
      <c r="D35" s="2146"/>
      <c r="E35" s="2146"/>
      <c r="F35" s="2146"/>
      <c r="G35" s="2146"/>
      <c r="H35" s="2147"/>
      <c r="I35" s="2145"/>
      <c r="J35" s="2146"/>
      <c r="K35" s="2146"/>
      <c r="L35" s="2146"/>
      <c r="M35" s="2147"/>
      <c r="N35" s="2145"/>
      <c r="O35" s="2146"/>
      <c r="P35" s="2146"/>
      <c r="Q35" s="2147"/>
      <c r="R35" s="2145"/>
      <c r="S35" s="2146"/>
      <c r="T35" s="2146"/>
      <c r="U35" s="2147"/>
      <c r="V35" s="2151"/>
      <c r="W35" s="2151"/>
      <c r="X35" s="2151"/>
      <c r="Y35" s="2151"/>
      <c r="Z35" s="2152"/>
      <c r="AA35" s="2152"/>
      <c r="AB35" s="2152"/>
      <c r="AC35" s="2153"/>
    </row>
    <row r="36" spans="1:29" ht="17.100000000000001" customHeight="1">
      <c r="A36" s="2148"/>
      <c r="B36" s="2149"/>
      <c r="C36" s="2149"/>
      <c r="D36" s="2149"/>
      <c r="E36" s="2149"/>
      <c r="F36" s="2149"/>
      <c r="G36" s="2149"/>
      <c r="H36" s="2150"/>
      <c r="I36" s="2148"/>
      <c r="J36" s="2149"/>
      <c r="K36" s="2149"/>
      <c r="L36" s="2149"/>
      <c r="M36" s="2150"/>
      <c r="N36" s="2148"/>
      <c r="O36" s="2149"/>
      <c r="P36" s="2149"/>
      <c r="Q36" s="2150"/>
      <c r="R36" s="2148"/>
      <c r="S36" s="2149"/>
      <c r="T36" s="2149"/>
      <c r="U36" s="2150"/>
      <c r="V36" s="2152"/>
      <c r="W36" s="2152"/>
      <c r="X36" s="2152"/>
      <c r="Y36" s="2152"/>
      <c r="Z36" s="2152"/>
      <c r="AA36" s="2152"/>
      <c r="AB36" s="2152"/>
      <c r="AC36" s="2153"/>
    </row>
    <row r="37" spans="1:29" ht="17.100000000000001" customHeight="1">
      <c r="A37" s="2142" t="s">
        <v>2727</v>
      </c>
      <c r="B37" s="2143"/>
      <c r="C37" s="2143"/>
      <c r="D37" s="2143" t="s">
        <v>5</v>
      </c>
      <c r="E37" s="2154"/>
      <c r="F37" s="2143" t="s">
        <v>2718</v>
      </c>
      <c r="G37" s="2154"/>
      <c r="H37" s="2144" t="s">
        <v>3</v>
      </c>
      <c r="I37" s="2142"/>
      <c r="J37" s="2143"/>
      <c r="K37" s="2143"/>
      <c r="L37" s="2143"/>
      <c r="M37" s="2144"/>
      <c r="N37" s="2142"/>
      <c r="O37" s="2143"/>
      <c r="P37" s="2143"/>
      <c r="Q37" s="2144"/>
      <c r="R37" s="2142"/>
      <c r="S37" s="2143"/>
      <c r="T37" s="2143"/>
      <c r="U37" s="2144"/>
      <c r="V37" s="2143" t="s">
        <v>2727</v>
      </c>
      <c r="W37" s="2143"/>
      <c r="X37" s="2143"/>
      <c r="Y37" s="2154" t="s">
        <v>5</v>
      </c>
      <c r="Z37" s="2143"/>
      <c r="AA37" s="2154" t="s">
        <v>2718</v>
      </c>
      <c r="AB37" s="2143"/>
      <c r="AC37" s="2156" t="s">
        <v>2719</v>
      </c>
    </row>
    <row r="38" spans="1:29" ht="17.100000000000001" customHeight="1">
      <c r="A38" s="2145"/>
      <c r="B38" s="2146"/>
      <c r="C38" s="2146"/>
      <c r="D38" s="2146"/>
      <c r="E38" s="2130"/>
      <c r="F38" s="2146"/>
      <c r="G38" s="2130"/>
      <c r="H38" s="2147"/>
      <c r="I38" s="2145"/>
      <c r="J38" s="2146"/>
      <c r="K38" s="2146"/>
      <c r="L38" s="2146"/>
      <c r="M38" s="2147"/>
      <c r="N38" s="2145"/>
      <c r="O38" s="2146"/>
      <c r="P38" s="2146"/>
      <c r="Q38" s="2147"/>
      <c r="R38" s="2145"/>
      <c r="S38" s="2146"/>
      <c r="T38" s="2146"/>
      <c r="U38" s="2147"/>
      <c r="V38" s="2146"/>
      <c r="W38" s="2146"/>
      <c r="X38" s="2146"/>
      <c r="Y38" s="2130"/>
      <c r="Z38" s="2146"/>
      <c r="AA38" s="2130"/>
      <c r="AB38" s="2146"/>
      <c r="AC38" s="2157"/>
    </row>
    <row r="39" spans="1:29" ht="17.100000000000001" customHeight="1">
      <c r="A39" s="2148"/>
      <c r="B39" s="2149"/>
      <c r="C39" s="2149"/>
      <c r="D39" s="2149"/>
      <c r="E39" s="2155"/>
      <c r="F39" s="2149"/>
      <c r="G39" s="2155"/>
      <c r="H39" s="2150"/>
      <c r="I39" s="2145"/>
      <c r="J39" s="2146"/>
      <c r="K39" s="2146"/>
      <c r="L39" s="2146"/>
      <c r="M39" s="2147"/>
      <c r="N39" s="2145"/>
      <c r="O39" s="2146"/>
      <c r="P39" s="2146"/>
      <c r="Q39" s="2147"/>
      <c r="R39" s="2145"/>
      <c r="S39" s="2146"/>
      <c r="T39" s="2146"/>
      <c r="U39" s="2147"/>
      <c r="V39" s="2149"/>
      <c r="W39" s="2149"/>
      <c r="X39" s="2149"/>
      <c r="Y39" s="2155"/>
      <c r="Z39" s="2149"/>
      <c r="AA39" s="2155"/>
      <c r="AB39" s="2149"/>
      <c r="AC39" s="2158"/>
    </row>
    <row r="40" spans="1:29" ht="17.100000000000001" customHeight="1">
      <c r="A40" s="2142" t="s">
        <v>2728</v>
      </c>
      <c r="B40" s="2160" t="str">
        <f>"TKC"&amp;"  　"&amp;"建中"&amp;IF(LEFT(第三面!F4,1)="山","梨",LEFT(第三面!F4,1))</f>
        <v>TKC  　建中</v>
      </c>
      <c r="C40" s="2160"/>
      <c r="D40" s="2160"/>
      <c r="E40" s="2160"/>
      <c r="F40" s="2160"/>
      <c r="G40" s="2160"/>
      <c r="H40" s="2144" t="s">
        <v>17</v>
      </c>
      <c r="I40" s="2145"/>
      <c r="J40" s="2146"/>
      <c r="K40" s="2146"/>
      <c r="L40" s="2146"/>
      <c r="M40" s="2147"/>
      <c r="N40" s="2145"/>
      <c r="O40" s="2146"/>
      <c r="P40" s="2146"/>
      <c r="Q40" s="2147"/>
      <c r="R40" s="2145"/>
      <c r="S40" s="2146"/>
      <c r="T40" s="2146"/>
      <c r="U40" s="2147"/>
      <c r="V40" s="2143" t="s">
        <v>2728</v>
      </c>
      <c r="W40" s="2160" t="str">
        <f>B40</f>
        <v>TKC  　建中</v>
      </c>
      <c r="X40" s="2160"/>
      <c r="Y40" s="2160"/>
      <c r="Z40" s="2160"/>
      <c r="AA40" s="2160"/>
      <c r="AB40" s="2160"/>
      <c r="AC40" s="2156" t="s">
        <v>17</v>
      </c>
    </row>
    <row r="41" spans="1:29" ht="17.100000000000001" customHeight="1">
      <c r="A41" s="2145"/>
      <c r="B41" s="2163"/>
      <c r="C41" s="2163"/>
      <c r="D41" s="2163"/>
      <c r="E41" s="2163"/>
      <c r="F41" s="2163"/>
      <c r="G41" s="2163"/>
      <c r="H41" s="2147"/>
      <c r="I41" s="2145"/>
      <c r="J41" s="2146"/>
      <c r="K41" s="2146"/>
      <c r="L41" s="2146"/>
      <c r="M41" s="2147"/>
      <c r="N41" s="2145"/>
      <c r="O41" s="2146"/>
      <c r="P41" s="2146"/>
      <c r="Q41" s="2147"/>
      <c r="R41" s="2145"/>
      <c r="S41" s="2146"/>
      <c r="T41" s="2146"/>
      <c r="U41" s="2147"/>
      <c r="V41" s="2146"/>
      <c r="W41" s="2163"/>
      <c r="X41" s="2163"/>
      <c r="Y41" s="2163"/>
      <c r="Z41" s="2163"/>
      <c r="AA41" s="2163"/>
      <c r="AB41" s="2163"/>
      <c r="AC41" s="2157"/>
    </row>
    <row r="42" spans="1:29" ht="17.100000000000001" customHeight="1">
      <c r="A42" s="2148"/>
      <c r="B42" s="2166"/>
      <c r="C42" s="2166"/>
      <c r="D42" s="2166"/>
      <c r="E42" s="2166"/>
      <c r="F42" s="2166"/>
      <c r="G42" s="2166"/>
      <c r="H42" s="2150"/>
      <c r="I42" s="2145"/>
      <c r="J42" s="2146"/>
      <c r="K42" s="2146"/>
      <c r="L42" s="2146"/>
      <c r="M42" s="2147"/>
      <c r="N42" s="2145"/>
      <c r="O42" s="2146"/>
      <c r="P42" s="2146"/>
      <c r="Q42" s="2147"/>
      <c r="R42" s="2145"/>
      <c r="S42" s="2146"/>
      <c r="T42" s="2146"/>
      <c r="U42" s="2147"/>
      <c r="V42" s="2149"/>
      <c r="W42" s="2166"/>
      <c r="X42" s="2166"/>
      <c r="Y42" s="2166"/>
      <c r="Z42" s="2166"/>
      <c r="AA42" s="2166"/>
      <c r="AB42" s="2166"/>
      <c r="AC42" s="2158"/>
    </row>
    <row r="43" spans="1:29" ht="17.100000000000001" customHeight="1">
      <c r="A43" s="2159" t="s">
        <v>2729</v>
      </c>
      <c r="B43" s="2160"/>
      <c r="C43" s="2160"/>
      <c r="D43" s="2160"/>
      <c r="E43" s="2160"/>
      <c r="F43" s="2160"/>
      <c r="G43" s="2160"/>
      <c r="H43" s="2161"/>
      <c r="I43" s="2145"/>
      <c r="J43" s="2146"/>
      <c r="K43" s="2146"/>
      <c r="L43" s="2146"/>
      <c r="M43" s="2147"/>
      <c r="N43" s="2145"/>
      <c r="O43" s="2146"/>
      <c r="P43" s="2146"/>
      <c r="Q43" s="2147"/>
      <c r="R43" s="2145"/>
      <c r="S43" s="2146"/>
      <c r="T43" s="2146"/>
      <c r="U43" s="2147"/>
      <c r="V43" s="2160" t="s">
        <v>2729</v>
      </c>
      <c r="W43" s="2160"/>
      <c r="X43" s="2160"/>
      <c r="Y43" s="2160"/>
      <c r="Z43" s="2160"/>
      <c r="AA43" s="2160"/>
      <c r="AB43" s="2160"/>
      <c r="AC43" s="2161"/>
    </row>
    <row r="44" spans="1:29" ht="17.100000000000001" customHeight="1">
      <c r="A44" s="2162"/>
      <c r="B44" s="2163"/>
      <c r="C44" s="2163"/>
      <c r="D44" s="2163"/>
      <c r="E44" s="2163"/>
      <c r="F44" s="2163"/>
      <c r="G44" s="2163"/>
      <c r="H44" s="2164"/>
      <c r="I44" s="2145"/>
      <c r="J44" s="2146"/>
      <c r="K44" s="2146"/>
      <c r="L44" s="2146"/>
      <c r="M44" s="2147"/>
      <c r="N44" s="2145"/>
      <c r="O44" s="2146"/>
      <c r="P44" s="2146"/>
      <c r="Q44" s="2147"/>
      <c r="R44" s="2145"/>
      <c r="S44" s="2146"/>
      <c r="T44" s="2146"/>
      <c r="U44" s="2147"/>
      <c r="V44" s="2163"/>
      <c r="W44" s="2163"/>
      <c r="X44" s="2163"/>
      <c r="Y44" s="2163"/>
      <c r="Z44" s="2163"/>
      <c r="AA44" s="2163"/>
      <c r="AB44" s="2163"/>
      <c r="AC44" s="2164"/>
    </row>
    <row r="45" spans="1:29" ht="17.100000000000001" customHeight="1">
      <c r="A45" s="2165"/>
      <c r="B45" s="2166"/>
      <c r="C45" s="2166"/>
      <c r="D45" s="2166"/>
      <c r="E45" s="2166"/>
      <c r="F45" s="2166"/>
      <c r="G45" s="2166"/>
      <c r="H45" s="2167"/>
      <c r="I45" s="2148"/>
      <c r="J45" s="2149"/>
      <c r="K45" s="2149"/>
      <c r="L45" s="2149"/>
      <c r="M45" s="2150"/>
      <c r="N45" s="2148"/>
      <c r="O45" s="2149"/>
      <c r="P45" s="2149"/>
      <c r="Q45" s="2150"/>
      <c r="R45" s="2148"/>
      <c r="S45" s="2149"/>
      <c r="T45" s="2149"/>
      <c r="U45" s="2150"/>
      <c r="V45" s="2166"/>
      <c r="W45" s="2166"/>
      <c r="X45" s="2166"/>
      <c r="Y45" s="2166"/>
      <c r="Z45" s="2166"/>
      <c r="AA45" s="2166"/>
      <c r="AB45" s="2166"/>
      <c r="AC45" s="2167"/>
    </row>
    <row r="46" spans="1:29">
      <c r="A46" s="902"/>
      <c r="B46" s="902"/>
      <c r="C46" s="902"/>
      <c r="D46" s="902"/>
      <c r="E46" s="902"/>
      <c r="F46" s="902"/>
      <c r="G46" s="902"/>
      <c r="H46" s="902"/>
      <c r="I46" s="902"/>
    </row>
    <row r="47" spans="1:29">
      <c r="A47" s="902"/>
      <c r="B47" s="902"/>
      <c r="C47" s="902"/>
      <c r="D47" s="902"/>
      <c r="E47" s="902"/>
      <c r="F47" s="902"/>
      <c r="G47" s="902"/>
      <c r="H47" s="902"/>
      <c r="I47" s="902"/>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D2" sqref="AD2"/>
    </sheetView>
  </sheetViews>
  <sheetFormatPr defaultRowHeight="12"/>
  <cols>
    <col min="1" max="23" width="3" style="693" customWidth="1"/>
    <col min="24" max="24" width="3.25" style="693" customWidth="1"/>
    <col min="25" max="29" width="3" style="693" customWidth="1"/>
    <col min="30" max="256" width="9" style="693"/>
    <col min="257" max="279" width="3" style="693" customWidth="1"/>
    <col min="280" max="280" width="3.25" style="693" customWidth="1"/>
    <col min="281" max="285" width="3" style="693" customWidth="1"/>
    <col min="286" max="512" width="9" style="693"/>
    <col min="513" max="535" width="3" style="693" customWidth="1"/>
    <col min="536" max="536" width="3.25" style="693" customWidth="1"/>
    <col min="537" max="541" width="3" style="693" customWidth="1"/>
    <col min="542" max="768" width="9" style="693"/>
    <col min="769" max="791" width="3" style="693" customWidth="1"/>
    <col min="792" max="792" width="3.25" style="693" customWidth="1"/>
    <col min="793" max="797" width="3" style="693" customWidth="1"/>
    <col min="798" max="1024" width="9" style="693"/>
    <col min="1025" max="1047" width="3" style="693" customWidth="1"/>
    <col min="1048" max="1048" width="3.25" style="693" customWidth="1"/>
    <col min="1049" max="1053" width="3" style="693" customWidth="1"/>
    <col min="1054" max="1280" width="9" style="693"/>
    <col min="1281" max="1303" width="3" style="693" customWidth="1"/>
    <col min="1304" max="1304" width="3.25" style="693" customWidth="1"/>
    <col min="1305" max="1309" width="3" style="693" customWidth="1"/>
    <col min="1310" max="1536" width="9" style="693"/>
    <col min="1537" max="1559" width="3" style="693" customWidth="1"/>
    <col min="1560" max="1560" width="3.25" style="693" customWidth="1"/>
    <col min="1561" max="1565" width="3" style="693" customWidth="1"/>
    <col min="1566" max="1792" width="9" style="693"/>
    <col min="1793" max="1815" width="3" style="693" customWidth="1"/>
    <col min="1816" max="1816" width="3.25" style="693" customWidth="1"/>
    <col min="1817" max="1821" width="3" style="693" customWidth="1"/>
    <col min="1822" max="2048" width="9" style="693"/>
    <col min="2049" max="2071" width="3" style="693" customWidth="1"/>
    <col min="2072" max="2072" width="3.25" style="693" customWidth="1"/>
    <col min="2073" max="2077" width="3" style="693" customWidth="1"/>
    <col min="2078" max="2304" width="9" style="693"/>
    <col min="2305" max="2327" width="3" style="693" customWidth="1"/>
    <col min="2328" max="2328" width="3.25" style="693" customWidth="1"/>
    <col min="2329" max="2333" width="3" style="693" customWidth="1"/>
    <col min="2334" max="2560" width="9" style="693"/>
    <col min="2561" max="2583" width="3" style="693" customWidth="1"/>
    <col min="2584" max="2584" width="3.25" style="693" customWidth="1"/>
    <col min="2585" max="2589" width="3" style="693" customWidth="1"/>
    <col min="2590" max="2816" width="9" style="693"/>
    <col min="2817" max="2839" width="3" style="693" customWidth="1"/>
    <col min="2840" max="2840" width="3.25" style="693" customWidth="1"/>
    <col min="2841" max="2845" width="3" style="693" customWidth="1"/>
    <col min="2846" max="3072" width="9" style="693"/>
    <col min="3073" max="3095" width="3" style="693" customWidth="1"/>
    <col min="3096" max="3096" width="3.25" style="693" customWidth="1"/>
    <col min="3097" max="3101" width="3" style="693" customWidth="1"/>
    <col min="3102" max="3328" width="9" style="693"/>
    <col min="3329" max="3351" width="3" style="693" customWidth="1"/>
    <col min="3352" max="3352" width="3.25" style="693" customWidth="1"/>
    <col min="3353" max="3357" width="3" style="693" customWidth="1"/>
    <col min="3358" max="3584" width="9" style="693"/>
    <col min="3585" max="3607" width="3" style="693" customWidth="1"/>
    <col min="3608" max="3608" width="3.25" style="693" customWidth="1"/>
    <col min="3609" max="3613" width="3" style="693" customWidth="1"/>
    <col min="3614" max="3840" width="9" style="693"/>
    <col min="3841" max="3863" width="3" style="693" customWidth="1"/>
    <col min="3864" max="3864" width="3.25" style="693" customWidth="1"/>
    <col min="3865" max="3869" width="3" style="693" customWidth="1"/>
    <col min="3870" max="4096" width="9" style="693"/>
    <col min="4097" max="4119" width="3" style="693" customWidth="1"/>
    <col min="4120" max="4120" width="3.25" style="693" customWidth="1"/>
    <col min="4121" max="4125" width="3" style="693" customWidth="1"/>
    <col min="4126" max="4352" width="9" style="693"/>
    <col min="4353" max="4375" width="3" style="693" customWidth="1"/>
    <col min="4376" max="4376" width="3.25" style="693" customWidth="1"/>
    <col min="4377" max="4381" width="3" style="693" customWidth="1"/>
    <col min="4382" max="4608" width="9" style="693"/>
    <col min="4609" max="4631" width="3" style="693" customWidth="1"/>
    <col min="4632" max="4632" width="3.25" style="693" customWidth="1"/>
    <col min="4633" max="4637" width="3" style="693" customWidth="1"/>
    <col min="4638" max="4864" width="9" style="693"/>
    <col min="4865" max="4887" width="3" style="693" customWidth="1"/>
    <col min="4888" max="4888" width="3.25" style="693" customWidth="1"/>
    <col min="4889" max="4893" width="3" style="693" customWidth="1"/>
    <col min="4894" max="5120" width="9" style="693"/>
    <col min="5121" max="5143" width="3" style="693" customWidth="1"/>
    <col min="5144" max="5144" width="3.25" style="693" customWidth="1"/>
    <col min="5145" max="5149" width="3" style="693" customWidth="1"/>
    <col min="5150" max="5376" width="9" style="693"/>
    <col min="5377" max="5399" width="3" style="693" customWidth="1"/>
    <col min="5400" max="5400" width="3.25" style="693" customWidth="1"/>
    <col min="5401" max="5405" width="3" style="693" customWidth="1"/>
    <col min="5406" max="5632" width="9" style="693"/>
    <col min="5633" max="5655" width="3" style="693" customWidth="1"/>
    <col min="5656" max="5656" width="3.25" style="693" customWidth="1"/>
    <col min="5657" max="5661" width="3" style="693" customWidth="1"/>
    <col min="5662" max="5888" width="9" style="693"/>
    <col min="5889" max="5911" width="3" style="693" customWidth="1"/>
    <col min="5912" max="5912" width="3.25" style="693" customWidth="1"/>
    <col min="5913" max="5917" width="3" style="693" customWidth="1"/>
    <col min="5918" max="6144" width="9" style="693"/>
    <col min="6145" max="6167" width="3" style="693" customWidth="1"/>
    <col min="6168" max="6168" width="3.25" style="693" customWidth="1"/>
    <col min="6169" max="6173" width="3" style="693" customWidth="1"/>
    <col min="6174" max="6400" width="9" style="693"/>
    <col min="6401" max="6423" width="3" style="693" customWidth="1"/>
    <col min="6424" max="6424" width="3.25" style="693" customWidth="1"/>
    <col min="6425" max="6429" width="3" style="693" customWidth="1"/>
    <col min="6430" max="6656" width="9" style="693"/>
    <col min="6657" max="6679" width="3" style="693" customWidth="1"/>
    <col min="6680" max="6680" width="3.25" style="693" customWidth="1"/>
    <col min="6681" max="6685" width="3" style="693" customWidth="1"/>
    <col min="6686" max="6912" width="9" style="693"/>
    <col min="6913" max="6935" width="3" style="693" customWidth="1"/>
    <col min="6936" max="6936" width="3.25" style="693" customWidth="1"/>
    <col min="6937" max="6941" width="3" style="693" customWidth="1"/>
    <col min="6942" max="7168" width="9" style="693"/>
    <col min="7169" max="7191" width="3" style="693" customWidth="1"/>
    <col min="7192" max="7192" width="3.25" style="693" customWidth="1"/>
    <col min="7193" max="7197" width="3" style="693" customWidth="1"/>
    <col min="7198" max="7424" width="9" style="693"/>
    <col min="7425" max="7447" width="3" style="693" customWidth="1"/>
    <col min="7448" max="7448" width="3.25" style="693" customWidth="1"/>
    <col min="7449" max="7453" width="3" style="693" customWidth="1"/>
    <col min="7454" max="7680" width="9" style="693"/>
    <col min="7681" max="7703" width="3" style="693" customWidth="1"/>
    <col min="7704" max="7704" width="3.25" style="693" customWidth="1"/>
    <col min="7705" max="7709" width="3" style="693" customWidth="1"/>
    <col min="7710" max="7936" width="9" style="693"/>
    <col min="7937" max="7959" width="3" style="693" customWidth="1"/>
    <col min="7960" max="7960" width="3.25" style="693" customWidth="1"/>
    <col min="7961" max="7965" width="3" style="693" customWidth="1"/>
    <col min="7966" max="8192" width="9" style="693"/>
    <col min="8193" max="8215" width="3" style="693" customWidth="1"/>
    <col min="8216" max="8216" width="3.25" style="693" customWidth="1"/>
    <col min="8217" max="8221" width="3" style="693" customWidth="1"/>
    <col min="8222" max="8448" width="9" style="693"/>
    <col min="8449" max="8471" width="3" style="693" customWidth="1"/>
    <col min="8472" max="8472" width="3.25" style="693" customWidth="1"/>
    <col min="8473" max="8477" width="3" style="693" customWidth="1"/>
    <col min="8478" max="8704" width="9" style="693"/>
    <col min="8705" max="8727" width="3" style="693" customWidth="1"/>
    <col min="8728" max="8728" width="3.25" style="693" customWidth="1"/>
    <col min="8729" max="8733" width="3" style="693" customWidth="1"/>
    <col min="8734" max="8960" width="9" style="693"/>
    <col min="8961" max="8983" width="3" style="693" customWidth="1"/>
    <col min="8984" max="8984" width="3.25" style="693" customWidth="1"/>
    <col min="8985" max="8989" width="3" style="693" customWidth="1"/>
    <col min="8990" max="9216" width="9" style="693"/>
    <col min="9217" max="9239" width="3" style="693" customWidth="1"/>
    <col min="9240" max="9240" width="3.25" style="693" customWidth="1"/>
    <col min="9241" max="9245" width="3" style="693" customWidth="1"/>
    <col min="9246" max="9472" width="9" style="693"/>
    <col min="9473" max="9495" width="3" style="693" customWidth="1"/>
    <col min="9496" max="9496" width="3.25" style="693" customWidth="1"/>
    <col min="9497" max="9501" width="3" style="693" customWidth="1"/>
    <col min="9502" max="9728" width="9" style="693"/>
    <col min="9729" max="9751" width="3" style="693" customWidth="1"/>
    <col min="9752" max="9752" width="3.25" style="693" customWidth="1"/>
    <col min="9753" max="9757" width="3" style="693" customWidth="1"/>
    <col min="9758" max="9984" width="9" style="693"/>
    <col min="9985" max="10007" width="3" style="693" customWidth="1"/>
    <col min="10008" max="10008" width="3.25" style="693" customWidth="1"/>
    <col min="10009" max="10013" width="3" style="693" customWidth="1"/>
    <col min="10014" max="10240" width="9" style="693"/>
    <col min="10241" max="10263" width="3" style="693" customWidth="1"/>
    <col min="10264" max="10264" width="3.25" style="693" customWidth="1"/>
    <col min="10265" max="10269" width="3" style="693" customWidth="1"/>
    <col min="10270" max="10496" width="9" style="693"/>
    <col min="10497" max="10519" width="3" style="693" customWidth="1"/>
    <col min="10520" max="10520" width="3.25" style="693" customWidth="1"/>
    <col min="10521" max="10525" width="3" style="693" customWidth="1"/>
    <col min="10526" max="10752" width="9" style="693"/>
    <col min="10753" max="10775" width="3" style="693" customWidth="1"/>
    <col min="10776" max="10776" width="3.25" style="693" customWidth="1"/>
    <col min="10777" max="10781" width="3" style="693" customWidth="1"/>
    <col min="10782" max="11008" width="9" style="693"/>
    <col min="11009" max="11031" width="3" style="693" customWidth="1"/>
    <col min="11032" max="11032" width="3.25" style="693" customWidth="1"/>
    <col min="11033" max="11037" width="3" style="693" customWidth="1"/>
    <col min="11038" max="11264" width="9" style="693"/>
    <col min="11265" max="11287" width="3" style="693" customWidth="1"/>
    <col min="11288" max="11288" width="3.25" style="693" customWidth="1"/>
    <col min="11289" max="11293" width="3" style="693" customWidth="1"/>
    <col min="11294" max="11520" width="9" style="693"/>
    <col min="11521" max="11543" width="3" style="693" customWidth="1"/>
    <col min="11544" max="11544" width="3.25" style="693" customWidth="1"/>
    <col min="11545" max="11549" width="3" style="693" customWidth="1"/>
    <col min="11550" max="11776" width="9" style="693"/>
    <col min="11777" max="11799" width="3" style="693" customWidth="1"/>
    <col min="11800" max="11800" width="3.25" style="693" customWidth="1"/>
    <col min="11801" max="11805" width="3" style="693" customWidth="1"/>
    <col min="11806" max="12032" width="9" style="693"/>
    <col min="12033" max="12055" width="3" style="693" customWidth="1"/>
    <col min="12056" max="12056" width="3.25" style="693" customWidth="1"/>
    <col min="12057" max="12061" width="3" style="693" customWidth="1"/>
    <col min="12062" max="12288" width="9" style="693"/>
    <col min="12289" max="12311" width="3" style="693" customWidth="1"/>
    <col min="12312" max="12312" width="3.25" style="693" customWidth="1"/>
    <col min="12313" max="12317" width="3" style="693" customWidth="1"/>
    <col min="12318" max="12544" width="9" style="693"/>
    <col min="12545" max="12567" width="3" style="693" customWidth="1"/>
    <col min="12568" max="12568" width="3.25" style="693" customWidth="1"/>
    <col min="12569" max="12573" width="3" style="693" customWidth="1"/>
    <col min="12574" max="12800" width="9" style="693"/>
    <col min="12801" max="12823" width="3" style="693" customWidth="1"/>
    <col min="12824" max="12824" width="3.25" style="693" customWidth="1"/>
    <col min="12825" max="12829" width="3" style="693" customWidth="1"/>
    <col min="12830" max="13056" width="9" style="693"/>
    <col min="13057" max="13079" width="3" style="693" customWidth="1"/>
    <col min="13080" max="13080" width="3.25" style="693" customWidth="1"/>
    <col min="13081" max="13085" width="3" style="693" customWidth="1"/>
    <col min="13086" max="13312" width="9" style="693"/>
    <col min="13313" max="13335" width="3" style="693" customWidth="1"/>
    <col min="13336" max="13336" width="3.25" style="693" customWidth="1"/>
    <col min="13337" max="13341" width="3" style="693" customWidth="1"/>
    <col min="13342" max="13568" width="9" style="693"/>
    <col min="13569" max="13591" width="3" style="693" customWidth="1"/>
    <col min="13592" max="13592" width="3.25" style="693" customWidth="1"/>
    <col min="13593" max="13597" width="3" style="693" customWidth="1"/>
    <col min="13598" max="13824" width="9" style="693"/>
    <col min="13825" max="13847" width="3" style="693" customWidth="1"/>
    <col min="13848" max="13848" width="3.25" style="693" customWidth="1"/>
    <col min="13849" max="13853" width="3" style="693" customWidth="1"/>
    <col min="13854" max="14080" width="9" style="693"/>
    <col min="14081" max="14103" width="3" style="693" customWidth="1"/>
    <col min="14104" max="14104" width="3.25" style="693" customWidth="1"/>
    <col min="14105" max="14109" width="3" style="693" customWidth="1"/>
    <col min="14110" max="14336" width="9" style="693"/>
    <col min="14337" max="14359" width="3" style="693" customWidth="1"/>
    <col min="14360" max="14360" width="3.25" style="693" customWidth="1"/>
    <col min="14361" max="14365" width="3" style="693" customWidth="1"/>
    <col min="14366" max="14592" width="9" style="693"/>
    <col min="14593" max="14615" width="3" style="693" customWidth="1"/>
    <col min="14616" max="14616" width="3.25" style="693" customWidth="1"/>
    <col min="14617" max="14621" width="3" style="693" customWidth="1"/>
    <col min="14622" max="14848" width="9" style="693"/>
    <col min="14849" max="14871" width="3" style="693" customWidth="1"/>
    <col min="14872" max="14872" width="3.25" style="693" customWidth="1"/>
    <col min="14873" max="14877" width="3" style="693" customWidth="1"/>
    <col min="14878" max="15104" width="9" style="693"/>
    <col min="15105" max="15127" width="3" style="693" customWidth="1"/>
    <col min="15128" max="15128" width="3.25" style="693" customWidth="1"/>
    <col min="15129" max="15133" width="3" style="693" customWidth="1"/>
    <col min="15134" max="15360" width="9" style="693"/>
    <col min="15361" max="15383" width="3" style="693" customWidth="1"/>
    <col min="15384" max="15384" width="3.25" style="693" customWidth="1"/>
    <col min="15385" max="15389" width="3" style="693" customWidth="1"/>
    <col min="15390" max="15616" width="9" style="693"/>
    <col min="15617" max="15639" width="3" style="693" customWidth="1"/>
    <col min="15640" max="15640" width="3.25" style="693" customWidth="1"/>
    <col min="15641" max="15645" width="3" style="693" customWidth="1"/>
    <col min="15646" max="15872" width="9" style="693"/>
    <col min="15873" max="15895" width="3" style="693" customWidth="1"/>
    <col min="15896" max="15896" width="3.25" style="693" customWidth="1"/>
    <col min="15897" max="15901" width="3" style="693" customWidth="1"/>
    <col min="15902" max="16128" width="9" style="693"/>
    <col min="16129" max="16151" width="3" style="693" customWidth="1"/>
    <col min="16152" max="16152" width="3.25" style="693" customWidth="1"/>
    <col min="16153" max="16157" width="3" style="693" customWidth="1"/>
    <col min="16158" max="16384" width="9" style="693"/>
  </cols>
  <sheetData>
    <row r="1" spans="1:36" ht="17.100000000000001" customHeight="1">
      <c r="A1" s="2133" t="s">
        <v>3951</v>
      </c>
      <c r="B1" s="2133"/>
      <c r="C1" s="2133"/>
      <c r="D1" s="2133"/>
      <c r="E1" s="2133"/>
      <c r="F1" s="2133"/>
      <c r="G1" s="2133"/>
      <c r="H1" s="2133"/>
      <c r="I1" s="2133"/>
      <c r="J1" s="2134"/>
      <c r="K1" s="2134"/>
      <c r="L1" s="2134"/>
      <c r="M1" s="2134"/>
      <c r="N1" s="2134"/>
      <c r="O1" s="2134"/>
      <c r="P1" s="2134"/>
      <c r="Q1" s="2134"/>
      <c r="R1" s="2134"/>
      <c r="S1" s="2134"/>
      <c r="T1" s="2134"/>
      <c r="U1" s="2134"/>
      <c r="V1" s="2134"/>
      <c r="W1" s="2134"/>
      <c r="X1" s="2134"/>
      <c r="Y1" s="2134"/>
      <c r="Z1" s="2134"/>
      <c r="AA1" s="2134"/>
      <c r="AB1" s="2134"/>
      <c r="AC1" s="2134"/>
    </row>
    <row r="2" spans="1:36" ht="17.100000000000001" customHeight="1">
      <c r="A2" s="888"/>
      <c r="B2" s="888"/>
      <c r="C2" s="888"/>
      <c r="D2" s="888"/>
      <c r="E2" s="888"/>
      <c r="F2" s="888"/>
      <c r="G2" s="888"/>
      <c r="H2" s="888"/>
      <c r="I2" s="888"/>
      <c r="J2" s="889"/>
      <c r="K2" s="889"/>
      <c r="L2" s="889"/>
      <c r="M2" s="889"/>
      <c r="N2" s="889"/>
      <c r="O2" s="889"/>
      <c r="P2" s="889"/>
      <c r="Q2" s="889"/>
      <c r="R2" s="889"/>
      <c r="S2" s="889"/>
      <c r="T2" s="889"/>
      <c r="U2" s="889"/>
      <c r="V2" s="889"/>
      <c r="W2" s="889"/>
      <c r="X2" s="889"/>
      <c r="Y2" s="889"/>
      <c r="Z2" s="889"/>
      <c r="AA2" s="889"/>
      <c r="AB2" s="889"/>
      <c r="AC2" s="889"/>
    </row>
    <row r="3" spans="1:36" ht="17.100000000000001" customHeight="1">
      <c r="A3" s="888"/>
      <c r="B3" s="888"/>
      <c r="C3" s="888"/>
      <c r="D3" s="888"/>
      <c r="E3" s="888"/>
      <c r="F3" s="888"/>
      <c r="G3" s="888"/>
      <c r="H3" s="888"/>
      <c r="I3" s="888"/>
      <c r="J3" s="889"/>
      <c r="K3" s="889"/>
      <c r="L3" s="889"/>
      <c r="M3" s="889"/>
      <c r="N3" s="889"/>
      <c r="O3" s="889"/>
      <c r="P3" s="889"/>
      <c r="Q3" s="889"/>
      <c r="R3" s="889"/>
      <c r="S3" s="889"/>
      <c r="T3" s="889"/>
      <c r="U3" s="889"/>
      <c r="V3" s="889"/>
      <c r="W3" s="889"/>
      <c r="X3" s="889"/>
      <c r="Y3" s="889"/>
      <c r="Z3" s="889"/>
      <c r="AA3" s="889"/>
      <c r="AB3" s="889"/>
      <c r="AC3" s="889"/>
    </row>
    <row r="4" spans="1:36" ht="17.100000000000001" customHeight="1">
      <c r="A4" s="890"/>
      <c r="B4" s="890"/>
      <c r="C4" s="890"/>
      <c r="D4" s="890"/>
      <c r="E4" s="890"/>
      <c r="F4" s="890"/>
      <c r="G4" s="890"/>
      <c r="H4" s="890"/>
      <c r="I4" s="890"/>
      <c r="J4" s="891"/>
      <c r="K4" s="891"/>
      <c r="L4" s="891"/>
      <c r="M4" s="891"/>
      <c r="N4" s="891"/>
      <c r="O4" s="891"/>
      <c r="P4" s="891"/>
      <c r="Q4" s="891"/>
      <c r="R4" s="891"/>
      <c r="S4" s="891"/>
      <c r="T4" s="891"/>
      <c r="U4" s="891"/>
      <c r="V4" s="891"/>
      <c r="W4" s="891"/>
      <c r="X4" s="891"/>
      <c r="Y4" s="891"/>
      <c r="Z4" s="891"/>
      <c r="AA4" s="891"/>
      <c r="AB4" s="891"/>
      <c r="AC4" s="891"/>
    </row>
    <row r="5" spans="1:36" ht="33.950000000000003" customHeight="1">
      <c r="A5" s="2135" t="s">
        <v>3952</v>
      </c>
      <c r="B5" s="2135"/>
      <c r="C5" s="2135"/>
      <c r="D5" s="2135"/>
      <c r="E5" s="2135"/>
      <c r="F5" s="2135"/>
      <c r="G5" s="2135"/>
      <c r="H5" s="2135"/>
      <c r="I5" s="2135"/>
      <c r="J5" s="2136"/>
      <c r="K5" s="2136"/>
      <c r="L5" s="2136"/>
      <c r="M5" s="2136"/>
      <c r="N5" s="2136"/>
      <c r="O5" s="2136"/>
      <c r="P5" s="2136"/>
      <c r="Q5" s="2136"/>
      <c r="R5" s="2136"/>
      <c r="S5" s="2136"/>
      <c r="T5" s="2136"/>
      <c r="U5" s="2136"/>
      <c r="V5" s="2136"/>
      <c r="W5" s="2136"/>
      <c r="X5" s="2136"/>
      <c r="Y5" s="2136"/>
      <c r="Z5" s="2136"/>
      <c r="AA5" s="2136"/>
      <c r="AB5" s="2136"/>
      <c r="AC5" s="2136"/>
    </row>
    <row r="6" spans="1:36" ht="17.100000000000001" customHeight="1">
      <c r="A6" s="892"/>
      <c r="B6" s="892"/>
      <c r="C6" s="892"/>
      <c r="D6" s="892"/>
      <c r="E6" s="892"/>
      <c r="F6" s="892"/>
      <c r="G6" s="892"/>
      <c r="H6" s="892"/>
      <c r="I6" s="892"/>
      <c r="J6" s="891"/>
      <c r="K6" s="891"/>
      <c r="L6" s="891"/>
      <c r="M6" s="891"/>
      <c r="N6" s="891"/>
      <c r="O6" s="891"/>
      <c r="P6" s="891"/>
      <c r="Q6" s="891"/>
      <c r="R6" s="891"/>
      <c r="S6" s="891"/>
      <c r="T6" s="891"/>
      <c r="U6" s="891"/>
      <c r="V6" s="891"/>
      <c r="W6" s="891"/>
      <c r="X6" s="891"/>
      <c r="Y6" s="891"/>
      <c r="Z6" s="891"/>
      <c r="AA6" s="891"/>
      <c r="AB6" s="891"/>
      <c r="AC6" s="891"/>
    </row>
    <row r="7" spans="1:36" ht="17.100000000000001" customHeight="1">
      <c r="A7" s="892"/>
      <c r="B7" s="892"/>
      <c r="C7" s="892"/>
      <c r="D7" s="892"/>
      <c r="E7" s="892"/>
      <c r="F7" s="892"/>
      <c r="G7" s="892"/>
      <c r="H7" s="892"/>
      <c r="I7" s="892"/>
      <c r="J7" s="891"/>
      <c r="K7" s="891"/>
      <c r="L7" s="891"/>
      <c r="M7" s="891"/>
      <c r="N7" s="891"/>
      <c r="O7" s="891"/>
      <c r="P7" s="891"/>
      <c r="Q7" s="891"/>
      <c r="R7" s="891"/>
      <c r="S7" s="891"/>
      <c r="T7" s="891"/>
      <c r="U7" s="891"/>
      <c r="V7" s="891"/>
      <c r="W7" s="891"/>
      <c r="X7" s="891"/>
      <c r="Y7" s="891"/>
      <c r="Z7" s="891"/>
      <c r="AA7" s="891"/>
      <c r="AB7" s="891"/>
      <c r="AC7" s="891"/>
      <c r="AJ7" s="893"/>
    </row>
    <row r="8" spans="1:36" ht="17.100000000000001" customHeight="1">
      <c r="A8" s="2113" t="s">
        <v>2713</v>
      </c>
      <c r="B8" s="2113"/>
      <c r="C8" s="2113"/>
      <c r="D8" s="2113"/>
      <c r="E8" s="2113"/>
      <c r="F8" s="2113"/>
      <c r="G8" s="2113"/>
      <c r="H8" s="2113"/>
      <c r="I8" s="2113"/>
      <c r="J8" s="2132"/>
      <c r="K8" s="2132"/>
      <c r="L8" s="2132"/>
      <c r="M8" s="2132"/>
      <c r="N8" s="2132"/>
      <c r="O8" s="2132"/>
      <c r="P8" s="2132"/>
      <c r="Q8" s="2132"/>
      <c r="R8" s="2132"/>
      <c r="S8" s="2132"/>
      <c r="T8" s="2132"/>
      <c r="U8" s="2132"/>
      <c r="V8" s="2132"/>
      <c r="W8" s="2132"/>
      <c r="X8" s="2132"/>
      <c r="Y8" s="2132"/>
      <c r="Z8" s="2132"/>
      <c r="AA8" s="2132"/>
      <c r="AB8" s="2132"/>
      <c r="AC8" s="2132"/>
    </row>
    <row r="9" spans="1:36" ht="17.100000000000001" customHeight="1">
      <c r="A9" s="890"/>
      <c r="B9" s="890"/>
      <c r="C9" s="890"/>
      <c r="D9" s="890"/>
      <c r="E9" s="890"/>
      <c r="F9" s="890"/>
      <c r="G9" s="890"/>
      <c r="H9" s="890"/>
      <c r="I9" s="890"/>
      <c r="J9" s="891"/>
      <c r="K9" s="891"/>
      <c r="L9" s="891"/>
      <c r="M9" s="891"/>
      <c r="N9" s="891"/>
      <c r="O9" s="891"/>
      <c r="P9" s="891"/>
      <c r="Q9" s="891"/>
      <c r="R9" s="891"/>
      <c r="S9" s="891"/>
      <c r="T9" s="891"/>
      <c r="U9" s="891"/>
      <c r="V9" s="891"/>
      <c r="W9" s="891"/>
      <c r="X9" s="891"/>
      <c r="Y9" s="891"/>
      <c r="Z9" s="891"/>
      <c r="AA9" s="891"/>
      <c r="AB9" s="891"/>
      <c r="AC9" s="891"/>
    </row>
    <row r="10" spans="1:36" ht="17.100000000000001" customHeight="1">
      <c r="A10" s="890"/>
      <c r="B10" s="890"/>
      <c r="C10" s="890"/>
      <c r="D10" s="890"/>
      <c r="E10" s="890"/>
      <c r="F10" s="890"/>
      <c r="G10" s="890"/>
      <c r="H10" s="890"/>
      <c r="I10" s="890"/>
      <c r="J10" s="891"/>
      <c r="K10" s="891"/>
      <c r="L10" s="891"/>
      <c r="M10" s="891"/>
      <c r="N10" s="891"/>
      <c r="O10" s="891"/>
      <c r="P10" s="891"/>
      <c r="Q10" s="891"/>
      <c r="R10" s="891"/>
      <c r="S10" s="891"/>
      <c r="T10" s="891"/>
      <c r="U10" s="891"/>
      <c r="V10" s="891"/>
      <c r="W10" s="891"/>
      <c r="X10" s="891"/>
      <c r="Y10" s="891"/>
      <c r="Z10" s="891"/>
      <c r="AA10" s="891"/>
      <c r="AB10" s="891"/>
      <c r="AC10" s="891"/>
    </row>
    <row r="11" spans="1:36" ht="17.100000000000001" customHeight="1">
      <c r="A11" s="2137" t="s">
        <v>3953</v>
      </c>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row>
    <row r="12" spans="1:36" ht="17.100000000000001" customHeight="1">
      <c r="A12" s="2137"/>
      <c r="B12" s="2137"/>
      <c r="C12" s="2137"/>
      <c r="D12" s="2137"/>
      <c r="E12" s="2137"/>
      <c r="F12" s="2137"/>
      <c r="G12" s="2137"/>
      <c r="H12" s="2137"/>
      <c r="I12" s="2137"/>
      <c r="J12" s="2137"/>
      <c r="K12" s="2137"/>
      <c r="L12" s="2137"/>
      <c r="M12" s="2137"/>
      <c r="N12" s="2137"/>
      <c r="O12" s="2137"/>
      <c r="P12" s="2137"/>
      <c r="Q12" s="2137"/>
      <c r="R12" s="2137"/>
      <c r="S12" s="2137"/>
      <c r="T12" s="2137"/>
      <c r="U12" s="2137"/>
      <c r="V12" s="2137"/>
      <c r="W12" s="2137"/>
      <c r="X12" s="2137"/>
      <c r="Y12" s="2137"/>
      <c r="Z12" s="2137"/>
      <c r="AA12" s="2137"/>
      <c r="AB12" s="2137"/>
      <c r="AC12" s="2137"/>
    </row>
    <row r="13" spans="1:36" ht="17.100000000000001" customHeight="1">
      <c r="A13" s="2137"/>
      <c r="B13" s="2137"/>
      <c r="C13" s="2137"/>
      <c r="D13" s="2137"/>
      <c r="E13" s="2137"/>
      <c r="F13" s="2137"/>
      <c r="G13" s="2137"/>
      <c r="H13" s="2137"/>
      <c r="I13" s="2137"/>
      <c r="J13" s="2137"/>
      <c r="K13" s="2137"/>
      <c r="L13" s="2137"/>
      <c r="M13" s="2137"/>
      <c r="N13" s="2137"/>
      <c r="O13" s="2137"/>
      <c r="P13" s="2137"/>
      <c r="Q13" s="2137"/>
      <c r="R13" s="2137"/>
      <c r="S13" s="2137"/>
      <c r="T13" s="2137"/>
      <c r="U13" s="2137"/>
      <c r="V13" s="2137"/>
      <c r="W13" s="2137"/>
      <c r="X13" s="2137"/>
      <c r="Y13" s="2137"/>
      <c r="Z13" s="2137"/>
      <c r="AA13" s="2137"/>
      <c r="AB13" s="2137"/>
      <c r="AC13" s="2137"/>
    </row>
    <row r="14" spans="1:36" ht="17.100000000000001" customHeight="1">
      <c r="A14" s="891"/>
      <c r="B14" s="891"/>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1"/>
      <c r="AA14" s="891"/>
      <c r="AB14" s="891"/>
      <c r="AC14" s="891"/>
    </row>
    <row r="15" spans="1:36" ht="17.100000000000001" customHeight="1">
      <c r="A15" s="2130" t="s">
        <v>2715</v>
      </c>
      <c r="B15" s="2131"/>
      <c r="C15" s="2131"/>
      <c r="D15" s="2131"/>
      <c r="E15" s="2131"/>
      <c r="F15" s="2131"/>
      <c r="G15" s="2131"/>
      <c r="H15" s="2131"/>
      <c r="I15" s="2131"/>
      <c r="J15" s="2132"/>
      <c r="K15" s="2132"/>
      <c r="L15" s="2132"/>
      <c r="M15" s="2132"/>
      <c r="N15" s="2132"/>
      <c r="O15" s="2132"/>
      <c r="P15" s="2132"/>
      <c r="Q15" s="2132"/>
      <c r="R15" s="2132"/>
      <c r="S15" s="2132"/>
      <c r="T15" s="2132"/>
      <c r="U15" s="2132"/>
      <c r="V15" s="2132"/>
      <c r="W15" s="2132"/>
      <c r="X15" s="2132"/>
      <c r="Y15" s="2132"/>
      <c r="Z15" s="2132"/>
      <c r="AA15" s="2132"/>
      <c r="AB15" s="2132"/>
      <c r="AC15" s="2132"/>
    </row>
    <row r="16" spans="1:36" ht="17.100000000000001" customHeight="1">
      <c r="A16" s="2130" t="s">
        <v>2716</v>
      </c>
      <c r="B16" s="2131"/>
      <c r="C16" s="2131"/>
      <c r="D16" s="2131"/>
      <c r="E16" s="2131"/>
      <c r="F16" s="2131"/>
      <c r="G16" s="2131"/>
      <c r="H16" s="2131"/>
      <c r="I16" s="2131"/>
      <c r="J16" s="2132"/>
      <c r="K16" s="2132"/>
      <c r="L16" s="2132"/>
      <c r="M16" s="2132"/>
      <c r="N16" s="2132"/>
      <c r="O16" s="2132"/>
      <c r="P16" s="2132"/>
      <c r="Q16" s="2132"/>
      <c r="R16" s="2132"/>
      <c r="S16" s="2132"/>
      <c r="T16" s="2132"/>
      <c r="U16" s="2132"/>
      <c r="V16" s="2132"/>
      <c r="W16" s="2132"/>
      <c r="X16" s="2132"/>
      <c r="Y16" s="2132"/>
      <c r="Z16" s="2132"/>
      <c r="AA16" s="2132"/>
      <c r="AB16" s="2132"/>
      <c r="AC16" s="2132"/>
    </row>
    <row r="17" spans="1:33" ht="17.100000000000001" customHeight="1" thickBot="1">
      <c r="A17" s="890"/>
      <c r="B17" s="890"/>
      <c r="C17" s="890"/>
      <c r="D17" s="890"/>
      <c r="E17" s="890"/>
      <c r="F17" s="890"/>
      <c r="G17" s="890"/>
      <c r="H17" s="890"/>
      <c r="I17" s="890"/>
      <c r="J17" s="891"/>
      <c r="K17" s="891"/>
      <c r="L17" s="891"/>
      <c r="M17" s="891"/>
      <c r="N17" s="891"/>
      <c r="O17" s="891"/>
      <c r="P17" s="891"/>
      <c r="Q17" s="891"/>
      <c r="R17" s="891"/>
      <c r="S17" s="891"/>
      <c r="T17" s="891"/>
      <c r="U17" s="891"/>
      <c r="V17" s="891"/>
      <c r="W17" s="891"/>
      <c r="X17" s="891"/>
      <c r="Y17" s="891"/>
      <c r="Z17" s="891"/>
      <c r="AA17" s="891"/>
      <c r="AB17" s="891"/>
      <c r="AC17" s="891"/>
    </row>
    <row r="18" spans="1:33" ht="17.100000000000001" customHeight="1" thickBot="1">
      <c r="A18" s="875"/>
      <c r="B18" s="875"/>
      <c r="C18" s="875"/>
      <c r="D18" s="875"/>
      <c r="E18" s="875"/>
      <c r="F18" s="875"/>
      <c r="G18" s="875"/>
      <c r="H18" s="875"/>
      <c r="I18" s="875"/>
      <c r="J18" s="875"/>
      <c r="K18" s="875"/>
      <c r="L18" s="875"/>
      <c r="M18" s="875"/>
      <c r="N18" s="875"/>
      <c r="O18" s="875"/>
      <c r="P18" s="875"/>
      <c r="Q18" s="875"/>
      <c r="R18" s="875"/>
      <c r="S18" s="875"/>
      <c r="T18" s="875"/>
      <c r="U18" s="877"/>
      <c r="V18" s="2113" t="s">
        <v>2717</v>
      </c>
      <c r="W18" s="2113"/>
      <c r="X18" s="895" t="str">
        <f>IF(AE18="","",(YEAR(AE18)-2018))</f>
        <v/>
      </c>
      <c r="Y18" s="877" t="s">
        <v>5</v>
      </c>
      <c r="Z18" s="895" t="str">
        <f>IF(AE18="","",MONTH(AE18))</f>
        <v/>
      </c>
      <c r="AA18" s="877" t="s">
        <v>2718</v>
      </c>
      <c r="AB18" s="895" t="str">
        <f>IF(AE18="","",DAY(AE18))</f>
        <v/>
      </c>
      <c r="AC18" s="877" t="s">
        <v>2719</v>
      </c>
      <c r="AE18" s="2138"/>
      <c r="AF18" s="2139"/>
      <c r="AG18" s="896"/>
    </row>
    <row r="19" spans="1:33" ht="17.100000000000001" customHeight="1">
      <c r="A19" s="890"/>
      <c r="B19" s="890"/>
      <c r="C19" s="890"/>
      <c r="D19" s="890"/>
      <c r="E19" s="890"/>
      <c r="F19" s="890"/>
      <c r="G19" s="890"/>
      <c r="H19" s="890"/>
      <c r="I19" s="890"/>
      <c r="J19" s="891"/>
      <c r="K19" s="891"/>
      <c r="L19" s="891"/>
      <c r="M19" s="2113" t="s">
        <v>2720</v>
      </c>
      <c r="N19" s="2113"/>
      <c r="O19" s="2113"/>
      <c r="P19" s="897"/>
      <c r="Q19" s="2140" t="str">
        <f>IF(第一面!T19="","",第一面!T19)</f>
        <v/>
      </c>
      <c r="R19" s="2140"/>
      <c r="S19" s="2140"/>
      <c r="T19" s="2140"/>
      <c r="U19" s="2140"/>
      <c r="V19" s="2140"/>
      <c r="W19" s="2140"/>
      <c r="X19" s="2140"/>
      <c r="Y19" s="2140"/>
      <c r="Z19" s="2140"/>
      <c r="AA19" s="2140"/>
      <c r="AB19" s="2140"/>
      <c r="AC19" s="891"/>
    </row>
    <row r="20" spans="1:33" ht="16.5" customHeight="1">
      <c r="A20" s="884"/>
      <c r="B20" s="884"/>
      <c r="C20" s="884"/>
      <c r="D20" s="884"/>
      <c r="E20" s="884"/>
      <c r="F20" s="884"/>
      <c r="G20" s="884"/>
      <c r="H20" s="884"/>
      <c r="I20" s="884"/>
      <c r="J20" s="875"/>
      <c r="K20" s="875"/>
      <c r="L20" s="875"/>
      <c r="M20" s="891"/>
      <c r="N20" s="891"/>
      <c r="O20" s="891"/>
      <c r="P20" s="897"/>
      <c r="Q20" s="2140" t="str">
        <f>IF(第一面!T20="","",第一面!T20)</f>
        <v/>
      </c>
      <c r="R20" s="2140"/>
      <c r="S20" s="2140"/>
      <c r="T20" s="2140"/>
      <c r="U20" s="2140"/>
      <c r="V20" s="2140"/>
      <c r="W20" s="2140"/>
      <c r="X20" s="2140"/>
      <c r="Y20" s="2140"/>
      <c r="Z20" s="2140"/>
      <c r="AA20" s="2140"/>
      <c r="AB20" s="2140"/>
      <c r="AC20" s="877"/>
    </row>
    <row r="21" spans="1:33" ht="5.0999999999999996" customHeight="1">
      <c r="A21" s="884"/>
      <c r="B21" s="884"/>
      <c r="C21" s="884"/>
      <c r="D21" s="884"/>
      <c r="E21" s="884"/>
      <c r="F21" s="884"/>
      <c r="G21" s="884"/>
      <c r="H21" s="884"/>
      <c r="I21" s="884"/>
      <c r="J21" s="875"/>
      <c r="K21" s="875"/>
      <c r="L21" s="875"/>
      <c r="M21" s="891"/>
      <c r="N21" s="891"/>
      <c r="O21" s="891"/>
      <c r="P21" s="897"/>
      <c r="Q21" s="898"/>
      <c r="R21" s="898"/>
      <c r="S21" s="898"/>
      <c r="T21" s="898"/>
      <c r="U21" s="898"/>
      <c r="V21" s="898"/>
      <c r="W21" s="898"/>
      <c r="X21" s="898"/>
      <c r="Y21" s="898"/>
      <c r="Z21" s="898"/>
      <c r="AA21" s="898"/>
      <c r="AB21" s="898"/>
      <c r="AC21" s="877"/>
    </row>
    <row r="22" spans="1:33" ht="16.5" customHeight="1">
      <c r="A22" s="890"/>
      <c r="B22" s="890"/>
      <c r="C22" s="890"/>
      <c r="D22" s="890"/>
      <c r="E22" s="890"/>
      <c r="F22" s="890"/>
      <c r="G22" s="890"/>
      <c r="H22" s="890"/>
      <c r="I22" s="890"/>
      <c r="J22" s="891"/>
      <c r="K22" s="891"/>
      <c r="L22" s="891"/>
      <c r="M22" s="891"/>
      <c r="N22" s="891"/>
      <c r="O22" s="891"/>
      <c r="P22" s="891"/>
      <c r="Q22" s="2141" t="str">
        <f>IF(第一面!T22="","",第一面!T22)</f>
        <v/>
      </c>
      <c r="R22" s="2141"/>
      <c r="S22" s="2141"/>
      <c r="T22" s="2141"/>
      <c r="U22" s="2141"/>
      <c r="V22" s="2141"/>
      <c r="W22" s="2141"/>
      <c r="X22" s="2141"/>
      <c r="Y22" s="2141"/>
      <c r="Z22" s="2141"/>
      <c r="AA22" s="2141"/>
      <c r="AB22" s="2141"/>
      <c r="AC22" s="891"/>
    </row>
    <row r="23" spans="1:33" ht="16.5" customHeight="1">
      <c r="A23" s="891"/>
      <c r="B23" s="891"/>
      <c r="C23" s="891"/>
      <c r="D23" s="891"/>
      <c r="E23" s="891"/>
      <c r="F23" s="891"/>
      <c r="G23" s="891"/>
      <c r="H23" s="891"/>
      <c r="I23" s="891"/>
      <c r="J23" s="891"/>
      <c r="K23" s="891"/>
      <c r="L23" s="891"/>
      <c r="M23" s="891"/>
      <c r="N23" s="891"/>
      <c r="O23" s="891"/>
      <c r="P23" s="891"/>
      <c r="Q23" s="2141" t="str">
        <f>IF(第一面!T23="","",第一面!T23)</f>
        <v/>
      </c>
      <c r="R23" s="2141"/>
      <c r="S23" s="2141"/>
      <c r="T23" s="2141"/>
      <c r="U23" s="2141"/>
      <c r="V23" s="2141"/>
      <c r="W23" s="2141"/>
      <c r="X23" s="2141"/>
      <c r="Y23" s="2141"/>
      <c r="Z23" s="2141"/>
      <c r="AA23" s="2141"/>
      <c r="AB23" s="2141"/>
      <c r="AC23" s="891" t="str">
        <f>IF(Q22&lt;&gt;"","印","")</f>
        <v/>
      </c>
    </row>
    <row r="24" spans="1:33" ht="16.5" customHeight="1">
      <c r="A24" s="899"/>
      <c r="B24" s="899"/>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c r="AA24" s="899"/>
      <c r="AB24" s="899"/>
      <c r="AC24" s="899"/>
    </row>
    <row r="25" spans="1:33" ht="16.5" customHeight="1">
      <c r="A25" s="891"/>
      <c r="B25" s="891"/>
      <c r="C25" s="891"/>
      <c r="D25" s="891" t="s">
        <v>3937</v>
      </c>
      <c r="E25" s="891"/>
      <c r="F25" s="891"/>
      <c r="G25" s="891"/>
      <c r="H25" s="891"/>
      <c r="I25" s="891"/>
      <c r="J25" s="891"/>
      <c r="K25" s="891"/>
      <c r="L25" s="891"/>
      <c r="M25" s="891"/>
      <c r="N25" s="891"/>
      <c r="O25" s="891"/>
      <c r="P25" s="891"/>
      <c r="Q25" s="891"/>
      <c r="R25" s="891"/>
      <c r="S25" s="891"/>
      <c r="T25" s="891"/>
      <c r="U25" s="891"/>
      <c r="V25" s="891"/>
      <c r="W25" s="891"/>
      <c r="X25" s="891"/>
      <c r="Y25" s="891"/>
      <c r="Z25" s="891"/>
      <c r="AA25" s="891"/>
      <c r="AB25" s="891"/>
      <c r="AC25" s="891"/>
    </row>
    <row r="26" spans="1:33" ht="16.5" customHeight="1">
      <c r="A26" s="891"/>
      <c r="B26" s="891"/>
      <c r="C26" s="891"/>
      <c r="D26" s="891"/>
      <c r="E26" s="891"/>
      <c r="F26" s="891"/>
      <c r="G26" s="891"/>
      <c r="H26" s="891"/>
      <c r="I26" s="891"/>
      <c r="J26" s="891"/>
      <c r="K26" s="891"/>
      <c r="L26" s="891"/>
      <c r="M26" s="891"/>
      <c r="N26" s="891"/>
      <c r="O26" s="891"/>
      <c r="P26" s="891"/>
      <c r="Q26" s="891"/>
      <c r="R26" s="891"/>
      <c r="S26" s="891"/>
      <c r="T26" s="891"/>
      <c r="U26" s="891"/>
      <c r="V26" s="891"/>
      <c r="W26" s="891"/>
      <c r="X26" s="891"/>
      <c r="Y26" s="891"/>
      <c r="Z26" s="891"/>
      <c r="AA26" s="891"/>
      <c r="AB26" s="891"/>
      <c r="AC26" s="891"/>
    </row>
    <row r="27" spans="1:33" ht="17.100000000000001" customHeight="1">
      <c r="A27" s="891"/>
      <c r="B27" s="891"/>
      <c r="C27" s="891"/>
      <c r="D27" s="891"/>
      <c r="E27" s="891"/>
      <c r="F27" s="891"/>
      <c r="G27" s="891"/>
      <c r="H27" s="891"/>
      <c r="I27" s="891"/>
      <c r="J27" s="891"/>
      <c r="K27" s="2127" t="s">
        <v>3938</v>
      </c>
      <c r="L27" s="2127"/>
      <c r="M27" s="2127"/>
      <c r="N27" s="2127"/>
      <c r="O27" s="2127"/>
      <c r="P27" s="897"/>
      <c r="Q27" s="2140" t="str">
        <f>共通第二面!K63</f>
        <v/>
      </c>
      <c r="R27" s="2140"/>
      <c r="S27" s="2140"/>
      <c r="T27" s="2140"/>
      <c r="U27" s="2140"/>
      <c r="V27" s="2140"/>
      <c r="W27" s="2140"/>
      <c r="X27" s="2140"/>
      <c r="Y27" s="2140"/>
      <c r="Z27" s="2140"/>
      <c r="AA27" s="2140"/>
      <c r="AB27" s="2140"/>
      <c r="AC27" s="2140"/>
    </row>
    <row r="28" spans="1:33" ht="17.100000000000001" customHeight="1">
      <c r="A28" s="884"/>
      <c r="B28" s="884"/>
      <c r="C28" s="884"/>
      <c r="D28" s="884"/>
      <c r="E28" s="884"/>
      <c r="F28" s="884"/>
      <c r="G28" s="884"/>
      <c r="H28" s="884"/>
      <c r="I28" s="884"/>
      <c r="J28" s="875"/>
      <c r="K28" s="875"/>
      <c r="L28" s="875"/>
      <c r="M28" s="891"/>
      <c r="N28" s="891"/>
      <c r="O28" s="891"/>
      <c r="P28" s="897"/>
      <c r="Q28" s="2140" t="str">
        <f>共通第二面!K61</f>
        <v/>
      </c>
      <c r="R28" s="2140"/>
      <c r="S28" s="2140"/>
      <c r="T28" s="2140"/>
      <c r="U28" s="2140"/>
      <c r="V28" s="2140"/>
      <c r="W28" s="2140"/>
      <c r="X28" s="2140"/>
      <c r="Y28" s="2140"/>
      <c r="Z28" s="2140"/>
      <c r="AA28" s="2140"/>
      <c r="AB28" s="2140"/>
      <c r="AC28" s="2140"/>
    </row>
    <row r="29" spans="1:33" ht="17.100000000000001" customHeight="1">
      <c r="A29" s="900"/>
      <c r="B29" s="900"/>
      <c r="C29" s="900"/>
      <c r="D29" s="900"/>
      <c r="E29" s="900"/>
      <c r="F29" s="900"/>
      <c r="G29" s="900"/>
      <c r="H29" s="900"/>
      <c r="I29" s="900"/>
      <c r="J29" s="899"/>
      <c r="K29" s="899"/>
      <c r="L29" s="899"/>
      <c r="M29" s="899"/>
      <c r="N29" s="899"/>
      <c r="O29" s="899"/>
      <c r="P29" s="899"/>
      <c r="Q29" s="899"/>
      <c r="R29" s="899"/>
      <c r="S29" s="899"/>
      <c r="T29" s="899"/>
      <c r="U29" s="899"/>
      <c r="V29" s="899"/>
      <c r="W29" s="899"/>
      <c r="X29" s="899"/>
      <c r="Y29" s="899"/>
      <c r="Z29" s="899"/>
      <c r="AA29" s="899"/>
      <c r="AB29" s="899"/>
      <c r="AC29" s="899"/>
    </row>
    <row r="30" spans="1:33" ht="17.100000000000001" customHeight="1">
      <c r="A30" s="890"/>
      <c r="B30" s="901" t="s">
        <v>3939</v>
      </c>
      <c r="C30" s="890"/>
      <c r="D30" s="890"/>
      <c r="E30" s="890"/>
      <c r="F30" s="890"/>
      <c r="G30" s="890"/>
      <c r="H30" s="890"/>
      <c r="I30" s="890"/>
      <c r="J30" s="891"/>
      <c r="K30" s="891"/>
      <c r="L30" s="891"/>
      <c r="M30" s="891"/>
      <c r="N30" s="891"/>
      <c r="O30" s="891"/>
      <c r="P30" s="891"/>
      <c r="Q30" s="891"/>
      <c r="R30" s="891"/>
      <c r="S30" s="891"/>
      <c r="T30" s="891"/>
      <c r="U30" s="891"/>
      <c r="V30" s="891"/>
      <c r="W30" s="891"/>
      <c r="X30" s="891"/>
      <c r="Y30" s="891"/>
      <c r="Z30" s="891"/>
      <c r="AA30" s="891"/>
      <c r="AB30" s="891"/>
      <c r="AC30" s="891"/>
    </row>
    <row r="31" spans="1:33" ht="17.100000000000001" customHeight="1">
      <c r="A31" s="890"/>
      <c r="B31" s="890"/>
      <c r="C31" s="890"/>
      <c r="D31" s="877" t="s">
        <v>3940</v>
      </c>
      <c r="E31" s="901" t="s">
        <v>3941</v>
      </c>
      <c r="F31" s="894"/>
      <c r="G31" s="890"/>
      <c r="H31" s="890"/>
      <c r="I31" s="890"/>
      <c r="J31" s="891"/>
      <c r="K31" s="891"/>
      <c r="L31" s="901" t="s">
        <v>3839</v>
      </c>
      <c r="M31" s="901" t="s">
        <v>3942</v>
      </c>
      <c r="N31" s="901"/>
      <c r="O31" s="901"/>
      <c r="P31" s="901"/>
      <c r="Q31" s="901"/>
      <c r="R31" s="901"/>
      <c r="S31" s="901"/>
      <c r="T31" s="901"/>
      <c r="U31" s="901" t="s">
        <v>3839</v>
      </c>
      <c r="V31" s="901" t="s">
        <v>3943</v>
      </c>
      <c r="W31" s="901"/>
      <c r="X31" s="901"/>
      <c r="Y31" s="901"/>
      <c r="Z31" s="901"/>
      <c r="AA31" s="901"/>
      <c r="AB31" s="891"/>
      <c r="AC31" s="891"/>
    </row>
    <row r="32" spans="1:33" ht="17.100000000000001" customHeight="1">
      <c r="A32" s="890"/>
      <c r="B32" s="890"/>
      <c r="C32" s="890"/>
      <c r="D32" s="877" t="s">
        <v>3839</v>
      </c>
      <c r="E32" s="901" t="s">
        <v>3944</v>
      </c>
      <c r="F32" s="894"/>
      <c r="G32" s="890"/>
      <c r="H32" s="890"/>
      <c r="I32" s="890"/>
      <c r="J32" s="891"/>
      <c r="K32" s="891"/>
      <c r="L32" s="901" t="s">
        <v>3839</v>
      </c>
      <c r="M32" s="901" t="s">
        <v>3945</v>
      </c>
      <c r="N32" s="901"/>
      <c r="O32" s="901"/>
      <c r="P32" s="901"/>
      <c r="Q32" s="901"/>
      <c r="R32" s="901"/>
      <c r="S32" s="901"/>
      <c r="T32" s="901"/>
      <c r="U32" s="901" t="s">
        <v>3839</v>
      </c>
      <c r="V32" s="901" t="s">
        <v>3946</v>
      </c>
      <c r="W32" s="901"/>
      <c r="X32" s="901"/>
      <c r="Y32" s="901"/>
      <c r="Z32" s="901"/>
      <c r="AA32" s="901"/>
      <c r="AB32" s="901"/>
      <c r="AC32" s="891"/>
    </row>
    <row r="33" spans="1:29" ht="17.100000000000001" customHeight="1">
      <c r="A33" s="890"/>
      <c r="B33" s="890"/>
      <c r="C33" s="890"/>
      <c r="D33" s="890"/>
      <c r="E33" s="890"/>
      <c r="F33" s="890"/>
      <c r="G33" s="890"/>
      <c r="H33" s="890"/>
      <c r="I33" s="890"/>
      <c r="J33" s="891"/>
      <c r="K33" s="891"/>
      <c r="L33" s="891"/>
      <c r="M33" s="891"/>
      <c r="N33" s="891"/>
      <c r="O33" s="891"/>
      <c r="P33" s="891"/>
      <c r="Q33" s="891"/>
      <c r="R33" s="891"/>
      <c r="S33" s="891"/>
      <c r="T33" s="891"/>
      <c r="U33" s="891"/>
      <c r="V33" s="891"/>
      <c r="W33" s="891"/>
      <c r="X33" s="891"/>
      <c r="Y33" s="891"/>
      <c r="Z33" s="891"/>
      <c r="AA33" s="891"/>
      <c r="AB33" s="891"/>
      <c r="AC33" s="891"/>
    </row>
    <row r="34" spans="1:29" ht="17.100000000000001" customHeight="1">
      <c r="A34" s="2142" t="s">
        <v>2723</v>
      </c>
      <c r="B34" s="2143"/>
      <c r="C34" s="2143"/>
      <c r="D34" s="2143"/>
      <c r="E34" s="2143"/>
      <c r="F34" s="2143"/>
      <c r="G34" s="2143"/>
      <c r="H34" s="2144"/>
      <c r="I34" s="2142" t="s">
        <v>3947</v>
      </c>
      <c r="J34" s="2143"/>
      <c r="K34" s="2143"/>
      <c r="L34" s="2143"/>
      <c r="M34" s="2144"/>
      <c r="N34" s="2142" t="s">
        <v>3948</v>
      </c>
      <c r="O34" s="2143"/>
      <c r="P34" s="2143"/>
      <c r="Q34" s="2144"/>
      <c r="R34" s="2142" t="s">
        <v>3949</v>
      </c>
      <c r="S34" s="2143"/>
      <c r="T34" s="2143"/>
      <c r="U34" s="2144"/>
      <c r="V34" s="2168" t="s">
        <v>3954</v>
      </c>
      <c r="W34" s="2151"/>
      <c r="X34" s="2151"/>
      <c r="Y34" s="2151"/>
      <c r="Z34" s="2152"/>
      <c r="AA34" s="2152"/>
      <c r="AB34" s="2152"/>
      <c r="AC34" s="2153"/>
    </row>
    <row r="35" spans="1:29" ht="17.100000000000001" customHeight="1">
      <c r="A35" s="2145"/>
      <c r="B35" s="2146"/>
      <c r="C35" s="2146"/>
      <c r="D35" s="2146"/>
      <c r="E35" s="2146"/>
      <c r="F35" s="2146"/>
      <c r="G35" s="2146"/>
      <c r="H35" s="2147"/>
      <c r="I35" s="2145"/>
      <c r="J35" s="2146"/>
      <c r="K35" s="2146"/>
      <c r="L35" s="2146"/>
      <c r="M35" s="2147"/>
      <c r="N35" s="2145"/>
      <c r="O35" s="2146"/>
      <c r="P35" s="2146"/>
      <c r="Q35" s="2147"/>
      <c r="R35" s="2145"/>
      <c r="S35" s="2146"/>
      <c r="T35" s="2146"/>
      <c r="U35" s="2147"/>
      <c r="V35" s="2168"/>
      <c r="W35" s="2151"/>
      <c r="X35" s="2151"/>
      <c r="Y35" s="2151"/>
      <c r="Z35" s="2152"/>
      <c r="AA35" s="2152"/>
      <c r="AB35" s="2152"/>
      <c r="AC35" s="2153"/>
    </row>
    <row r="36" spans="1:29" ht="17.100000000000001" customHeight="1">
      <c r="A36" s="2148"/>
      <c r="B36" s="2149"/>
      <c r="C36" s="2149"/>
      <c r="D36" s="2149"/>
      <c r="E36" s="2149"/>
      <c r="F36" s="2149"/>
      <c r="G36" s="2149"/>
      <c r="H36" s="2150"/>
      <c r="I36" s="2148"/>
      <c r="J36" s="2149"/>
      <c r="K36" s="2149"/>
      <c r="L36" s="2149"/>
      <c r="M36" s="2150"/>
      <c r="N36" s="2148"/>
      <c r="O36" s="2149"/>
      <c r="P36" s="2149"/>
      <c r="Q36" s="2150"/>
      <c r="R36" s="2148"/>
      <c r="S36" s="2149"/>
      <c r="T36" s="2149"/>
      <c r="U36" s="2150"/>
      <c r="V36" s="2169"/>
      <c r="W36" s="2152"/>
      <c r="X36" s="2152"/>
      <c r="Y36" s="2152"/>
      <c r="Z36" s="2152"/>
      <c r="AA36" s="2152"/>
      <c r="AB36" s="2152"/>
      <c r="AC36" s="2153"/>
    </row>
    <row r="37" spans="1:29" ht="17.100000000000001" customHeight="1">
      <c r="A37" s="2142" t="s">
        <v>2727</v>
      </c>
      <c r="B37" s="2143"/>
      <c r="C37" s="2143"/>
      <c r="D37" s="2143" t="s">
        <v>5</v>
      </c>
      <c r="E37" s="2154"/>
      <c r="F37" s="2143" t="s">
        <v>2718</v>
      </c>
      <c r="G37" s="2154"/>
      <c r="H37" s="2144" t="s">
        <v>3</v>
      </c>
      <c r="I37" s="2142"/>
      <c r="J37" s="2143"/>
      <c r="K37" s="2143"/>
      <c r="L37" s="2143"/>
      <c r="M37" s="2144"/>
      <c r="N37" s="2142"/>
      <c r="O37" s="2143"/>
      <c r="P37" s="2143"/>
      <c r="Q37" s="2144"/>
      <c r="R37" s="2142"/>
      <c r="S37" s="2143"/>
      <c r="T37" s="2143"/>
      <c r="U37" s="2144"/>
      <c r="V37" s="2142" t="s">
        <v>2727</v>
      </c>
      <c r="W37" s="2143"/>
      <c r="X37" s="2143"/>
      <c r="Y37" s="2154" t="s">
        <v>5</v>
      </c>
      <c r="Z37" s="2143"/>
      <c r="AA37" s="2154" t="s">
        <v>2718</v>
      </c>
      <c r="AB37" s="2143"/>
      <c r="AC37" s="2156" t="s">
        <v>2719</v>
      </c>
    </row>
    <row r="38" spans="1:29" ht="17.100000000000001" customHeight="1">
      <c r="A38" s="2145"/>
      <c r="B38" s="2146"/>
      <c r="C38" s="2146"/>
      <c r="D38" s="2146"/>
      <c r="E38" s="2130"/>
      <c r="F38" s="2146"/>
      <c r="G38" s="2130"/>
      <c r="H38" s="2147"/>
      <c r="I38" s="2145"/>
      <c r="J38" s="2146"/>
      <c r="K38" s="2146"/>
      <c r="L38" s="2146"/>
      <c r="M38" s="2147"/>
      <c r="N38" s="2145"/>
      <c r="O38" s="2146"/>
      <c r="P38" s="2146"/>
      <c r="Q38" s="2147"/>
      <c r="R38" s="2145"/>
      <c r="S38" s="2146"/>
      <c r="T38" s="2146"/>
      <c r="U38" s="2147"/>
      <c r="V38" s="2145"/>
      <c r="W38" s="2146"/>
      <c r="X38" s="2146"/>
      <c r="Y38" s="2130"/>
      <c r="Z38" s="2146"/>
      <c r="AA38" s="2130"/>
      <c r="AB38" s="2146"/>
      <c r="AC38" s="2157"/>
    </row>
    <row r="39" spans="1:29" ht="17.100000000000001" customHeight="1">
      <c r="A39" s="2148"/>
      <c r="B39" s="2149"/>
      <c r="C39" s="2149"/>
      <c r="D39" s="2149"/>
      <c r="E39" s="2155"/>
      <c r="F39" s="2149"/>
      <c r="G39" s="2155"/>
      <c r="H39" s="2150"/>
      <c r="I39" s="2145"/>
      <c r="J39" s="2146"/>
      <c r="K39" s="2146"/>
      <c r="L39" s="2146"/>
      <c r="M39" s="2147"/>
      <c r="N39" s="2145"/>
      <c r="O39" s="2146"/>
      <c r="P39" s="2146"/>
      <c r="Q39" s="2147"/>
      <c r="R39" s="2145"/>
      <c r="S39" s="2146"/>
      <c r="T39" s="2146"/>
      <c r="U39" s="2147"/>
      <c r="V39" s="2148"/>
      <c r="W39" s="2149"/>
      <c r="X39" s="2149"/>
      <c r="Y39" s="2155"/>
      <c r="Z39" s="2149"/>
      <c r="AA39" s="2155"/>
      <c r="AB39" s="2149"/>
      <c r="AC39" s="2158"/>
    </row>
    <row r="40" spans="1:29" ht="17.100000000000001" customHeight="1">
      <c r="A40" s="2142" t="s">
        <v>2728</v>
      </c>
      <c r="B40" s="2160" t="str">
        <f>"TKC"&amp;"  　"&amp;"建完"&amp;IF(LEFT(第三面!F4,1)="山","梨",LEFT(第三面!F4,1))</f>
        <v>TKC  　建完</v>
      </c>
      <c r="C40" s="2160"/>
      <c r="D40" s="2160"/>
      <c r="E40" s="2160"/>
      <c r="F40" s="2160"/>
      <c r="G40" s="2160"/>
      <c r="H40" s="2144" t="s">
        <v>17</v>
      </c>
      <c r="I40" s="2145"/>
      <c r="J40" s="2146"/>
      <c r="K40" s="2146"/>
      <c r="L40" s="2146"/>
      <c r="M40" s="2147"/>
      <c r="N40" s="2145"/>
      <c r="O40" s="2146"/>
      <c r="P40" s="2146"/>
      <c r="Q40" s="2147"/>
      <c r="R40" s="2145"/>
      <c r="S40" s="2146"/>
      <c r="T40" s="2146"/>
      <c r="U40" s="2147"/>
      <c r="V40" s="2142" t="s">
        <v>2728</v>
      </c>
      <c r="W40" s="2160" t="str">
        <f>B40</f>
        <v>TKC  　建完</v>
      </c>
      <c r="X40" s="2160"/>
      <c r="Y40" s="2160"/>
      <c r="Z40" s="2160"/>
      <c r="AA40" s="2160"/>
      <c r="AB40" s="2160"/>
      <c r="AC40" s="2156" t="s">
        <v>17</v>
      </c>
    </row>
    <row r="41" spans="1:29" ht="17.100000000000001" customHeight="1">
      <c r="A41" s="2145"/>
      <c r="B41" s="2163"/>
      <c r="C41" s="2163"/>
      <c r="D41" s="2163"/>
      <c r="E41" s="2163"/>
      <c r="F41" s="2163"/>
      <c r="G41" s="2163"/>
      <c r="H41" s="2147"/>
      <c r="I41" s="2145"/>
      <c r="J41" s="2146"/>
      <c r="K41" s="2146"/>
      <c r="L41" s="2146"/>
      <c r="M41" s="2147"/>
      <c r="N41" s="2145"/>
      <c r="O41" s="2146"/>
      <c r="P41" s="2146"/>
      <c r="Q41" s="2147"/>
      <c r="R41" s="2145"/>
      <c r="S41" s="2146"/>
      <c r="T41" s="2146"/>
      <c r="U41" s="2147"/>
      <c r="V41" s="2145"/>
      <c r="W41" s="2163"/>
      <c r="X41" s="2163"/>
      <c r="Y41" s="2163"/>
      <c r="Z41" s="2163"/>
      <c r="AA41" s="2163"/>
      <c r="AB41" s="2163"/>
      <c r="AC41" s="2157"/>
    </row>
    <row r="42" spans="1:29" ht="17.100000000000001" customHeight="1">
      <c r="A42" s="2148"/>
      <c r="B42" s="2166"/>
      <c r="C42" s="2166"/>
      <c r="D42" s="2166"/>
      <c r="E42" s="2166"/>
      <c r="F42" s="2166"/>
      <c r="G42" s="2166"/>
      <c r="H42" s="2150"/>
      <c r="I42" s="2145"/>
      <c r="J42" s="2146"/>
      <c r="K42" s="2146"/>
      <c r="L42" s="2146"/>
      <c r="M42" s="2147"/>
      <c r="N42" s="2145"/>
      <c r="O42" s="2146"/>
      <c r="P42" s="2146"/>
      <c r="Q42" s="2147"/>
      <c r="R42" s="2145"/>
      <c r="S42" s="2146"/>
      <c r="T42" s="2146"/>
      <c r="U42" s="2147"/>
      <c r="V42" s="2148"/>
      <c r="W42" s="2166"/>
      <c r="X42" s="2166"/>
      <c r="Y42" s="2166"/>
      <c r="Z42" s="2166"/>
      <c r="AA42" s="2166"/>
      <c r="AB42" s="2166"/>
      <c r="AC42" s="2158"/>
    </row>
    <row r="43" spans="1:29" ht="17.100000000000001" customHeight="1">
      <c r="A43" s="2159" t="s">
        <v>2738</v>
      </c>
      <c r="B43" s="2160"/>
      <c r="C43" s="2160"/>
      <c r="D43" s="2160"/>
      <c r="E43" s="2160"/>
      <c r="F43" s="2160"/>
      <c r="G43" s="2160"/>
      <c r="H43" s="2161"/>
      <c r="I43" s="2145"/>
      <c r="J43" s="2146"/>
      <c r="K43" s="2146"/>
      <c r="L43" s="2146"/>
      <c r="M43" s="2147"/>
      <c r="N43" s="2145"/>
      <c r="O43" s="2146"/>
      <c r="P43" s="2146"/>
      <c r="Q43" s="2147"/>
      <c r="R43" s="2145"/>
      <c r="S43" s="2146"/>
      <c r="T43" s="2146"/>
      <c r="U43" s="2147"/>
      <c r="V43" s="2159" t="s">
        <v>2729</v>
      </c>
      <c r="W43" s="2160"/>
      <c r="X43" s="2160"/>
      <c r="Y43" s="2160"/>
      <c r="Z43" s="2160"/>
      <c r="AA43" s="2160"/>
      <c r="AB43" s="2160"/>
      <c r="AC43" s="2161"/>
    </row>
    <row r="44" spans="1:29" ht="17.100000000000001" customHeight="1">
      <c r="A44" s="2162"/>
      <c r="B44" s="2163"/>
      <c r="C44" s="2163"/>
      <c r="D44" s="2163"/>
      <c r="E44" s="2163"/>
      <c r="F44" s="2163"/>
      <c r="G44" s="2163"/>
      <c r="H44" s="2164"/>
      <c r="I44" s="2145"/>
      <c r="J44" s="2146"/>
      <c r="K44" s="2146"/>
      <c r="L44" s="2146"/>
      <c r="M44" s="2147"/>
      <c r="N44" s="2145"/>
      <c r="O44" s="2146"/>
      <c r="P44" s="2146"/>
      <c r="Q44" s="2147"/>
      <c r="R44" s="2145"/>
      <c r="S44" s="2146"/>
      <c r="T44" s="2146"/>
      <c r="U44" s="2147"/>
      <c r="V44" s="2162"/>
      <c r="W44" s="2163"/>
      <c r="X44" s="2163"/>
      <c r="Y44" s="2163"/>
      <c r="Z44" s="2163"/>
      <c r="AA44" s="2163"/>
      <c r="AB44" s="2163"/>
      <c r="AC44" s="2164"/>
    </row>
    <row r="45" spans="1:29" ht="17.100000000000001" customHeight="1">
      <c r="A45" s="2165"/>
      <c r="B45" s="2166"/>
      <c r="C45" s="2166"/>
      <c r="D45" s="2166"/>
      <c r="E45" s="2166"/>
      <c r="F45" s="2166"/>
      <c r="G45" s="2166"/>
      <c r="H45" s="2167"/>
      <c r="I45" s="2148"/>
      <c r="J45" s="2149"/>
      <c r="K45" s="2149"/>
      <c r="L45" s="2149"/>
      <c r="M45" s="2150"/>
      <c r="N45" s="2148"/>
      <c r="O45" s="2149"/>
      <c r="P45" s="2149"/>
      <c r="Q45" s="2150"/>
      <c r="R45" s="2148"/>
      <c r="S45" s="2149"/>
      <c r="T45" s="2149"/>
      <c r="U45" s="2150"/>
      <c r="V45" s="2165"/>
      <c r="W45" s="2166"/>
      <c r="X45" s="2166"/>
      <c r="Y45" s="2166"/>
      <c r="Z45" s="2166"/>
      <c r="AA45" s="2166"/>
      <c r="AB45" s="2166"/>
      <c r="AC45" s="2167"/>
    </row>
    <row r="46" spans="1:29">
      <c r="A46" s="902"/>
      <c r="B46" s="902"/>
      <c r="C46" s="902"/>
      <c r="D46" s="902"/>
      <c r="E46" s="902"/>
      <c r="F46" s="902"/>
      <c r="G46" s="902"/>
      <c r="H46" s="902"/>
      <c r="I46" s="902"/>
    </row>
    <row r="47" spans="1:29">
      <c r="A47" s="902"/>
      <c r="B47" s="902"/>
      <c r="C47" s="902"/>
      <c r="D47" s="902"/>
      <c r="E47" s="902"/>
      <c r="F47" s="902"/>
      <c r="G47" s="902"/>
      <c r="H47" s="902"/>
      <c r="I47" s="902"/>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D2" sqref="AD2"/>
    </sheetView>
  </sheetViews>
  <sheetFormatPr defaultRowHeight="12"/>
  <cols>
    <col min="1" max="29" width="3" style="887" customWidth="1"/>
    <col min="30" max="30" width="4.625" style="887" customWidth="1"/>
    <col min="31" max="33" width="9" style="887"/>
    <col min="34" max="34" width="12.25" style="887" bestFit="1" customWidth="1"/>
    <col min="35" max="35" width="6.75" style="887" bestFit="1" customWidth="1"/>
    <col min="36" max="36" width="10.25" style="887" bestFit="1" customWidth="1"/>
    <col min="37" max="38" width="9" style="887"/>
    <col min="39" max="39" width="8.5" style="887" bestFit="1" customWidth="1"/>
    <col min="40" max="40" width="33.625" style="887" bestFit="1" customWidth="1"/>
    <col min="41" max="41" width="7.625" style="887" bestFit="1" customWidth="1"/>
    <col min="42" max="42" width="35.5" style="887" bestFit="1" customWidth="1"/>
    <col min="43" max="43" width="12.25" style="887" bestFit="1" customWidth="1"/>
    <col min="44" max="44" width="25.75" style="887" bestFit="1" customWidth="1"/>
    <col min="45" max="256" width="9" style="887"/>
    <col min="257" max="285" width="3" style="887" customWidth="1"/>
    <col min="286" max="286" width="4.625" style="887" customWidth="1"/>
    <col min="287" max="289" width="9" style="887"/>
    <col min="290" max="290" width="12.25" style="887" bestFit="1" customWidth="1"/>
    <col min="291" max="291" width="6.75" style="887" bestFit="1" customWidth="1"/>
    <col min="292" max="292" width="10.25" style="887" bestFit="1" customWidth="1"/>
    <col min="293" max="294" width="9" style="887"/>
    <col min="295" max="295" width="8.5" style="887" bestFit="1" customWidth="1"/>
    <col min="296" max="296" width="33.625" style="887" bestFit="1" customWidth="1"/>
    <col min="297" max="297" width="7.625" style="887" bestFit="1" customWidth="1"/>
    <col min="298" max="298" width="35.5" style="887" bestFit="1" customWidth="1"/>
    <col min="299" max="299" width="12.25" style="887" bestFit="1" customWidth="1"/>
    <col min="300" max="300" width="25.75" style="887" bestFit="1" customWidth="1"/>
    <col min="301" max="512" width="9" style="887"/>
    <col min="513" max="541" width="3" style="887" customWidth="1"/>
    <col min="542" max="542" width="4.625" style="887" customWidth="1"/>
    <col min="543" max="545" width="9" style="887"/>
    <col min="546" max="546" width="12.25" style="887" bestFit="1" customWidth="1"/>
    <col min="547" max="547" width="6.75" style="887" bestFit="1" customWidth="1"/>
    <col min="548" max="548" width="10.25" style="887" bestFit="1" customWidth="1"/>
    <col min="549" max="550" width="9" style="887"/>
    <col min="551" max="551" width="8.5" style="887" bestFit="1" customWidth="1"/>
    <col min="552" max="552" width="33.625" style="887" bestFit="1" customWidth="1"/>
    <col min="553" max="553" width="7.625" style="887" bestFit="1" customWidth="1"/>
    <col min="554" max="554" width="35.5" style="887" bestFit="1" customWidth="1"/>
    <col min="555" max="555" width="12.25" style="887" bestFit="1" customWidth="1"/>
    <col min="556" max="556" width="25.75" style="887" bestFit="1" customWidth="1"/>
    <col min="557" max="768" width="9" style="887"/>
    <col min="769" max="797" width="3" style="887" customWidth="1"/>
    <col min="798" max="798" width="4.625" style="887" customWidth="1"/>
    <col min="799" max="801" width="9" style="887"/>
    <col min="802" max="802" width="12.25" style="887" bestFit="1" customWidth="1"/>
    <col min="803" max="803" width="6.75" style="887" bestFit="1" customWidth="1"/>
    <col min="804" max="804" width="10.25" style="887" bestFit="1" customWidth="1"/>
    <col min="805" max="806" width="9" style="887"/>
    <col min="807" max="807" width="8.5" style="887" bestFit="1" customWidth="1"/>
    <col min="808" max="808" width="33.625" style="887" bestFit="1" customWidth="1"/>
    <col min="809" max="809" width="7.625" style="887" bestFit="1" customWidth="1"/>
    <col min="810" max="810" width="35.5" style="887" bestFit="1" customWidth="1"/>
    <col min="811" max="811" width="12.25" style="887" bestFit="1" customWidth="1"/>
    <col min="812" max="812" width="25.75" style="887" bestFit="1" customWidth="1"/>
    <col min="813" max="1024" width="9" style="887"/>
    <col min="1025" max="1053" width="3" style="887" customWidth="1"/>
    <col min="1054" max="1054" width="4.625" style="887" customWidth="1"/>
    <col min="1055" max="1057" width="9" style="887"/>
    <col min="1058" max="1058" width="12.25" style="887" bestFit="1" customWidth="1"/>
    <col min="1059" max="1059" width="6.75" style="887" bestFit="1" customWidth="1"/>
    <col min="1060" max="1060" width="10.25" style="887" bestFit="1" customWidth="1"/>
    <col min="1061" max="1062" width="9" style="887"/>
    <col min="1063" max="1063" width="8.5" style="887" bestFit="1" customWidth="1"/>
    <col min="1064" max="1064" width="33.625" style="887" bestFit="1" customWidth="1"/>
    <col min="1065" max="1065" width="7.625" style="887" bestFit="1" customWidth="1"/>
    <col min="1066" max="1066" width="35.5" style="887" bestFit="1" customWidth="1"/>
    <col min="1067" max="1067" width="12.25" style="887" bestFit="1" customWidth="1"/>
    <col min="1068" max="1068" width="25.75" style="887" bestFit="1" customWidth="1"/>
    <col min="1069" max="1280" width="9" style="887"/>
    <col min="1281" max="1309" width="3" style="887" customWidth="1"/>
    <col min="1310" max="1310" width="4.625" style="887" customWidth="1"/>
    <col min="1311" max="1313" width="9" style="887"/>
    <col min="1314" max="1314" width="12.25" style="887" bestFit="1" customWidth="1"/>
    <col min="1315" max="1315" width="6.75" style="887" bestFit="1" customWidth="1"/>
    <col min="1316" max="1316" width="10.25" style="887" bestFit="1" customWidth="1"/>
    <col min="1317" max="1318" width="9" style="887"/>
    <col min="1319" max="1319" width="8.5" style="887" bestFit="1" customWidth="1"/>
    <col min="1320" max="1320" width="33.625" style="887" bestFit="1" customWidth="1"/>
    <col min="1321" max="1321" width="7.625" style="887" bestFit="1" customWidth="1"/>
    <col min="1322" max="1322" width="35.5" style="887" bestFit="1" customWidth="1"/>
    <col min="1323" max="1323" width="12.25" style="887" bestFit="1" customWidth="1"/>
    <col min="1324" max="1324" width="25.75" style="887" bestFit="1" customWidth="1"/>
    <col min="1325" max="1536" width="9" style="887"/>
    <col min="1537" max="1565" width="3" style="887" customWidth="1"/>
    <col min="1566" max="1566" width="4.625" style="887" customWidth="1"/>
    <col min="1567" max="1569" width="9" style="887"/>
    <col min="1570" max="1570" width="12.25" style="887" bestFit="1" customWidth="1"/>
    <col min="1571" max="1571" width="6.75" style="887" bestFit="1" customWidth="1"/>
    <col min="1572" max="1572" width="10.25" style="887" bestFit="1" customWidth="1"/>
    <col min="1573" max="1574" width="9" style="887"/>
    <col min="1575" max="1575" width="8.5" style="887" bestFit="1" customWidth="1"/>
    <col min="1576" max="1576" width="33.625" style="887" bestFit="1" customWidth="1"/>
    <col min="1577" max="1577" width="7.625" style="887" bestFit="1" customWidth="1"/>
    <col min="1578" max="1578" width="35.5" style="887" bestFit="1" customWidth="1"/>
    <col min="1579" max="1579" width="12.25" style="887" bestFit="1" customWidth="1"/>
    <col min="1580" max="1580" width="25.75" style="887" bestFit="1" customWidth="1"/>
    <col min="1581" max="1792" width="9" style="887"/>
    <col min="1793" max="1821" width="3" style="887" customWidth="1"/>
    <col min="1822" max="1822" width="4.625" style="887" customWidth="1"/>
    <col min="1823" max="1825" width="9" style="887"/>
    <col min="1826" max="1826" width="12.25" style="887" bestFit="1" customWidth="1"/>
    <col min="1827" max="1827" width="6.75" style="887" bestFit="1" customWidth="1"/>
    <col min="1828" max="1828" width="10.25" style="887" bestFit="1" customWidth="1"/>
    <col min="1829" max="1830" width="9" style="887"/>
    <col min="1831" max="1831" width="8.5" style="887" bestFit="1" customWidth="1"/>
    <col min="1832" max="1832" width="33.625" style="887" bestFit="1" customWidth="1"/>
    <col min="1833" max="1833" width="7.625" style="887" bestFit="1" customWidth="1"/>
    <col min="1834" max="1834" width="35.5" style="887" bestFit="1" customWidth="1"/>
    <col min="1835" max="1835" width="12.25" style="887" bestFit="1" customWidth="1"/>
    <col min="1836" max="1836" width="25.75" style="887" bestFit="1" customWidth="1"/>
    <col min="1837" max="2048" width="9" style="887"/>
    <col min="2049" max="2077" width="3" style="887" customWidth="1"/>
    <col min="2078" max="2078" width="4.625" style="887" customWidth="1"/>
    <col min="2079" max="2081" width="9" style="887"/>
    <col min="2082" max="2082" width="12.25" style="887" bestFit="1" customWidth="1"/>
    <col min="2083" max="2083" width="6.75" style="887" bestFit="1" customWidth="1"/>
    <col min="2084" max="2084" width="10.25" style="887" bestFit="1" customWidth="1"/>
    <col min="2085" max="2086" width="9" style="887"/>
    <col min="2087" max="2087" width="8.5" style="887" bestFit="1" customWidth="1"/>
    <col min="2088" max="2088" width="33.625" style="887" bestFit="1" customWidth="1"/>
    <col min="2089" max="2089" width="7.625" style="887" bestFit="1" customWidth="1"/>
    <col min="2090" max="2090" width="35.5" style="887" bestFit="1" customWidth="1"/>
    <col min="2091" max="2091" width="12.25" style="887" bestFit="1" customWidth="1"/>
    <col min="2092" max="2092" width="25.75" style="887" bestFit="1" customWidth="1"/>
    <col min="2093" max="2304" width="9" style="887"/>
    <col min="2305" max="2333" width="3" style="887" customWidth="1"/>
    <col min="2334" max="2334" width="4.625" style="887" customWidth="1"/>
    <col min="2335" max="2337" width="9" style="887"/>
    <col min="2338" max="2338" width="12.25" style="887" bestFit="1" customWidth="1"/>
    <col min="2339" max="2339" width="6.75" style="887" bestFit="1" customWidth="1"/>
    <col min="2340" max="2340" width="10.25" style="887" bestFit="1" customWidth="1"/>
    <col min="2341" max="2342" width="9" style="887"/>
    <col min="2343" max="2343" width="8.5" style="887" bestFit="1" customWidth="1"/>
    <col min="2344" max="2344" width="33.625" style="887" bestFit="1" customWidth="1"/>
    <col min="2345" max="2345" width="7.625" style="887" bestFit="1" customWidth="1"/>
    <col min="2346" max="2346" width="35.5" style="887" bestFit="1" customWidth="1"/>
    <col min="2347" max="2347" width="12.25" style="887" bestFit="1" customWidth="1"/>
    <col min="2348" max="2348" width="25.75" style="887" bestFit="1" customWidth="1"/>
    <col min="2349" max="2560" width="9" style="887"/>
    <col min="2561" max="2589" width="3" style="887" customWidth="1"/>
    <col min="2590" max="2590" width="4.625" style="887" customWidth="1"/>
    <col min="2591" max="2593" width="9" style="887"/>
    <col min="2594" max="2594" width="12.25" style="887" bestFit="1" customWidth="1"/>
    <col min="2595" max="2595" width="6.75" style="887" bestFit="1" customWidth="1"/>
    <col min="2596" max="2596" width="10.25" style="887" bestFit="1" customWidth="1"/>
    <col min="2597" max="2598" width="9" style="887"/>
    <col min="2599" max="2599" width="8.5" style="887" bestFit="1" customWidth="1"/>
    <col min="2600" max="2600" width="33.625" style="887" bestFit="1" customWidth="1"/>
    <col min="2601" max="2601" width="7.625" style="887" bestFit="1" customWidth="1"/>
    <col min="2602" max="2602" width="35.5" style="887" bestFit="1" customWidth="1"/>
    <col min="2603" max="2603" width="12.25" style="887" bestFit="1" customWidth="1"/>
    <col min="2604" max="2604" width="25.75" style="887" bestFit="1" customWidth="1"/>
    <col min="2605" max="2816" width="9" style="887"/>
    <col min="2817" max="2845" width="3" style="887" customWidth="1"/>
    <col min="2846" max="2846" width="4.625" style="887" customWidth="1"/>
    <col min="2847" max="2849" width="9" style="887"/>
    <col min="2850" max="2850" width="12.25" style="887" bestFit="1" customWidth="1"/>
    <col min="2851" max="2851" width="6.75" style="887" bestFit="1" customWidth="1"/>
    <col min="2852" max="2852" width="10.25" style="887" bestFit="1" customWidth="1"/>
    <col min="2853" max="2854" width="9" style="887"/>
    <col min="2855" max="2855" width="8.5" style="887" bestFit="1" customWidth="1"/>
    <col min="2856" max="2856" width="33.625" style="887" bestFit="1" customWidth="1"/>
    <col min="2857" max="2857" width="7.625" style="887" bestFit="1" customWidth="1"/>
    <col min="2858" max="2858" width="35.5" style="887" bestFit="1" customWidth="1"/>
    <col min="2859" max="2859" width="12.25" style="887" bestFit="1" customWidth="1"/>
    <col min="2860" max="2860" width="25.75" style="887" bestFit="1" customWidth="1"/>
    <col min="2861" max="3072" width="9" style="887"/>
    <col min="3073" max="3101" width="3" style="887" customWidth="1"/>
    <col min="3102" max="3102" width="4.625" style="887" customWidth="1"/>
    <col min="3103" max="3105" width="9" style="887"/>
    <col min="3106" max="3106" width="12.25" style="887" bestFit="1" customWidth="1"/>
    <col min="3107" max="3107" width="6.75" style="887" bestFit="1" customWidth="1"/>
    <col min="3108" max="3108" width="10.25" style="887" bestFit="1" customWidth="1"/>
    <col min="3109" max="3110" width="9" style="887"/>
    <col min="3111" max="3111" width="8.5" style="887" bestFit="1" customWidth="1"/>
    <col min="3112" max="3112" width="33.625" style="887" bestFit="1" customWidth="1"/>
    <col min="3113" max="3113" width="7.625" style="887" bestFit="1" customWidth="1"/>
    <col min="3114" max="3114" width="35.5" style="887" bestFit="1" customWidth="1"/>
    <col min="3115" max="3115" width="12.25" style="887" bestFit="1" customWidth="1"/>
    <col min="3116" max="3116" width="25.75" style="887" bestFit="1" customWidth="1"/>
    <col min="3117" max="3328" width="9" style="887"/>
    <col min="3329" max="3357" width="3" style="887" customWidth="1"/>
    <col min="3358" max="3358" width="4.625" style="887" customWidth="1"/>
    <col min="3359" max="3361" width="9" style="887"/>
    <col min="3362" max="3362" width="12.25" style="887" bestFit="1" customWidth="1"/>
    <col min="3363" max="3363" width="6.75" style="887" bestFit="1" customWidth="1"/>
    <col min="3364" max="3364" width="10.25" style="887" bestFit="1" customWidth="1"/>
    <col min="3365" max="3366" width="9" style="887"/>
    <col min="3367" max="3367" width="8.5" style="887" bestFit="1" customWidth="1"/>
    <col min="3368" max="3368" width="33.625" style="887" bestFit="1" customWidth="1"/>
    <col min="3369" max="3369" width="7.625" style="887" bestFit="1" customWidth="1"/>
    <col min="3370" max="3370" width="35.5" style="887" bestFit="1" customWidth="1"/>
    <col min="3371" max="3371" width="12.25" style="887" bestFit="1" customWidth="1"/>
    <col min="3372" max="3372" width="25.75" style="887" bestFit="1" customWidth="1"/>
    <col min="3373" max="3584" width="9" style="887"/>
    <col min="3585" max="3613" width="3" style="887" customWidth="1"/>
    <col min="3614" max="3614" width="4.625" style="887" customWidth="1"/>
    <col min="3615" max="3617" width="9" style="887"/>
    <col min="3618" max="3618" width="12.25" style="887" bestFit="1" customWidth="1"/>
    <col min="3619" max="3619" width="6.75" style="887" bestFit="1" customWidth="1"/>
    <col min="3620" max="3620" width="10.25" style="887" bestFit="1" customWidth="1"/>
    <col min="3621" max="3622" width="9" style="887"/>
    <col min="3623" max="3623" width="8.5" style="887" bestFit="1" customWidth="1"/>
    <col min="3624" max="3624" width="33.625" style="887" bestFit="1" customWidth="1"/>
    <col min="3625" max="3625" width="7.625" style="887" bestFit="1" customWidth="1"/>
    <col min="3626" max="3626" width="35.5" style="887" bestFit="1" customWidth="1"/>
    <col min="3627" max="3627" width="12.25" style="887" bestFit="1" customWidth="1"/>
    <col min="3628" max="3628" width="25.75" style="887" bestFit="1" customWidth="1"/>
    <col min="3629" max="3840" width="9" style="887"/>
    <col min="3841" max="3869" width="3" style="887" customWidth="1"/>
    <col min="3870" max="3870" width="4.625" style="887" customWidth="1"/>
    <col min="3871" max="3873" width="9" style="887"/>
    <col min="3874" max="3874" width="12.25" style="887" bestFit="1" customWidth="1"/>
    <col min="3875" max="3875" width="6.75" style="887" bestFit="1" customWidth="1"/>
    <col min="3876" max="3876" width="10.25" style="887" bestFit="1" customWidth="1"/>
    <col min="3877" max="3878" width="9" style="887"/>
    <col min="3879" max="3879" width="8.5" style="887" bestFit="1" customWidth="1"/>
    <col min="3880" max="3880" width="33.625" style="887" bestFit="1" customWidth="1"/>
    <col min="3881" max="3881" width="7.625" style="887" bestFit="1" customWidth="1"/>
    <col min="3882" max="3882" width="35.5" style="887" bestFit="1" customWidth="1"/>
    <col min="3883" max="3883" width="12.25" style="887" bestFit="1" customWidth="1"/>
    <col min="3884" max="3884" width="25.75" style="887" bestFit="1" customWidth="1"/>
    <col min="3885" max="4096" width="9" style="887"/>
    <col min="4097" max="4125" width="3" style="887" customWidth="1"/>
    <col min="4126" max="4126" width="4.625" style="887" customWidth="1"/>
    <col min="4127" max="4129" width="9" style="887"/>
    <col min="4130" max="4130" width="12.25" style="887" bestFit="1" customWidth="1"/>
    <col min="4131" max="4131" width="6.75" style="887" bestFit="1" customWidth="1"/>
    <col min="4132" max="4132" width="10.25" style="887" bestFit="1" customWidth="1"/>
    <col min="4133" max="4134" width="9" style="887"/>
    <col min="4135" max="4135" width="8.5" style="887" bestFit="1" customWidth="1"/>
    <col min="4136" max="4136" width="33.625" style="887" bestFit="1" customWidth="1"/>
    <col min="4137" max="4137" width="7.625" style="887" bestFit="1" customWidth="1"/>
    <col min="4138" max="4138" width="35.5" style="887" bestFit="1" customWidth="1"/>
    <col min="4139" max="4139" width="12.25" style="887" bestFit="1" customWidth="1"/>
    <col min="4140" max="4140" width="25.75" style="887" bestFit="1" customWidth="1"/>
    <col min="4141" max="4352" width="9" style="887"/>
    <col min="4353" max="4381" width="3" style="887" customWidth="1"/>
    <col min="4382" max="4382" width="4.625" style="887" customWidth="1"/>
    <col min="4383" max="4385" width="9" style="887"/>
    <col min="4386" max="4386" width="12.25" style="887" bestFit="1" customWidth="1"/>
    <col min="4387" max="4387" width="6.75" style="887" bestFit="1" customWidth="1"/>
    <col min="4388" max="4388" width="10.25" style="887" bestFit="1" customWidth="1"/>
    <col min="4389" max="4390" width="9" style="887"/>
    <col min="4391" max="4391" width="8.5" style="887" bestFit="1" customWidth="1"/>
    <col min="4392" max="4392" width="33.625" style="887" bestFit="1" customWidth="1"/>
    <col min="4393" max="4393" width="7.625" style="887" bestFit="1" customWidth="1"/>
    <col min="4394" max="4394" width="35.5" style="887" bestFit="1" customWidth="1"/>
    <col min="4395" max="4395" width="12.25" style="887" bestFit="1" customWidth="1"/>
    <col min="4396" max="4396" width="25.75" style="887" bestFit="1" customWidth="1"/>
    <col min="4397" max="4608" width="9" style="887"/>
    <col min="4609" max="4637" width="3" style="887" customWidth="1"/>
    <col min="4638" max="4638" width="4.625" style="887" customWidth="1"/>
    <col min="4639" max="4641" width="9" style="887"/>
    <col min="4642" max="4642" width="12.25" style="887" bestFit="1" customWidth="1"/>
    <col min="4643" max="4643" width="6.75" style="887" bestFit="1" customWidth="1"/>
    <col min="4644" max="4644" width="10.25" style="887" bestFit="1" customWidth="1"/>
    <col min="4645" max="4646" width="9" style="887"/>
    <col min="4647" max="4647" width="8.5" style="887" bestFit="1" customWidth="1"/>
    <col min="4648" max="4648" width="33.625" style="887" bestFit="1" customWidth="1"/>
    <col min="4649" max="4649" width="7.625" style="887" bestFit="1" customWidth="1"/>
    <col min="4650" max="4650" width="35.5" style="887" bestFit="1" customWidth="1"/>
    <col min="4651" max="4651" width="12.25" style="887" bestFit="1" customWidth="1"/>
    <col min="4652" max="4652" width="25.75" style="887" bestFit="1" customWidth="1"/>
    <col min="4653" max="4864" width="9" style="887"/>
    <col min="4865" max="4893" width="3" style="887" customWidth="1"/>
    <col min="4894" max="4894" width="4.625" style="887" customWidth="1"/>
    <col min="4895" max="4897" width="9" style="887"/>
    <col min="4898" max="4898" width="12.25" style="887" bestFit="1" customWidth="1"/>
    <col min="4899" max="4899" width="6.75" style="887" bestFit="1" customWidth="1"/>
    <col min="4900" max="4900" width="10.25" style="887" bestFit="1" customWidth="1"/>
    <col min="4901" max="4902" width="9" style="887"/>
    <col min="4903" max="4903" width="8.5" style="887" bestFit="1" customWidth="1"/>
    <col min="4904" max="4904" width="33.625" style="887" bestFit="1" customWidth="1"/>
    <col min="4905" max="4905" width="7.625" style="887" bestFit="1" customWidth="1"/>
    <col min="4906" max="4906" width="35.5" style="887" bestFit="1" customWidth="1"/>
    <col min="4907" max="4907" width="12.25" style="887" bestFit="1" customWidth="1"/>
    <col min="4908" max="4908" width="25.75" style="887" bestFit="1" customWidth="1"/>
    <col min="4909" max="5120" width="9" style="887"/>
    <col min="5121" max="5149" width="3" style="887" customWidth="1"/>
    <col min="5150" max="5150" width="4.625" style="887" customWidth="1"/>
    <col min="5151" max="5153" width="9" style="887"/>
    <col min="5154" max="5154" width="12.25" style="887" bestFit="1" customWidth="1"/>
    <col min="5155" max="5155" width="6.75" style="887" bestFit="1" customWidth="1"/>
    <col min="5156" max="5156" width="10.25" style="887" bestFit="1" customWidth="1"/>
    <col min="5157" max="5158" width="9" style="887"/>
    <col min="5159" max="5159" width="8.5" style="887" bestFit="1" customWidth="1"/>
    <col min="5160" max="5160" width="33.625" style="887" bestFit="1" customWidth="1"/>
    <col min="5161" max="5161" width="7.625" style="887" bestFit="1" customWidth="1"/>
    <col min="5162" max="5162" width="35.5" style="887" bestFit="1" customWidth="1"/>
    <col min="5163" max="5163" width="12.25" style="887" bestFit="1" customWidth="1"/>
    <col min="5164" max="5164" width="25.75" style="887" bestFit="1" customWidth="1"/>
    <col min="5165" max="5376" width="9" style="887"/>
    <col min="5377" max="5405" width="3" style="887" customWidth="1"/>
    <col min="5406" max="5406" width="4.625" style="887" customWidth="1"/>
    <col min="5407" max="5409" width="9" style="887"/>
    <col min="5410" max="5410" width="12.25" style="887" bestFit="1" customWidth="1"/>
    <col min="5411" max="5411" width="6.75" style="887" bestFit="1" customWidth="1"/>
    <col min="5412" max="5412" width="10.25" style="887" bestFit="1" customWidth="1"/>
    <col min="5413" max="5414" width="9" style="887"/>
    <col min="5415" max="5415" width="8.5" style="887" bestFit="1" customWidth="1"/>
    <col min="5416" max="5416" width="33.625" style="887" bestFit="1" customWidth="1"/>
    <col min="5417" max="5417" width="7.625" style="887" bestFit="1" customWidth="1"/>
    <col min="5418" max="5418" width="35.5" style="887" bestFit="1" customWidth="1"/>
    <col min="5419" max="5419" width="12.25" style="887" bestFit="1" customWidth="1"/>
    <col min="5420" max="5420" width="25.75" style="887" bestFit="1" customWidth="1"/>
    <col min="5421" max="5632" width="9" style="887"/>
    <col min="5633" max="5661" width="3" style="887" customWidth="1"/>
    <col min="5662" max="5662" width="4.625" style="887" customWidth="1"/>
    <col min="5663" max="5665" width="9" style="887"/>
    <col min="5666" max="5666" width="12.25" style="887" bestFit="1" customWidth="1"/>
    <col min="5667" max="5667" width="6.75" style="887" bestFit="1" customWidth="1"/>
    <col min="5668" max="5668" width="10.25" style="887" bestFit="1" customWidth="1"/>
    <col min="5669" max="5670" width="9" style="887"/>
    <col min="5671" max="5671" width="8.5" style="887" bestFit="1" customWidth="1"/>
    <col min="5672" max="5672" width="33.625" style="887" bestFit="1" customWidth="1"/>
    <col min="5673" max="5673" width="7.625" style="887" bestFit="1" customWidth="1"/>
    <col min="5674" max="5674" width="35.5" style="887" bestFit="1" customWidth="1"/>
    <col min="5675" max="5675" width="12.25" style="887" bestFit="1" customWidth="1"/>
    <col min="5676" max="5676" width="25.75" style="887" bestFit="1" customWidth="1"/>
    <col min="5677" max="5888" width="9" style="887"/>
    <col min="5889" max="5917" width="3" style="887" customWidth="1"/>
    <col min="5918" max="5918" width="4.625" style="887" customWidth="1"/>
    <col min="5919" max="5921" width="9" style="887"/>
    <col min="5922" max="5922" width="12.25" style="887" bestFit="1" customWidth="1"/>
    <col min="5923" max="5923" width="6.75" style="887" bestFit="1" customWidth="1"/>
    <col min="5924" max="5924" width="10.25" style="887" bestFit="1" customWidth="1"/>
    <col min="5925" max="5926" width="9" style="887"/>
    <col min="5927" max="5927" width="8.5" style="887" bestFit="1" customWidth="1"/>
    <col min="5928" max="5928" width="33.625" style="887" bestFit="1" customWidth="1"/>
    <col min="5929" max="5929" width="7.625" style="887" bestFit="1" customWidth="1"/>
    <col min="5930" max="5930" width="35.5" style="887" bestFit="1" customWidth="1"/>
    <col min="5931" max="5931" width="12.25" style="887" bestFit="1" customWidth="1"/>
    <col min="5932" max="5932" width="25.75" style="887" bestFit="1" customWidth="1"/>
    <col min="5933" max="6144" width="9" style="887"/>
    <col min="6145" max="6173" width="3" style="887" customWidth="1"/>
    <col min="6174" max="6174" width="4.625" style="887" customWidth="1"/>
    <col min="6175" max="6177" width="9" style="887"/>
    <col min="6178" max="6178" width="12.25" style="887" bestFit="1" customWidth="1"/>
    <col min="6179" max="6179" width="6.75" style="887" bestFit="1" customWidth="1"/>
    <col min="6180" max="6180" width="10.25" style="887" bestFit="1" customWidth="1"/>
    <col min="6181" max="6182" width="9" style="887"/>
    <col min="6183" max="6183" width="8.5" style="887" bestFit="1" customWidth="1"/>
    <col min="6184" max="6184" width="33.625" style="887" bestFit="1" customWidth="1"/>
    <col min="6185" max="6185" width="7.625" style="887" bestFit="1" customWidth="1"/>
    <col min="6186" max="6186" width="35.5" style="887" bestFit="1" customWidth="1"/>
    <col min="6187" max="6187" width="12.25" style="887" bestFit="1" customWidth="1"/>
    <col min="6188" max="6188" width="25.75" style="887" bestFit="1" customWidth="1"/>
    <col min="6189" max="6400" width="9" style="887"/>
    <col min="6401" max="6429" width="3" style="887" customWidth="1"/>
    <col min="6430" max="6430" width="4.625" style="887" customWidth="1"/>
    <col min="6431" max="6433" width="9" style="887"/>
    <col min="6434" max="6434" width="12.25" style="887" bestFit="1" customWidth="1"/>
    <col min="6435" max="6435" width="6.75" style="887" bestFit="1" customWidth="1"/>
    <col min="6436" max="6436" width="10.25" style="887" bestFit="1" customWidth="1"/>
    <col min="6437" max="6438" width="9" style="887"/>
    <col min="6439" max="6439" width="8.5" style="887" bestFit="1" customWidth="1"/>
    <col min="6440" max="6440" width="33.625" style="887" bestFit="1" customWidth="1"/>
    <col min="6441" max="6441" width="7.625" style="887" bestFit="1" customWidth="1"/>
    <col min="6442" max="6442" width="35.5" style="887" bestFit="1" customWidth="1"/>
    <col min="6443" max="6443" width="12.25" style="887" bestFit="1" customWidth="1"/>
    <col min="6444" max="6444" width="25.75" style="887" bestFit="1" customWidth="1"/>
    <col min="6445" max="6656" width="9" style="887"/>
    <col min="6657" max="6685" width="3" style="887" customWidth="1"/>
    <col min="6686" max="6686" width="4.625" style="887" customWidth="1"/>
    <col min="6687" max="6689" width="9" style="887"/>
    <col min="6690" max="6690" width="12.25" style="887" bestFit="1" customWidth="1"/>
    <col min="6691" max="6691" width="6.75" style="887" bestFit="1" customWidth="1"/>
    <col min="6692" max="6692" width="10.25" style="887" bestFit="1" customWidth="1"/>
    <col min="6693" max="6694" width="9" style="887"/>
    <col min="6695" max="6695" width="8.5" style="887" bestFit="1" customWidth="1"/>
    <col min="6696" max="6696" width="33.625" style="887" bestFit="1" customWidth="1"/>
    <col min="6697" max="6697" width="7.625" style="887" bestFit="1" customWidth="1"/>
    <col min="6698" max="6698" width="35.5" style="887" bestFit="1" customWidth="1"/>
    <col min="6699" max="6699" width="12.25" style="887" bestFit="1" customWidth="1"/>
    <col min="6700" max="6700" width="25.75" style="887" bestFit="1" customWidth="1"/>
    <col min="6701" max="6912" width="9" style="887"/>
    <col min="6913" max="6941" width="3" style="887" customWidth="1"/>
    <col min="6942" max="6942" width="4.625" style="887" customWidth="1"/>
    <col min="6943" max="6945" width="9" style="887"/>
    <col min="6946" max="6946" width="12.25" style="887" bestFit="1" customWidth="1"/>
    <col min="6947" max="6947" width="6.75" style="887" bestFit="1" customWidth="1"/>
    <col min="6948" max="6948" width="10.25" style="887" bestFit="1" customWidth="1"/>
    <col min="6949" max="6950" width="9" style="887"/>
    <col min="6951" max="6951" width="8.5" style="887" bestFit="1" customWidth="1"/>
    <col min="6952" max="6952" width="33.625" style="887" bestFit="1" customWidth="1"/>
    <col min="6953" max="6953" width="7.625" style="887" bestFit="1" customWidth="1"/>
    <col min="6954" max="6954" width="35.5" style="887" bestFit="1" customWidth="1"/>
    <col min="6955" max="6955" width="12.25" style="887" bestFit="1" customWidth="1"/>
    <col min="6956" max="6956" width="25.75" style="887" bestFit="1" customWidth="1"/>
    <col min="6957" max="7168" width="9" style="887"/>
    <col min="7169" max="7197" width="3" style="887" customWidth="1"/>
    <col min="7198" max="7198" width="4.625" style="887" customWidth="1"/>
    <col min="7199" max="7201" width="9" style="887"/>
    <col min="7202" max="7202" width="12.25" style="887" bestFit="1" customWidth="1"/>
    <col min="7203" max="7203" width="6.75" style="887" bestFit="1" customWidth="1"/>
    <col min="7204" max="7204" width="10.25" style="887" bestFit="1" customWidth="1"/>
    <col min="7205" max="7206" width="9" style="887"/>
    <col min="7207" max="7207" width="8.5" style="887" bestFit="1" customWidth="1"/>
    <col min="7208" max="7208" width="33.625" style="887" bestFit="1" customWidth="1"/>
    <col min="7209" max="7209" width="7.625" style="887" bestFit="1" customWidth="1"/>
    <col min="7210" max="7210" width="35.5" style="887" bestFit="1" customWidth="1"/>
    <col min="7211" max="7211" width="12.25" style="887" bestFit="1" customWidth="1"/>
    <col min="7212" max="7212" width="25.75" style="887" bestFit="1" customWidth="1"/>
    <col min="7213" max="7424" width="9" style="887"/>
    <col min="7425" max="7453" width="3" style="887" customWidth="1"/>
    <col min="7454" max="7454" width="4.625" style="887" customWidth="1"/>
    <col min="7455" max="7457" width="9" style="887"/>
    <col min="7458" max="7458" width="12.25" style="887" bestFit="1" customWidth="1"/>
    <col min="7459" max="7459" width="6.75" style="887" bestFit="1" customWidth="1"/>
    <col min="7460" max="7460" width="10.25" style="887" bestFit="1" customWidth="1"/>
    <col min="7461" max="7462" width="9" style="887"/>
    <col min="7463" max="7463" width="8.5" style="887" bestFit="1" customWidth="1"/>
    <col min="7464" max="7464" width="33.625" style="887" bestFit="1" customWidth="1"/>
    <col min="7465" max="7465" width="7.625" style="887" bestFit="1" customWidth="1"/>
    <col min="7466" max="7466" width="35.5" style="887" bestFit="1" customWidth="1"/>
    <col min="7467" max="7467" width="12.25" style="887" bestFit="1" customWidth="1"/>
    <col min="7468" max="7468" width="25.75" style="887" bestFit="1" customWidth="1"/>
    <col min="7469" max="7680" width="9" style="887"/>
    <col min="7681" max="7709" width="3" style="887" customWidth="1"/>
    <col min="7710" max="7710" width="4.625" style="887" customWidth="1"/>
    <col min="7711" max="7713" width="9" style="887"/>
    <col min="7714" max="7714" width="12.25" style="887" bestFit="1" customWidth="1"/>
    <col min="7715" max="7715" width="6.75" style="887" bestFit="1" customWidth="1"/>
    <col min="7716" max="7716" width="10.25" style="887" bestFit="1" customWidth="1"/>
    <col min="7717" max="7718" width="9" style="887"/>
    <col min="7719" max="7719" width="8.5" style="887" bestFit="1" customWidth="1"/>
    <col min="7720" max="7720" width="33.625" style="887" bestFit="1" customWidth="1"/>
    <col min="7721" max="7721" width="7.625" style="887" bestFit="1" customWidth="1"/>
    <col min="7722" max="7722" width="35.5" style="887" bestFit="1" customWidth="1"/>
    <col min="7723" max="7723" width="12.25" style="887" bestFit="1" customWidth="1"/>
    <col min="7724" max="7724" width="25.75" style="887" bestFit="1" customWidth="1"/>
    <col min="7725" max="7936" width="9" style="887"/>
    <col min="7937" max="7965" width="3" style="887" customWidth="1"/>
    <col min="7966" max="7966" width="4.625" style="887" customWidth="1"/>
    <col min="7967" max="7969" width="9" style="887"/>
    <col min="7970" max="7970" width="12.25" style="887" bestFit="1" customWidth="1"/>
    <col min="7971" max="7971" width="6.75" style="887" bestFit="1" customWidth="1"/>
    <col min="7972" max="7972" width="10.25" style="887" bestFit="1" customWidth="1"/>
    <col min="7973" max="7974" width="9" style="887"/>
    <col min="7975" max="7975" width="8.5" style="887" bestFit="1" customWidth="1"/>
    <col min="7976" max="7976" width="33.625" style="887" bestFit="1" customWidth="1"/>
    <col min="7977" max="7977" width="7.625" style="887" bestFit="1" customWidth="1"/>
    <col min="7978" max="7978" width="35.5" style="887" bestFit="1" customWidth="1"/>
    <col min="7979" max="7979" width="12.25" style="887" bestFit="1" customWidth="1"/>
    <col min="7980" max="7980" width="25.75" style="887" bestFit="1" customWidth="1"/>
    <col min="7981" max="8192" width="9" style="887"/>
    <col min="8193" max="8221" width="3" style="887" customWidth="1"/>
    <col min="8222" max="8222" width="4.625" style="887" customWidth="1"/>
    <col min="8223" max="8225" width="9" style="887"/>
    <col min="8226" max="8226" width="12.25" style="887" bestFit="1" customWidth="1"/>
    <col min="8227" max="8227" width="6.75" style="887" bestFit="1" customWidth="1"/>
    <col min="8228" max="8228" width="10.25" style="887" bestFit="1" customWidth="1"/>
    <col min="8229" max="8230" width="9" style="887"/>
    <col min="8231" max="8231" width="8.5" style="887" bestFit="1" customWidth="1"/>
    <col min="8232" max="8232" width="33.625" style="887" bestFit="1" customWidth="1"/>
    <col min="8233" max="8233" width="7.625" style="887" bestFit="1" customWidth="1"/>
    <col min="8234" max="8234" width="35.5" style="887" bestFit="1" customWidth="1"/>
    <col min="8235" max="8235" width="12.25" style="887" bestFit="1" customWidth="1"/>
    <col min="8236" max="8236" width="25.75" style="887" bestFit="1" customWidth="1"/>
    <col min="8237" max="8448" width="9" style="887"/>
    <col min="8449" max="8477" width="3" style="887" customWidth="1"/>
    <col min="8478" max="8478" width="4.625" style="887" customWidth="1"/>
    <col min="8479" max="8481" width="9" style="887"/>
    <col min="8482" max="8482" width="12.25" style="887" bestFit="1" customWidth="1"/>
    <col min="8483" max="8483" width="6.75" style="887" bestFit="1" customWidth="1"/>
    <col min="8484" max="8484" width="10.25" style="887" bestFit="1" customWidth="1"/>
    <col min="8485" max="8486" width="9" style="887"/>
    <col min="8487" max="8487" width="8.5" style="887" bestFit="1" customWidth="1"/>
    <col min="8488" max="8488" width="33.625" style="887" bestFit="1" customWidth="1"/>
    <col min="8489" max="8489" width="7.625" style="887" bestFit="1" customWidth="1"/>
    <col min="8490" max="8490" width="35.5" style="887" bestFit="1" customWidth="1"/>
    <col min="8491" max="8491" width="12.25" style="887" bestFit="1" customWidth="1"/>
    <col min="8492" max="8492" width="25.75" style="887" bestFit="1" customWidth="1"/>
    <col min="8493" max="8704" width="9" style="887"/>
    <col min="8705" max="8733" width="3" style="887" customWidth="1"/>
    <col min="8734" max="8734" width="4.625" style="887" customWidth="1"/>
    <col min="8735" max="8737" width="9" style="887"/>
    <col min="8738" max="8738" width="12.25" style="887" bestFit="1" customWidth="1"/>
    <col min="8739" max="8739" width="6.75" style="887" bestFit="1" customWidth="1"/>
    <col min="8740" max="8740" width="10.25" style="887" bestFit="1" customWidth="1"/>
    <col min="8741" max="8742" width="9" style="887"/>
    <col min="8743" max="8743" width="8.5" style="887" bestFit="1" customWidth="1"/>
    <col min="8744" max="8744" width="33.625" style="887" bestFit="1" customWidth="1"/>
    <col min="8745" max="8745" width="7.625" style="887" bestFit="1" customWidth="1"/>
    <col min="8746" max="8746" width="35.5" style="887" bestFit="1" customWidth="1"/>
    <col min="8747" max="8747" width="12.25" style="887" bestFit="1" customWidth="1"/>
    <col min="8748" max="8748" width="25.75" style="887" bestFit="1" customWidth="1"/>
    <col min="8749" max="8960" width="9" style="887"/>
    <col min="8961" max="8989" width="3" style="887" customWidth="1"/>
    <col min="8990" max="8990" width="4.625" style="887" customWidth="1"/>
    <col min="8991" max="8993" width="9" style="887"/>
    <col min="8994" max="8994" width="12.25" style="887" bestFit="1" customWidth="1"/>
    <col min="8995" max="8995" width="6.75" style="887" bestFit="1" customWidth="1"/>
    <col min="8996" max="8996" width="10.25" style="887" bestFit="1" customWidth="1"/>
    <col min="8997" max="8998" width="9" style="887"/>
    <col min="8999" max="8999" width="8.5" style="887" bestFit="1" customWidth="1"/>
    <col min="9000" max="9000" width="33.625" style="887" bestFit="1" customWidth="1"/>
    <col min="9001" max="9001" width="7.625" style="887" bestFit="1" customWidth="1"/>
    <col min="9002" max="9002" width="35.5" style="887" bestFit="1" customWidth="1"/>
    <col min="9003" max="9003" width="12.25" style="887" bestFit="1" customWidth="1"/>
    <col min="9004" max="9004" width="25.75" style="887" bestFit="1" customWidth="1"/>
    <col min="9005" max="9216" width="9" style="887"/>
    <col min="9217" max="9245" width="3" style="887" customWidth="1"/>
    <col min="9246" max="9246" width="4.625" style="887" customWidth="1"/>
    <col min="9247" max="9249" width="9" style="887"/>
    <col min="9250" max="9250" width="12.25" style="887" bestFit="1" customWidth="1"/>
    <col min="9251" max="9251" width="6.75" style="887" bestFit="1" customWidth="1"/>
    <col min="9252" max="9252" width="10.25" style="887" bestFit="1" customWidth="1"/>
    <col min="9253" max="9254" width="9" style="887"/>
    <col min="9255" max="9255" width="8.5" style="887" bestFit="1" customWidth="1"/>
    <col min="9256" max="9256" width="33.625" style="887" bestFit="1" customWidth="1"/>
    <col min="9257" max="9257" width="7.625" style="887" bestFit="1" customWidth="1"/>
    <col min="9258" max="9258" width="35.5" style="887" bestFit="1" customWidth="1"/>
    <col min="9259" max="9259" width="12.25" style="887" bestFit="1" customWidth="1"/>
    <col min="9260" max="9260" width="25.75" style="887" bestFit="1" customWidth="1"/>
    <col min="9261" max="9472" width="9" style="887"/>
    <col min="9473" max="9501" width="3" style="887" customWidth="1"/>
    <col min="9502" max="9502" width="4.625" style="887" customWidth="1"/>
    <col min="9503" max="9505" width="9" style="887"/>
    <col min="9506" max="9506" width="12.25" style="887" bestFit="1" customWidth="1"/>
    <col min="9507" max="9507" width="6.75" style="887" bestFit="1" customWidth="1"/>
    <col min="9508" max="9508" width="10.25" style="887" bestFit="1" customWidth="1"/>
    <col min="9509" max="9510" width="9" style="887"/>
    <col min="9511" max="9511" width="8.5" style="887" bestFit="1" customWidth="1"/>
    <col min="9512" max="9512" width="33.625" style="887" bestFit="1" customWidth="1"/>
    <col min="9513" max="9513" width="7.625" style="887" bestFit="1" customWidth="1"/>
    <col min="9514" max="9514" width="35.5" style="887" bestFit="1" customWidth="1"/>
    <col min="9515" max="9515" width="12.25" style="887" bestFit="1" customWidth="1"/>
    <col min="9516" max="9516" width="25.75" style="887" bestFit="1" customWidth="1"/>
    <col min="9517" max="9728" width="9" style="887"/>
    <col min="9729" max="9757" width="3" style="887" customWidth="1"/>
    <col min="9758" max="9758" width="4.625" style="887" customWidth="1"/>
    <col min="9759" max="9761" width="9" style="887"/>
    <col min="9762" max="9762" width="12.25" style="887" bestFit="1" customWidth="1"/>
    <col min="9763" max="9763" width="6.75" style="887" bestFit="1" customWidth="1"/>
    <col min="9764" max="9764" width="10.25" style="887" bestFit="1" customWidth="1"/>
    <col min="9765" max="9766" width="9" style="887"/>
    <col min="9767" max="9767" width="8.5" style="887" bestFit="1" customWidth="1"/>
    <col min="9768" max="9768" width="33.625" style="887" bestFit="1" customWidth="1"/>
    <col min="9769" max="9769" width="7.625" style="887" bestFit="1" customWidth="1"/>
    <col min="9770" max="9770" width="35.5" style="887" bestFit="1" customWidth="1"/>
    <col min="9771" max="9771" width="12.25" style="887" bestFit="1" customWidth="1"/>
    <col min="9772" max="9772" width="25.75" style="887" bestFit="1" customWidth="1"/>
    <col min="9773" max="9984" width="9" style="887"/>
    <col min="9985" max="10013" width="3" style="887" customWidth="1"/>
    <col min="10014" max="10014" width="4.625" style="887" customWidth="1"/>
    <col min="10015" max="10017" width="9" style="887"/>
    <col min="10018" max="10018" width="12.25" style="887" bestFit="1" customWidth="1"/>
    <col min="10019" max="10019" width="6.75" style="887" bestFit="1" customWidth="1"/>
    <col min="10020" max="10020" width="10.25" style="887" bestFit="1" customWidth="1"/>
    <col min="10021" max="10022" width="9" style="887"/>
    <col min="10023" max="10023" width="8.5" style="887" bestFit="1" customWidth="1"/>
    <col min="10024" max="10024" width="33.625" style="887" bestFit="1" customWidth="1"/>
    <col min="10025" max="10025" width="7.625" style="887" bestFit="1" customWidth="1"/>
    <col min="10026" max="10026" width="35.5" style="887" bestFit="1" customWidth="1"/>
    <col min="10027" max="10027" width="12.25" style="887" bestFit="1" customWidth="1"/>
    <col min="10028" max="10028" width="25.75" style="887" bestFit="1" customWidth="1"/>
    <col min="10029" max="10240" width="9" style="887"/>
    <col min="10241" max="10269" width="3" style="887" customWidth="1"/>
    <col min="10270" max="10270" width="4.625" style="887" customWidth="1"/>
    <col min="10271" max="10273" width="9" style="887"/>
    <col min="10274" max="10274" width="12.25" style="887" bestFit="1" customWidth="1"/>
    <col min="10275" max="10275" width="6.75" style="887" bestFit="1" customWidth="1"/>
    <col min="10276" max="10276" width="10.25" style="887" bestFit="1" customWidth="1"/>
    <col min="10277" max="10278" width="9" style="887"/>
    <col min="10279" max="10279" width="8.5" style="887" bestFit="1" customWidth="1"/>
    <col min="10280" max="10280" width="33.625" style="887" bestFit="1" customWidth="1"/>
    <col min="10281" max="10281" width="7.625" style="887" bestFit="1" customWidth="1"/>
    <col min="10282" max="10282" width="35.5" style="887" bestFit="1" customWidth="1"/>
    <col min="10283" max="10283" width="12.25" style="887" bestFit="1" customWidth="1"/>
    <col min="10284" max="10284" width="25.75" style="887" bestFit="1" customWidth="1"/>
    <col min="10285" max="10496" width="9" style="887"/>
    <col min="10497" max="10525" width="3" style="887" customWidth="1"/>
    <col min="10526" max="10526" width="4.625" style="887" customWidth="1"/>
    <col min="10527" max="10529" width="9" style="887"/>
    <col min="10530" max="10530" width="12.25" style="887" bestFit="1" customWidth="1"/>
    <col min="10531" max="10531" width="6.75" style="887" bestFit="1" customWidth="1"/>
    <col min="10532" max="10532" width="10.25" style="887" bestFit="1" customWidth="1"/>
    <col min="10533" max="10534" width="9" style="887"/>
    <col min="10535" max="10535" width="8.5" style="887" bestFit="1" customWidth="1"/>
    <col min="10536" max="10536" width="33.625" style="887" bestFit="1" customWidth="1"/>
    <col min="10537" max="10537" width="7.625" style="887" bestFit="1" customWidth="1"/>
    <col min="10538" max="10538" width="35.5" style="887" bestFit="1" customWidth="1"/>
    <col min="10539" max="10539" width="12.25" style="887" bestFit="1" customWidth="1"/>
    <col min="10540" max="10540" width="25.75" style="887" bestFit="1" customWidth="1"/>
    <col min="10541" max="10752" width="9" style="887"/>
    <col min="10753" max="10781" width="3" style="887" customWidth="1"/>
    <col min="10782" max="10782" width="4.625" style="887" customWidth="1"/>
    <col min="10783" max="10785" width="9" style="887"/>
    <col min="10786" max="10786" width="12.25" style="887" bestFit="1" customWidth="1"/>
    <col min="10787" max="10787" width="6.75" style="887" bestFit="1" customWidth="1"/>
    <col min="10788" max="10788" width="10.25" style="887" bestFit="1" customWidth="1"/>
    <col min="10789" max="10790" width="9" style="887"/>
    <col min="10791" max="10791" width="8.5" style="887" bestFit="1" customWidth="1"/>
    <col min="10792" max="10792" width="33.625" style="887" bestFit="1" customWidth="1"/>
    <col min="10793" max="10793" width="7.625" style="887" bestFit="1" customWidth="1"/>
    <col min="10794" max="10794" width="35.5" style="887" bestFit="1" customWidth="1"/>
    <col min="10795" max="10795" width="12.25" style="887" bestFit="1" customWidth="1"/>
    <col min="10796" max="10796" width="25.75" style="887" bestFit="1" customWidth="1"/>
    <col min="10797" max="11008" width="9" style="887"/>
    <col min="11009" max="11037" width="3" style="887" customWidth="1"/>
    <col min="11038" max="11038" width="4.625" style="887" customWidth="1"/>
    <col min="11039" max="11041" width="9" style="887"/>
    <col min="11042" max="11042" width="12.25" style="887" bestFit="1" customWidth="1"/>
    <col min="11043" max="11043" width="6.75" style="887" bestFit="1" customWidth="1"/>
    <col min="11044" max="11044" width="10.25" style="887" bestFit="1" customWidth="1"/>
    <col min="11045" max="11046" width="9" style="887"/>
    <col min="11047" max="11047" width="8.5" style="887" bestFit="1" customWidth="1"/>
    <col min="11048" max="11048" width="33.625" style="887" bestFit="1" customWidth="1"/>
    <col min="11049" max="11049" width="7.625" style="887" bestFit="1" customWidth="1"/>
    <col min="11050" max="11050" width="35.5" style="887" bestFit="1" customWidth="1"/>
    <col min="11051" max="11051" width="12.25" style="887" bestFit="1" customWidth="1"/>
    <col min="11052" max="11052" width="25.75" style="887" bestFit="1" customWidth="1"/>
    <col min="11053" max="11264" width="9" style="887"/>
    <col min="11265" max="11293" width="3" style="887" customWidth="1"/>
    <col min="11294" max="11294" width="4.625" style="887" customWidth="1"/>
    <col min="11295" max="11297" width="9" style="887"/>
    <col min="11298" max="11298" width="12.25" style="887" bestFit="1" customWidth="1"/>
    <col min="11299" max="11299" width="6.75" style="887" bestFit="1" customWidth="1"/>
    <col min="11300" max="11300" width="10.25" style="887" bestFit="1" customWidth="1"/>
    <col min="11301" max="11302" width="9" style="887"/>
    <col min="11303" max="11303" width="8.5" style="887" bestFit="1" customWidth="1"/>
    <col min="11304" max="11304" width="33.625" style="887" bestFit="1" customWidth="1"/>
    <col min="11305" max="11305" width="7.625" style="887" bestFit="1" customWidth="1"/>
    <col min="11306" max="11306" width="35.5" style="887" bestFit="1" customWidth="1"/>
    <col min="11307" max="11307" width="12.25" style="887" bestFit="1" customWidth="1"/>
    <col min="11308" max="11308" width="25.75" style="887" bestFit="1" customWidth="1"/>
    <col min="11309" max="11520" width="9" style="887"/>
    <col min="11521" max="11549" width="3" style="887" customWidth="1"/>
    <col min="11550" max="11550" width="4.625" style="887" customWidth="1"/>
    <col min="11551" max="11553" width="9" style="887"/>
    <col min="11554" max="11554" width="12.25" style="887" bestFit="1" customWidth="1"/>
    <col min="11555" max="11555" width="6.75" style="887" bestFit="1" customWidth="1"/>
    <col min="11556" max="11556" width="10.25" style="887" bestFit="1" customWidth="1"/>
    <col min="11557" max="11558" width="9" style="887"/>
    <col min="11559" max="11559" width="8.5" style="887" bestFit="1" customWidth="1"/>
    <col min="11560" max="11560" width="33.625" style="887" bestFit="1" customWidth="1"/>
    <col min="11561" max="11561" width="7.625" style="887" bestFit="1" customWidth="1"/>
    <col min="11562" max="11562" width="35.5" style="887" bestFit="1" customWidth="1"/>
    <col min="11563" max="11563" width="12.25" style="887" bestFit="1" customWidth="1"/>
    <col min="11564" max="11564" width="25.75" style="887" bestFit="1" customWidth="1"/>
    <col min="11565" max="11776" width="9" style="887"/>
    <col min="11777" max="11805" width="3" style="887" customWidth="1"/>
    <col min="11806" max="11806" width="4.625" style="887" customWidth="1"/>
    <col min="11807" max="11809" width="9" style="887"/>
    <col min="11810" max="11810" width="12.25" style="887" bestFit="1" customWidth="1"/>
    <col min="11811" max="11811" width="6.75" style="887" bestFit="1" customWidth="1"/>
    <col min="11812" max="11812" width="10.25" style="887" bestFit="1" customWidth="1"/>
    <col min="11813" max="11814" width="9" style="887"/>
    <col min="11815" max="11815" width="8.5" style="887" bestFit="1" customWidth="1"/>
    <col min="11816" max="11816" width="33.625" style="887" bestFit="1" customWidth="1"/>
    <col min="11817" max="11817" width="7.625" style="887" bestFit="1" customWidth="1"/>
    <col min="11818" max="11818" width="35.5" style="887" bestFit="1" customWidth="1"/>
    <col min="11819" max="11819" width="12.25" style="887" bestFit="1" customWidth="1"/>
    <col min="11820" max="11820" width="25.75" style="887" bestFit="1" customWidth="1"/>
    <col min="11821" max="12032" width="9" style="887"/>
    <col min="12033" max="12061" width="3" style="887" customWidth="1"/>
    <col min="12062" max="12062" width="4.625" style="887" customWidth="1"/>
    <col min="12063" max="12065" width="9" style="887"/>
    <col min="12066" max="12066" width="12.25" style="887" bestFit="1" customWidth="1"/>
    <col min="12067" max="12067" width="6.75" style="887" bestFit="1" customWidth="1"/>
    <col min="12068" max="12068" width="10.25" style="887" bestFit="1" customWidth="1"/>
    <col min="12069" max="12070" width="9" style="887"/>
    <col min="12071" max="12071" width="8.5" style="887" bestFit="1" customWidth="1"/>
    <col min="12072" max="12072" width="33.625" style="887" bestFit="1" customWidth="1"/>
    <col min="12073" max="12073" width="7.625" style="887" bestFit="1" customWidth="1"/>
    <col min="12074" max="12074" width="35.5" style="887" bestFit="1" customWidth="1"/>
    <col min="12075" max="12075" width="12.25" style="887" bestFit="1" customWidth="1"/>
    <col min="12076" max="12076" width="25.75" style="887" bestFit="1" customWidth="1"/>
    <col min="12077" max="12288" width="9" style="887"/>
    <col min="12289" max="12317" width="3" style="887" customWidth="1"/>
    <col min="12318" max="12318" width="4.625" style="887" customWidth="1"/>
    <col min="12319" max="12321" width="9" style="887"/>
    <col min="12322" max="12322" width="12.25" style="887" bestFit="1" customWidth="1"/>
    <col min="12323" max="12323" width="6.75" style="887" bestFit="1" customWidth="1"/>
    <col min="12324" max="12324" width="10.25" style="887" bestFit="1" customWidth="1"/>
    <col min="12325" max="12326" width="9" style="887"/>
    <col min="12327" max="12327" width="8.5" style="887" bestFit="1" customWidth="1"/>
    <col min="12328" max="12328" width="33.625" style="887" bestFit="1" customWidth="1"/>
    <col min="12329" max="12329" width="7.625" style="887" bestFit="1" customWidth="1"/>
    <col min="12330" max="12330" width="35.5" style="887" bestFit="1" customWidth="1"/>
    <col min="12331" max="12331" width="12.25" style="887" bestFit="1" customWidth="1"/>
    <col min="12332" max="12332" width="25.75" style="887" bestFit="1" customWidth="1"/>
    <col min="12333" max="12544" width="9" style="887"/>
    <col min="12545" max="12573" width="3" style="887" customWidth="1"/>
    <col min="12574" max="12574" width="4.625" style="887" customWidth="1"/>
    <col min="12575" max="12577" width="9" style="887"/>
    <col min="12578" max="12578" width="12.25" style="887" bestFit="1" customWidth="1"/>
    <col min="12579" max="12579" width="6.75" style="887" bestFit="1" customWidth="1"/>
    <col min="12580" max="12580" width="10.25" style="887" bestFit="1" customWidth="1"/>
    <col min="12581" max="12582" width="9" style="887"/>
    <col min="12583" max="12583" width="8.5" style="887" bestFit="1" customWidth="1"/>
    <col min="12584" max="12584" width="33.625" style="887" bestFit="1" customWidth="1"/>
    <col min="12585" max="12585" width="7.625" style="887" bestFit="1" customWidth="1"/>
    <col min="12586" max="12586" width="35.5" style="887" bestFit="1" customWidth="1"/>
    <col min="12587" max="12587" width="12.25" style="887" bestFit="1" customWidth="1"/>
    <col min="12588" max="12588" width="25.75" style="887" bestFit="1" customWidth="1"/>
    <col min="12589" max="12800" width="9" style="887"/>
    <col min="12801" max="12829" width="3" style="887" customWidth="1"/>
    <col min="12830" max="12830" width="4.625" style="887" customWidth="1"/>
    <col min="12831" max="12833" width="9" style="887"/>
    <col min="12834" max="12834" width="12.25" style="887" bestFit="1" customWidth="1"/>
    <col min="12835" max="12835" width="6.75" style="887" bestFit="1" customWidth="1"/>
    <col min="12836" max="12836" width="10.25" style="887" bestFit="1" customWidth="1"/>
    <col min="12837" max="12838" width="9" style="887"/>
    <col min="12839" max="12839" width="8.5" style="887" bestFit="1" customWidth="1"/>
    <col min="12840" max="12840" width="33.625" style="887" bestFit="1" customWidth="1"/>
    <col min="12841" max="12841" width="7.625" style="887" bestFit="1" customWidth="1"/>
    <col min="12842" max="12842" width="35.5" style="887" bestFit="1" customWidth="1"/>
    <col min="12843" max="12843" width="12.25" style="887" bestFit="1" customWidth="1"/>
    <col min="12844" max="12844" width="25.75" style="887" bestFit="1" customWidth="1"/>
    <col min="12845" max="13056" width="9" style="887"/>
    <col min="13057" max="13085" width="3" style="887" customWidth="1"/>
    <col min="13086" max="13086" width="4.625" style="887" customWidth="1"/>
    <col min="13087" max="13089" width="9" style="887"/>
    <col min="13090" max="13090" width="12.25" style="887" bestFit="1" customWidth="1"/>
    <col min="13091" max="13091" width="6.75" style="887" bestFit="1" customWidth="1"/>
    <col min="13092" max="13092" width="10.25" style="887" bestFit="1" customWidth="1"/>
    <col min="13093" max="13094" width="9" style="887"/>
    <col min="13095" max="13095" width="8.5" style="887" bestFit="1" customWidth="1"/>
    <col min="13096" max="13096" width="33.625" style="887" bestFit="1" customWidth="1"/>
    <col min="13097" max="13097" width="7.625" style="887" bestFit="1" customWidth="1"/>
    <col min="13098" max="13098" width="35.5" style="887" bestFit="1" customWidth="1"/>
    <col min="13099" max="13099" width="12.25" style="887" bestFit="1" customWidth="1"/>
    <col min="13100" max="13100" width="25.75" style="887" bestFit="1" customWidth="1"/>
    <col min="13101" max="13312" width="9" style="887"/>
    <col min="13313" max="13341" width="3" style="887" customWidth="1"/>
    <col min="13342" max="13342" width="4.625" style="887" customWidth="1"/>
    <col min="13343" max="13345" width="9" style="887"/>
    <col min="13346" max="13346" width="12.25" style="887" bestFit="1" customWidth="1"/>
    <col min="13347" max="13347" width="6.75" style="887" bestFit="1" customWidth="1"/>
    <col min="13348" max="13348" width="10.25" style="887" bestFit="1" customWidth="1"/>
    <col min="13349" max="13350" width="9" style="887"/>
    <col min="13351" max="13351" width="8.5" style="887" bestFit="1" customWidth="1"/>
    <col min="13352" max="13352" width="33.625" style="887" bestFit="1" customWidth="1"/>
    <col min="13353" max="13353" width="7.625" style="887" bestFit="1" customWidth="1"/>
    <col min="13354" max="13354" width="35.5" style="887" bestFit="1" customWidth="1"/>
    <col min="13355" max="13355" width="12.25" style="887" bestFit="1" customWidth="1"/>
    <col min="13356" max="13356" width="25.75" style="887" bestFit="1" customWidth="1"/>
    <col min="13357" max="13568" width="9" style="887"/>
    <col min="13569" max="13597" width="3" style="887" customWidth="1"/>
    <col min="13598" max="13598" width="4.625" style="887" customWidth="1"/>
    <col min="13599" max="13601" width="9" style="887"/>
    <col min="13602" max="13602" width="12.25" style="887" bestFit="1" customWidth="1"/>
    <col min="13603" max="13603" width="6.75" style="887" bestFit="1" customWidth="1"/>
    <col min="13604" max="13604" width="10.25" style="887" bestFit="1" customWidth="1"/>
    <col min="13605" max="13606" width="9" style="887"/>
    <col min="13607" max="13607" width="8.5" style="887" bestFit="1" customWidth="1"/>
    <col min="13608" max="13608" width="33.625" style="887" bestFit="1" customWidth="1"/>
    <col min="13609" max="13609" width="7.625" style="887" bestFit="1" customWidth="1"/>
    <col min="13610" max="13610" width="35.5" style="887" bestFit="1" customWidth="1"/>
    <col min="13611" max="13611" width="12.25" style="887" bestFit="1" customWidth="1"/>
    <col min="13612" max="13612" width="25.75" style="887" bestFit="1" customWidth="1"/>
    <col min="13613" max="13824" width="9" style="887"/>
    <col min="13825" max="13853" width="3" style="887" customWidth="1"/>
    <col min="13854" max="13854" width="4.625" style="887" customWidth="1"/>
    <col min="13855" max="13857" width="9" style="887"/>
    <col min="13858" max="13858" width="12.25" style="887" bestFit="1" customWidth="1"/>
    <col min="13859" max="13859" width="6.75" style="887" bestFit="1" customWidth="1"/>
    <col min="13860" max="13860" width="10.25" style="887" bestFit="1" customWidth="1"/>
    <col min="13861" max="13862" width="9" style="887"/>
    <col min="13863" max="13863" width="8.5" style="887" bestFit="1" customWidth="1"/>
    <col min="13864" max="13864" width="33.625" style="887" bestFit="1" customWidth="1"/>
    <col min="13865" max="13865" width="7.625" style="887" bestFit="1" customWidth="1"/>
    <col min="13866" max="13866" width="35.5" style="887" bestFit="1" customWidth="1"/>
    <col min="13867" max="13867" width="12.25" style="887" bestFit="1" customWidth="1"/>
    <col min="13868" max="13868" width="25.75" style="887" bestFit="1" customWidth="1"/>
    <col min="13869" max="14080" width="9" style="887"/>
    <col min="14081" max="14109" width="3" style="887" customWidth="1"/>
    <col min="14110" max="14110" width="4.625" style="887" customWidth="1"/>
    <col min="14111" max="14113" width="9" style="887"/>
    <col min="14114" max="14114" width="12.25" style="887" bestFit="1" customWidth="1"/>
    <col min="14115" max="14115" width="6.75" style="887" bestFit="1" customWidth="1"/>
    <col min="14116" max="14116" width="10.25" style="887" bestFit="1" customWidth="1"/>
    <col min="14117" max="14118" width="9" style="887"/>
    <col min="14119" max="14119" width="8.5" style="887" bestFit="1" customWidth="1"/>
    <col min="14120" max="14120" width="33.625" style="887" bestFit="1" customWidth="1"/>
    <col min="14121" max="14121" width="7.625" style="887" bestFit="1" customWidth="1"/>
    <col min="14122" max="14122" width="35.5" style="887" bestFit="1" customWidth="1"/>
    <col min="14123" max="14123" width="12.25" style="887" bestFit="1" customWidth="1"/>
    <col min="14124" max="14124" width="25.75" style="887" bestFit="1" customWidth="1"/>
    <col min="14125" max="14336" width="9" style="887"/>
    <col min="14337" max="14365" width="3" style="887" customWidth="1"/>
    <col min="14366" max="14366" width="4.625" style="887" customWidth="1"/>
    <col min="14367" max="14369" width="9" style="887"/>
    <col min="14370" max="14370" width="12.25" style="887" bestFit="1" customWidth="1"/>
    <col min="14371" max="14371" width="6.75" style="887" bestFit="1" customWidth="1"/>
    <col min="14372" max="14372" width="10.25" style="887" bestFit="1" customWidth="1"/>
    <col min="14373" max="14374" width="9" style="887"/>
    <col min="14375" max="14375" width="8.5" style="887" bestFit="1" customWidth="1"/>
    <col min="14376" max="14376" width="33.625" style="887" bestFit="1" customWidth="1"/>
    <col min="14377" max="14377" width="7.625" style="887" bestFit="1" customWidth="1"/>
    <col min="14378" max="14378" width="35.5" style="887" bestFit="1" customWidth="1"/>
    <col min="14379" max="14379" width="12.25" style="887" bestFit="1" customWidth="1"/>
    <col min="14380" max="14380" width="25.75" style="887" bestFit="1" customWidth="1"/>
    <col min="14381" max="14592" width="9" style="887"/>
    <col min="14593" max="14621" width="3" style="887" customWidth="1"/>
    <col min="14622" max="14622" width="4.625" style="887" customWidth="1"/>
    <col min="14623" max="14625" width="9" style="887"/>
    <col min="14626" max="14626" width="12.25" style="887" bestFit="1" customWidth="1"/>
    <col min="14627" max="14627" width="6.75" style="887" bestFit="1" customWidth="1"/>
    <col min="14628" max="14628" width="10.25" style="887" bestFit="1" customWidth="1"/>
    <col min="14629" max="14630" width="9" style="887"/>
    <col min="14631" max="14631" width="8.5" style="887" bestFit="1" customWidth="1"/>
    <col min="14632" max="14632" width="33.625" style="887" bestFit="1" customWidth="1"/>
    <col min="14633" max="14633" width="7.625" style="887" bestFit="1" customWidth="1"/>
    <col min="14634" max="14634" width="35.5" style="887" bestFit="1" customWidth="1"/>
    <col min="14635" max="14635" width="12.25" style="887" bestFit="1" customWidth="1"/>
    <col min="14636" max="14636" width="25.75" style="887" bestFit="1" customWidth="1"/>
    <col min="14637" max="14848" width="9" style="887"/>
    <col min="14849" max="14877" width="3" style="887" customWidth="1"/>
    <col min="14878" max="14878" width="4.625" style="887" customWidth="1"/>
    <col min="14879" max="14881" width="9" style="887"/>
    <col min="14882" max="14882" width="12.25" style="887" bestFit="1" customWidth="1"/>
    <col min="14883" max="14883" width="6.75" style="887" bestFit="1" customWidth="1"/>
    <col min="14884" max="14884" width="10.25" style="887" bestFit="1" customWidth="1"/>
    <col min="14885" max="14886" width="9" style="887"/>
    <col min="14887" max="14887" width="8.5" style="887" bestFit="1" customWidth="1"/>
    <col min="14888" max="14888" width="33.625" style="887" bestFit="1" customWidth="1"/>
    <col min="14889" max="14889" width="7.625" style="887" bestFit="1" customWidth="1"/>
    <col min="14890" max="14890" width="35.5" style="887" bestFit="1" customWidth="1"/>
    <col min="14891" max="14891" width="12.25" style="887" bestFit="1" customWidth="1"/>
    <col min="14892" max="14892" width="25.75" style="887" bestFit="1" customWidth="1"/>
    <col min="14893" max="15104" width="9" style="887"/>
    <col min="15105" max="15133" width="3" style="887" customWidth="1"/>
    <col min="15134" max="15134" width="4.625" style="887" customWidth="1"/>
    <col min="15135" max="15137" width="9" style="887"/>
    <col min="15138" max="15138" width="12.25" style="887" bestFit="1" customWidth="1"/>
    <col min="15139" max="15139" width="6.75" style="887" bestFit="1" customWidth="1"/>
    <col min="15140" max="15140" width="10.25" style="887" bestFit="1" customWidth="1"/>
    <col min="15141" max="15142" width="9" style="887"/>
    <col min="15143" max="15143" width="8.5" style="887" bestFit="1" customWidth="1"/>
    <col min="15144" max="15144" width="33.625" style="887" bestFit="1" customWidth="1"/>
    <col min="15145" max="15145" width="7.625" style="887" bestFit="1" customWidth="1"/>
    <col min="15146" max="15146" width="35.5" style="887" bestFit="1" customWidth="1"/>
    <col min="15147" max="15147" width="12.25" style="887" bestFit="1" customWidth="1"/>
    <col min="15148" max="15148" width="25.75" style="887" bestFit="1" customWidth="1"/>
    <col min="15149" max="15360" width="9" style="887"/>
    <col min="15361" max="15389" width="3" style="887" customWidth="1"/>
    <col min="15390" max="15390" width="4.625" style="887" customWidth="1"/>
    <col min="15391" max="15393" width="9" style="887"/>
    <col min="15394" max="15394" width="12.25" style="887" bestFit="1" customWidth="1"/>
    <col min="15395" max="15395" width="6.75" style="887" bestFit="1" customWidth="1"/>
    <col min="15396" max="15396" width="10.25" style="887" bestFit="1" customWidth="1"/>
    <col min="15397" max="15398" width="9" style="887"/>
    <col min="15399" max="15399" width="8.5" style="887" bestFit="1" customWidth="1"/>
    <col min="15400" max="15400" width="33.625" style="887" bestFit="1" customWidth="1"/>
    <col min="15401" max="15401" width="7.625" style="887" bestFit="1" customWidth="1"/>
    <col min="15402" max="15402" width="35.5" style="887" bestFit="1" customWidth="1"/>
    <col min="15403" max="15403" width="12.25" style="887" bestFit="1" customWidth="1"/>
    <col min="15404" max="15404" width="25.75" style="887" bestFit="1" customWidth="1"/>
    <col min="15405" max="15616" width="9" style="887"/>
    <col min="15617" max="15645" width="3" style="887" customWidth="1"/>
    <col min="15646" max="15646" width="4.625" style="887" customWidth="1"/>
    <col min="15647" max="15649" width="9" style="887"/>
    <col min="15650" max="15650" width="12.25" style="887" bestFit="1" customWidth="1"/>
    <col min="15651" max="15651" width="6.75" style="887" bestFit="1" customWidth="1"/>
    <col min="15652" max="15652" width="10.25" style="887" bestFit="1" customWidth="1"/>
    <col min="15653" max="15654" width="9" style="887"/>
    <col min="15655" max="15655" width="8.5" style="887" bestFit="1" customWidth="1"/>
    <col min="15656" max="15656" width="33.625" style="887" bestFit="1" customWidth="1"/>
    <col min="15657" max="15657" width="7.625" style="887" bestFit="1" customWidth="1"/>
    <col min="15658" max="15658" width="35.5" style="887" bestFit="1" customWidth="1"/>
    <col min="15659" max="15659" width="12.25" style="887" bestFit="1" customWidth="1"/>
    <col min="15660" max="15660" width="25.75" style="887" bestFit="1" customWidth="1"/>
    <col min="15661" max="15872" width="9" style="887"/>
    <col min="15873" max="15901" width="3" style="887" customWidth="1"/>
    <col min="15902" max="15902" width="4.625" style="887" customWidth="1"/>
    <col min="15903" max="15905" width="9" style="887"/>
    <col min="15906" max="15906" width="12.25" style="887" bestFit="1" customWidth="1"/>
    <col min="15907" max="15907" width="6.75" style="887" bestFit="1" customWidth="1"/>
    <col min="15908" max="15908" width="10.25" style="887" bestFit="1" customWidth="1"/>
    <col min="15909" max="15910" width="9" style="887"/>
    <col min="15911" max="15911" width="8.5" style="887" bestFit="1" customWidth="1"/>
    <col min="15912" max="15912" width="33.625" style="887" bestFit="1" customWidth="1"/>
    <col min="15913" max="15913" width="7.625" style="887" bestFit="1" customWidth="1"/>
    <col min="15914" max="15914" width="35.5" style="887" bestFit="1" customWidth="1"/>
    <col min="15915" max="15915" width="12.25" style="887" bestFit="1" customWidth="1"/>
    <col min="15916" max="15916" width="25.75" style="887" bestFit="1" customWidth="1"/>
    <col min="15917" max="16128" width="9" style="887"/>
    <col min="16129" max="16157" width="3" style="887" customWidth="1"/>
    <col min="16158" max="16158" width="4.625" style="887" customWidth="1"/>
    <col min="16159" max="16161" width="9" style="887"/>
    <col min="16162" max="16162" width="12.25" style="887" bestFit="1" customWidth="1"/>
    <col min="16163" max="16163" width="6.75" style="887" bestFit="1" customWidth="1"/>
    <col min="16164" max="16164" width="10.25" style="887" bestFit="1" customWidth="1"/>
    <col min="16165" max="16166" width="9" style="887"/>
    <col min="16167" max="16167" width="8.5" style="887" bestFit="1" customWidth="1"/>
    <col min="16168" max="16168" width="33.625" style="887" bestFit="1" customWidth="1"/>
    <col min="16169" max="16169" width="7.625" style="887" bestFit="1" customWidth="1"/>
    <col min="16170" max="16170" width="35.5" style="887" bestFit="1" customWidth="1"/>
    <col min="16171" max="16171" width="12.25" style="887" bestFit="1" customWidth="1"/>
    <col min="16172" max="16172" width="25.75" style="887" bestFit="1" customWidth="1"/>
    <col min="16173" max="16384" width="9" style="887"/>
  </cols>
  <sheetData>
    <row r="1" spans="1:33" ht="15.75" customHeight="1">
      <c r="A1" s="2170" t="s">
        <v>2475</v>
      </c>
      <c r="B1" s="2170"/>
      <c r="C1" s="2170"/>
      <c r="D1" s="2170"/>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1"/>
      <c r="AC1" s="2171"/>
    </row>
    <row r="2" spans="1:33" ht="15.75" customHeight="1">
      <c r="A2" s="2172" t="s">
        <v>2739</v>
      </c>
      <c r="B2" s="2172"/>
      <c r="C2" s="2172"/>
      <c r="D2" s="2172"/>
      <c r="E2" s="2171"/>
      <c r="F2" s="2171"/>
      <c r="G2" s="2171"/>
      <c r="H2" s="2171"/>
      <c r="I2" s="2171"/>
      <c r="J2" s="2171"/>
      <c r="K2" s="2171"/>
      <c r="L2" s="2171"/>
      <c r="M2" s="2171"/>
      <c r="N2" s="2171"/>
      <c r="O2" s="2171"/>
      <c r="P2" s="2171"/>
      <c r="Q2" s="2171"/>
      <c r="R2" s="2171"/>
      <c r="S2" s="2171"/>
      <c r="T2" s="2171"/>
      <c r="U2" s="2171"/>
      <c r="V2" s="2171"/>
      <c r="W2" s="2171"/>
      <c r="X2" s="2171"/>
      <c r="Y2" s="2171"/>
      <c r="Z2" s="2171"/>
      <c r="AA2" s="2171"/>
      <c r="AB2" s="2171"/>
      <c r="AC2" s="2171"/>
    </row>
    <row r="3" spans="1:33" s="873" customFormat="1" ht="15.75" customHeight="1">
      <c r="A3" s="903" t="s">
        <v>3955</v>
      </c>
      <c r="B3" s="903"/>
      <c r="C3" s="903"/>
      <c r="D3" s="903"/>
      <c r="E3" s="903"/>
      <c r="F3" s="903"/>
      <c r="G3" s="903"/>
      <c r="H3" s="903"/>
      <c r="I3" s="903"/>
      <c r="J3" s="903"/>
      <c r="K3" s="2173"/>
      <c r="L3" s="2173"/>
      <c r="M3" s="2173"/>
      <c r="N3" s="2173"/>
      <c r="O3" s="2173"/>
      <c r="P3" s="2173"/>
      <c r="Q3" s="2173"/>
      <c r="R3" s="2173"/>
      <c r="S3" s="2173"/>
      <c r="T3" s="2173"/>
      <c r="U3" s="2173"/>
      <c r="V3" s="2173"/>
      <c r="W3" s="2173"/>
      <c r="X3" s="2173"/>
      <c r="Y3" s="2173"/>
      <c r="Z3" s="2173"/>
      <c r="AA3" s="2173"/>
      <c r="AB3" s="2173"/>
      <c r="AC3" s="2173"/>
    </row>
    <row r="4" spans="1:33" s="873" customFormat="1" ht="15.75" customHeight="1">
      <c r="A4" s="875" t="s">
        <v>3956</v>
      </c>
      <c r="B4" s="875"/>
      <c r="C4" s="875"/>
      <c r="D4" s="875"/>
      <c r="E4" s="875"/>
      <c r="F4" s="875"/>
      <c r="G4" s="875"/>
      <c r="H4" s="875"/>
      <c r="I4" s="875"/>
      <c r="J4" s="875"/>
      <c r="K4" s="2174">
        <f>第二面!K4</f>
        <v>0</v>
      </c>
      <c r="L4" s="2174"/>
      <c r="M4" s="2174"/>
      <c r="N4" s="2174"/>
      <c r="O4" s="2174"/>
      <c r="P4" s="2174"/>
      <c r="Q4" s="2174"/>
      <c r="R4" s="2174"/>
      <c r="S4" s="2174"/>
      <c r="T4" s="2174"/>
      <c r="U4" s="2174"/>
      <c r="V4" s="2174"/>
      <c r="W4" s="2174"/>
      <c r="X4" s="2174"/>
      <c r="Y4" s="2174"/>
      <c r="Z4" s="2174"/>
      <c r="AA4" s="2174"/>
      <c r="AB4" s="2174"/>
      <c r="AC4" s="2174"/>
      <c r="AD4" s="872"/>
    </row>
    <row r="5" spans="1:33" s="873" customFormat="1" ht="15.75" customHeight="1">
      <c r="A5" s="875" t="s">
        <v>2754</v>
      </c>
      <c r="B5" s="875"/>
      <c r="C5" s="875"/>
      <c r="D5" s="875"/>
      <c r="E5" s="875"/>
      <c r="F5" s="875"/>
      <c r="G5" s="875"/>
      <c r="H5" s="875"/>
      <c r="I5" s="875"/>
      <c r="J5" s="875"/>
      <c r="K5" s="2174">
        <f>第二面!K5</f>
        <v>0</v>
      </c>
      <c r="L5" s="2174"/>
      <c r="M5" s="2174"/>
      <c r="N5" s="2174"/>
      <c r="O5" s="2174"/>
      <c r="P5" s="2174"/>
      <c r="Q5" s="2174"/>
      <c r="R5" s="2174"/>
      <c r="S5" s="2174"/>
      <c r="T5" s="2174"/>
      <c r="U5" s="2174"/>
      <c r="V5" s="2174"/>
      <c r="W5" s="2174"/>
      <c r="X5" s="2174"/>
      <c r="Y5" s="2174"/>
      <c r="Z5" s="2174"/>
      <c r="AA5" s="2174"/>
      <c r="AB5" s="2174"/>
      <c r="AC5" s="2174"/>
      <c r="AD5" s="872"/>
    </row>
    <row r="6" spans="1:33" s="873" customFormat="1" ht="15.75" customHeight="1">
      <c r="A6" s="875" t="s">
        <v>2743</v>
      </c>
      <c r="B6" s="875"/>
      <c r="C6" s="875"/>
      <c r="D6" s="875"/>
      <c r="E6" s="875"/>
      <c r="F6" s="875"/>
      <c r="G6" s="875"/>
      <c r="H6" s="875"/>
      <c r="I6" s="875"/>
      <c r="J6" s="875"/>
      <c r="K6" s="2175">
        <f>第二面!K6</f>
        <v>0</v>
      </c>
      <c r="L6" s="2175"/>
      <c r="M6" s="2175"/>
      <c r="N6" s="904"/>
      <c r="O6" s="904"/>
      <c r="P6" s="904"/>
      <c r="Q6" s="905"/>
      <c r="R6" s="905"/>
      <c r="S6" s="905"/>
      <c r="T6" s="905"/>
      <c r="U6" s="905"/>
      <c r="V6" s="905"/>
      <c r="W6" s="905"/>
      <c r="X6" s="905"/>
      <c r="Y6" s="905"/>
      <c r="Z6" s="905"/>
      <c r="AA6" s="905"/>
      <c r="AB6" s="905"/>
      <c r="AC6" s="905"/>
      <c r="AD6" s="872"/>
    </row>
    <row r="7" spans="1:33" s="873" customFormat="1" ht="15.75" customHeight="1">
      <c r="A7" s="875" t="s">
        <v>2744</v>
      </c>
      <c r="B7" s="875"/>
      <c r="C7" s="875"/>
      <c r="D7" s="875"/>
      <c r="E7" s="875"/>
      <c r="F7" s="875"/>
      <c r="G7" s="875"/>
      <c r="H7" s="875"/>
      <c r="I7" s="875"/>
      <c r="J7" s="875"/>
      <c r="K7" s="2174">
        <f>第二面!K7</f>
        <v>0</v>
      </c>
      <c r="L7" s="2174"/>
      <c r="M7" s="2174"/>
      <c r="N7" s="2174"/>
      <c r="O7" s="2174"/>
      <c r="P7" s="2174"/>
      <c r="Q7" s="2174"/>
      <c r="R7" s="2174"/>
      <c r="S7" s="2174"/>
      <c r="T7" s="2174"/>
      <c r="U7" s="2174"/>
      <c r="V7" s="2174"/>
      <c r="W7" s="2174"/>
      <c r="X7" s="2174"/>
      <c r="Y7" s="2174"/>
      <c r="Z7" s="2174"/>
      <c r="AA7" s="2174"/>
      <c r="AB7" s="2174"/>
      <c r="AC7" s="2174"/>
      <c r="AD7" s="872"/>
    </row>
    <row r="8" spans="1:33" s="873" customFormat="1" ht="15.75" customHeight="1">
      <c r="A8" s="875" t="s">
        <v>2745</v>
      </c>
      <c r="B8" s="875"/>
      <c r="C8" s="875"/>
      <c r="D8" s="875"/>
      <c r="E8" s="875"/>
      <c r="F8" s="875"/>
      <c r="G8" s="875"/>
      <c r="H8" s="875"/>
      <c r="I8" s="875"/>
      <c r="J8" s="875"/>
      <c r="K8" s="2140" t="str">
        <f>IF(第二面!K8&lt;&gt;"",第二面!K8,"")</f>
        <v/>
      </c>
      <c r="L8" s="2140"/>
      <c r="M8" s="2140"/>
      <c r="N8" s="2140"/>
      <c r="O8" s="2140"/>
      <c r="P8" s="2140"/>
      <c r="Q8" s="2140"/>
      <c r="R8" s="2140"/>
      <c r="S8" s="2140"/>
      <c r="T8" s="2140"/>
      <c r="U8" s="2140"/>
      <c r="V8" s="2140"/>
      <c r="W8" s="2140"/>
      <c r="X8" s="2140"/>
      <c r="Y8" s="2140"/>
      <c r="Z8" s="2140"/>
      <c r="AA8" s="2140"/>
      <c r="AB8" s="2140"/>
      <c r="AC8" s="2140"/>
      <c r="AD8" s="872"/>
    </row>
    <row r="9" spans="1:33" s="873" customFormat="1" ht="9" customHeight="1">
      <c r="A9" s="875"/>
      <c r="B9" s="875"/>
      <c r="C9" s="875"/>
      <c r="D9" s="875"/>
      <c r="E9" s="875"/>
      <c r="F9" s="875"/>
      <c r="G9" s="875"/>
      <c r="H9" s="875"/>
      <c r="I9" s="875"/>
      <c r="J9" s="875"/>
      <c r="K9" s="906"/>
      <c r="L9" s="906"/>
      <c r="M9" s="906"/>
      <c r="N9" s="906"/>
      <c r="O9" s="907"/>
      <c r="P9" s="907"/>
      <c r="Q9" s="907"/>
      <c r="R9" s="907"/>
      <c r="S9" s="907"/>
      <c r="T9" s="901"/>
      <c r="U9" s="901"/>
      <c r="V9" s="901"/>
      <c r="W9" s="901"/>
      <c r="X9" s="901"/>
      <c r="Y9" s="901"/>
      <c r="Z9" s="901"/>
      <c r="AA9" s="901"/>
      <c r="AB9" s="901"/>
      <c r="AC9" s="901"/>
      <c r="AD9" s="872"/>
    </row>
    <row r="10" spans="1:33" s="873" customFormat="1" ht="15.75" customHeight="1" thickBot="1">
      <c r="A10" s="908" t="s">
        <v>2746</v>
      </c>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872"/>
    </row>
    <row r="11" spans="1:33" s="873" customFormat="1" ht="15.75" customHeight="1" thickBot="1">
      <c r="A11" s="905" t="s">
        <v>2747</v>
      </c>
      <c r="B11" s="905"/>
      <c r="C11" s="905"/>
      <c r="D11" s="905"/>
      <c r="E11" s="905"/>
      <c r="F11" s="909"/>
      <c r="G11" s="909"/>
      <c r="H11" s="909"/>
      <c r="I11" s="909"/>
      <c r="J11" s="909"/>
      <c r="K11" s="909" t="s">
        <v>2571</v>
      </c>
      <c r="L11" s="2177" t="str">
        <f>IF(AE11&lt;&gt;"",IFERROR(VLOOKUP(AE11,AF167:AR177,2,FALSE),""),第二面!L11)</f>
        <v/>
      </c>
      <c r="M11" s="2177"/>
      <c r="N11" s="2177"/>
      <c r="O11" s="2178" t="s">
        <v>2572</v>
      </c>
      <c r="P11" s="2178"/>
      <c r="Q11" s="2178"/>
      <c r="R11" s="2177" t="str">
        <f>IF(AE11&lt;&gt;"",IFERROR(VLOOKUP(AE11,AF167:AR177,3,FALSE),""),第二面!R11)</f>
        <v/>
      </c>
      <c r="S11" s="2177"/>
      <c r="T11" s="2177"/>
      <c r="U11" s="2178" t="s">
        <v>2573</v>
      </c>
      <c r="V11" s="2178"/>
      <c r="W11" s="2178"/>
      <c r="X11" s="2179" t="str">
        <f>IF(AE11&lt;&gt;"",IFERROR(VLOOKUP(AE11,AF167:AR177,4,FALSE),""),第二面!X11)</f>
        <v/>
      </c>
      <c r="Y11" s="2179"/>
      <c r="Z11" s="2179"/>
      <c r="AA11" s="2179"/>
      <c r="AB11" s="2179"/>
      <c r="AC11" s="905" t="s">
        <v>17</v>
      </c>
      <c r="AD11" s="872" t="s">
        <v>2523</v>
      </c>
      <c r="AE11" s="910"/>
      <c r="AG11" s="873" t="str">
        <f>IFERROR(VLOOKUP(AE11,AF197:AR206,2,FALSE),"")</f>
        <v/>
      </c>
    </row>
    <row r="12" spans="1:33" s="873" customFormat="1" ht="15.75" customHeight="1">
      <c r="A12" s="905" t="s">
        <v>2742</v>
      </c>
      <c r="B12" s="905"/>
      <c r="C12" s="905"/>
      <c r="D12" s="905"/>
      <c r="E12" s="905"/>
      <c r="F12" s="911"/>
      <c r="G12" s="911"/>
      <c r="H12" s="911"/>
      <c r="I12" s="911"/>
      <c r="J12" s="911"/>
      <c r="K12" s="2176" t="str">
        <f>IF(AE11&lt;&gt;"",IFERROR(VLOOKUP(AE11,AF167:AR177,5,FALSE),""),第二面!K12)</f>
        <v/>
      </c>
      <c r="L12" s="2176"/>
      <c r="M12" s="2176"/>
      <c r="N12" s="2176"/>
      <c r="O12" s="2176"/>
      <c r="P12" s="2176"/>
      <c r="Q12" s="2176"/>
      <c r="R12" s="2176"/>
      <c r="S12" s="2176"/>
      <c r="T12" s="2176"/>
      <c r="U12" s="2176"/>
      <c r="V12" s="2176"/>
      <c r="W12" s="2176"/>
      <c r="X12" s="2176"/>
      <c r="Y12" s="2176"/>
      <c r="Z12" s="2176"/>
      <c r="AA12" s="2176"/>
      <c r="AB12" s="2176"/>
      <c r="AC12" s="2176"/>
      <c r="AD12" s="872"/>
    </row>
    <row r="13" spans="1:33" s="873" customFormat="1" ht="15.75" customHeight="1">
      <c r="A13" s="905" t="s">
        <v>2748</v>
      </c>
      <c r="B13" s="905"/>
      <c r="C13" s="905"/>
      <c r="D13" s="905"/>
      <c r="E13" s="905"/>
      <c r="F13" s="905"/>
      <c r="G13" s="905"/>
      <c r="H13" s="905"/>
      <c r="I13" s="905"/>
      <c r="J13" s="905"/>
      <c r="K13" s="909" t="s">
        <v>2571</v>
      </c>
      <c r="L13" s="2177" t="str">
        <f>IF(AE11&lt;&gt;"",IFERROR(VLOOKUP(AE11,AF167:AR177,6,FALSE),""),第二面!L13)</f>
        <v/>
      </c>
      <c r="M13" s="2177"/>
      <c r="N13" s="2178" t="s">
        <v>2576</v>
      </c>
      <c r="O13" s="2178"/>
      <c r="P13" s="2178"/>
      <c r="Q13" s="2178"/>
      <c r="R13" s="2178"/>
      <c r="S13" s="2179" t="str">
        <f>IF(AE11&lt;&gt;"",IFERROR(VLOOKUP(AE11,AF167:AR177,7,FALSE),""),第二面!S13)</f>
        <v/>
      </c>
      <c r="T13" s="2179"/>
      <c r="U13" s="2178" t="s">
        <v>2577</v>
      </c>
      <c r="V13" s="2178"/>
      <c r="W13" s="2178"/>
      <c r="X13" s="2178"/>
      <c r="Y13" s="2179" t="str">
        <f>IF(AE11&lt;&gt;"",IFERROR(VLOOKUP(AE11,AF167:AR177,8,FALSE),""),第二面!Y13)</f>
        <v/>
      </c>
      <c r="Z13" s="2179"/>
      <c r="AA13" s="2179"/>
      <c r="AB13" s="2179"/>
      <c r="AC13" s="905" t="s">
        <v>17</v>
      </c>
      <c r="AD13" s="872"/>
    </row>
    <row r="14" spans="1:33" s="873" customFormat="1" ht="15.75" customHeight="1">
      <c r="A14" s="905"/>
      <c r="B14" s="905"/>
      <c r="C14" s="905"/>
      <c r="D14" s="905"/>
      <c r="E14" s="905"/>
      <c r="F14" s="905"/>
      <c r="G14" s="905"/>
      <c r="H14" s="905"/>
      <c r="I14" s="905"/>
      <c r="J14" s="905"/>
      <c r="K14" s="2176" t="str">
        <f>IF(AE11&lt;&gt;"",IFERROR(VLOOKUP(AE11,AF167:AR177,9,FALSE),""),第二面!K14)</f>
        <v/>
      </c>
      <c r="L14" s="2176"/>
      <c r="M14" s="2176"/>
      <c r="N14" s="2176"/>
      <c r="O14" s="2176"/>
      <c r="P14" s="2176"/>
      <c r="Q14" s="2176"/>
      <c r="R14" s="2176"/>
      <c r="S14" s="2176"/>
      <c r="T14" s="2176"/>
      <c r="U14" s="2176"/>
      <c r="V14" s="2176"/>
      <c r="W14" s="2176"/>
      <c r="X14" s="2176"/>
      <c r="Y14" s="2176"/>
      <c r="Z14" s="2176"/>
      <c r="AA14" s="2176"/>
      <c r="AB14" s="2176"/>
      <c r="AC14" s="2176"/>
      <c r="AD14" s="872"/>
    </row>
    <row r="15" spans="1:33" s="873" customFormat="1" ht="15.75" customHeight="1">
      <c r="A15" s="905" t="s">
        <v>2749</v>
      </c>
      <c r="B15" s="905"/>
      <c r="C15" s="905"/>
      <c r="D15" s="905"/>
      <c r="E15" s="905"/>
      <c r="F15" s="905"/>
      <c r="G15" s="905"/>
      <c r="H15" s="905"/>
      <c r="I15" s="905"/>
      <c r="J15" s="905"/>
      <c r="K15" s="2175" t="str">
        <f>IF(AE11&lt;&gt;"",IFERROR(VLOOKUP(AE11,AF167:AR177,10,FALSE),""),第二面!K15)</f>
        <v/>
      </c>
      <c r="L15" s="2175"/>
      <c r="M15" s="2175"/>
      <c r="N15" s="904"/>
      <c r="O15" s="904"/>
      <c r="P15" s="904"/>
      <c r="Q15" s="905"/>
      <c r="R15" s="905"/>
      <c r="S15" s="905"/>
      <c r="T15" s="905"/>
      <c r="U15" s="905"/>
      <c r="V15" s="905"/>
      <c r="W15" s="905"/>
      <c r="X15" s="905"/>
      <c r="Y15" s="905"/>
      <c r="Z15" s="905"/>
      <c r="AA15" s="905"/>
      <c r="AB15" s="905"/>
      <c r="AC15" s="905"/>
      <c r="AD15" s="872"/>
    </row>
    <row r="16" spans="1:33" s="873" customFormat="1" ht="15.75" customHeight="1">
      <c r="A16" s="905" t="s">
        <v>2750</v>
      </c>
      <c r="B16" s="905"/>
      <c r="C16" s="905"/>
      <c r="D16" s="905"/>
      <c r="E16" s="905"/>
      <c r="F16" s="905"/>
      <c r="G16" s="905"/>
      <c r="H16" s="905"/>
      <c r="I16" s="905"/>
      <c r="J16" s="905"/>
      <c r="K16" s="2174" t="str">
        <f>IF(AE11&lt;&gt;"",IFERROR(VLOOKUP(AE11,AF167:AR177,11,FALSE),""),第二面!K16)</f>
        <v/>
      </c>
      <c r="L16" s="2174"/>
      <c r="M16" s="2174"/>
      <c r="N16" s="2174"/>
      <c r="O16" s="2174"/>
      <c r="P16" s="2174"/>
      <c r="Q16" s="2174"/>
      <c r="R16" s="2174"/>
      <c r="S16" s="2174"/>
      <c r="T16" s="2174"/>
      <c r="U16" s="2174"/>
      <c r="V16" s="2174"/>
      <c r="W16" s="2174"/>
      <c r="X16" s="2174"/>
      <c r="Y16" s="2174"/>
      <c r="Z16" s="2174"/>
      <c r="AA16" s="2174"/>
      <c r="AB16" s="2174"/>
      <c r="AC16" s="2174"/>
      <c r="AD16" s="872"/>
    </row>
    <row r="17" spans="1:31" s="873" customFormat="1" ht="15.75" customHeight="1">
      <c r="A17" s="905" t="s">
        <v>2751</v>
      </c>
      <c r="B17" s="905"/>
      <c r="C17" s="905"/>
      <c r="D17" s="905"/>
      <c r="E17" s="905"/>
      <c r="F17" s="905"/>
      <c r="G17" s="905"/>
      <c r="H17" s="905"/>
      <c r="I17" s="905"/>
      <c r="J17" s="905"/>
      <c r="K17" s="2140" t="str">
        <f>IF(AE11&lt;&gt;"",IFERROR(VLOOKUP(AE11,AF167:AR177,12,FALSE),""),第二面!K17)</f>
        <v/>
      </c>
      <c r="L17" s="2140"/>
      <c r="M17" s="2140"/>
      <c r="N17" s="2140"/>
      <c r="O17" s="2140"/>
      <c r="P17" s="2140"/>
      <c r="Q17" s="2140"/>
      <c r="R17" s="2140"/>
      <c r="S17" s="2140"/>
      <c r="T17" s="2140"/>
      <c r="U17" s="2140"/>
      <c r="V17" s="2140"/>
      <c r="W17" s="2140"/>
      <c r="X17" s="2140"/>
      <c r="Y17" s="2140"/>
      <c r="Z17" s="2140"/>
      <c r="AA17" s="2140"/>
      <c r="AB17" s="2140"/>
      <c r="AC17" s="2140"/>
      <c r="AD17" s="872"/>
    </row>
    <row r="18" spans="1:31" s="873" customFormat="1" ht="9" customHeight="1">
      <c r="A18" s="905"/>
      <c r="B18" s="905"/>
      <c r="C18" s="905"/>
      <c r="D18" s="905"/>
      <c r="E18" s="905"/>
      <c r="F18" s="905"/>
      <c r="G18" s="905"/>
      <c r="H18" s="905"/>
      <c r="I18" s="905"/>
      <c r="J18" s="905"/>
      <c r="K18" s="912"/>
      <c r="L18" s="912"/>
      <c r="M18" s="912"/>
      <c r="N18" s="912"/>
      <c r="O18" s="913"/>
      <c r="P18" s="913"/>
      <c r="Q18" s="913"/>
      <c r="R18" s="913"/>
      <c r="S18" s="913"/>
      <c r="T18" s="905"/>
      <c r="U18" s="905"/>
      <c r="V18" s="905"/>
      <c r="W18" s="905"/>
      <c r="X18" s="905"/>
      <c r="Y18" s="905"/>
      <c r="Z18" s="905"/>
      <c r="AA18" s="905"/>
      <c r="AB18" s="905"/>
      <c r="AC18" s="905"/>
      <c r="AD18" s="872"/>
    </row>
    <row r="19" spans="1:31" s="873" customFormat="1" ht="15.75" customHeight="1">
      <c r="A19" s="908" t="s">
        <v>2752</v>
      </c>
      <c r="B19" s="908"/>
      <c r="C19" s="908"/>
      <c r="D19" s="908"/>
      <c r="E19" s="908"/>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872"/>
    </row>
    <row r="20" spans="1:31" s="873" customFormat="1" ht="15.75" customHeight="1" thickBot="1">
      <c r="A20" s="905" t="s">
        <v>2753</v>
      </c>
      <c r="B20" s="905"/>
      <c r="C20" s="905"/>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872"/>
    </row>
    <row r="21" spans="1:31" s="873" customFormat="1" ht="15.75" customHeight="1" thickBot="1">
      <c r="A21" s="905" t="s">
        <v>2747</v>
      </c>
      <c r="B21" s="905"/>
      <c r="C21" s="905"/>
      <c r="D21" s="905"/>
      <c r="E21" s="905"/>
      <c r="F21" s="909"/>
      <c r="G21" s="909"/>
      <c r="H21" s="909"/>
      <c r="I21" s="909"/>
      <c r="J21" s="909"/>
      <c r="K21" s="909" t="s">
        <v>2571</v>
      </c>
      <c r="L21" s="2177" t="str">
        <f>IF(AE21&lt;&gt;"",IFERROR(VLOOKUP(AE21,AF167:AR177,2,FALSE),""),第二面!L21)</f>
        <v/>
      </c>
      <c r="M21" s="2177"/>
      <c r="N21" s="2177"/>
      <c r="O21" s="2178" t="s">
        <v>2572</v>
      </c>
      <c r="P21" s="2178"/>
      <c r="Q21" s="2178"/>
      <c r="R21" s="2177" t="str">
        <f>IF(AE21&lt;&gt;"",IFERROR(VLOOKUP(AE21,AF167:AR177,3,FALSE),""),第二面!R21)</f>
        <v/>
      </c>
      <c r="S21" s="2177"/>
      <c r="T21" s="2177"/>
      <c r="U21" s="2178" t="s">
        <v>2573</v>
      </c>
      <c r="V21" s="2178"/>
      <c r="W21" s="2178"/>
      <c r="X21" s="2179" t="str">
        <f>IF(AE21&lt;&gt;"",IFERROR(VLOOKUP(AE21,AF167:AR177,4,FALSE),""),第二面!X21)</f>
        <v/>
      </c>
      <c r="Y21" s="2179"/>
      <c r="Z21" s="2179"/>
      <c r="AA21" s="2179"/>
      <c r="AB21" s="2179"/>
      <c r="AC21" s="905" t="s">
        <v>17</v>
      </c>
      <c r="AD21" s="872" t="s">
        <v>2523</v>
      </c>
      <c r="AE21" s="910"/>
    </row>
    <row r="22" spans="1:31" s="873" customFormat="1" ht="15.75" customHeight="1">
      <c r="A22" s="905" t="s">
        <v>2754</v>
      </c>
      <c r="B22" s="905"/>
      <c r="C22" s="905"/>
      <c r="D22" s="905"/>
      <c r="E22" s="905"/>
      <c r="F22" s="911"/>
      <c r="G22" s="911"/>
      <c r="H22" s="911"/>
      <c r="I22" s="911"/>
      <c r="J22" s="911"/>
      <c r="K22" s="2176" t="str">
        <f>IF(AE21&lt;&gt;"",IFERROR(VLOOKUP(AE21,AF167:AR177,5,FALSE),""),第二面!K22)</f>
        <v/>
      </c>
      <c r="L22" s="2176"/>
      <c r="M22" s="2176"/>
      <c r="N22" s="2176"/>
      <c r="O22" s="2176"/>
      <c r="P22" s="2176"/>
      <c r="Q22" s="2176"/>
      <c r="R22" s="2176"/>
      <c r="S22" s="2176"/>
      <c r="T22" s="2176"/>
      <c r="U22" s="2176"/>
      <c r="V22" s="2176"/>
      <c r="W22" s="2176"/>
      <c r="X22" s="2176"/>
      <c r="Y22" s="2176"/>
      <c r="Z22" s="2176"/>
      <c r="AA22" s="2176"/>
      <c r="AB22" s="2176"/>
      <c r="AC22" s="2176"/>
      <c r="AD22" s="872"/>
    </row>
    <row r="23" spans="1:31" s="873" customFormat="1" ht="15.75" customHeight="1">
      <c r="A23" s="905" t="s">
        <v>2748</v>
      </c>
      <c r="B23" s="905"/>
      <c r="C23" s="905"/>
      <c r="D23" s="905"/>
      <c r="E23" s="905"/>
      <c r="F23" s="905"/>
      <c r="G23" s="905"/>
      <c r="H23" s="905"/>
      <c r="I23" s="905"/>
      <c r="J23" s="905"/>
      <c r="K23" s="909" t="s">
        <v>2571</v>
      </c>
      <c r="L23" s="2179" t="str">
        <f>IF(AE21&lt;&gt;"",IFERROR(VLOOKUP(AE21,AF167:AR177,6,FALSE),""),第二面!L23)</f>
        <v/>
      </c>
      <c r="M23" s="2179"/>
      <c r="N23" s="2178" t="s">
        <v>2576</v>
      </c>
      <c r="O23" s="2178"/>
      <c r="P23" s="2178"/>
      <c r="Q23" s="2178"/>
      <c r="R23" s="2178"/>
      <c r="S23" s="2179" t="str">
        <f>IF(AE21&lt;&gt;"",IFERROR(VLOOKUP(AE21,AF167:AR177,7,FALSE),""),第二面!S23)</f>
        <v/>
      </c>
      <c r="T23" s="2179"/>
      <c r="U23" s="2178" t="s">
        <v>2577</v>
      </c>
      <c r="V23" s="2178"/>
      <c r="W23" s="2178"/>
      <c r="X23" s="2178"/>
      <c r="Y23" s="2179" t="str">
        <f>IF(AE21&lt;&gt;"",IFERROR(VLOOKUP(AE21,AF167:AR177,8,FALSE),""),第二面!Y23)</f>
        <v/>
      </c>
      <c r="Z23" s="2179"/>
      <c r="AA23" s="2179"/>
      <c r="AB23" s="2179"/>
      <c r="AC23" s="905" t="s">
        <v>17</v>
      </c>
      <c r="AD23" s="872"/>
    </row>
    <row r="24" spans="1:31" s="873" customFormat="1" ht="15.75" customHeight="1">
      <c r="A24" s="905"/>
      <c r="B24" s="905"/>
      <c r="C24" s="905"/>
      <c r="D24" s="905"/>
      <c r="E24" s="905"/>
      <c r="F24" s="905"/>
      <c r="G24" s="905"/>
      <c r="H24" s="905"/>
      <c r="I24" s="905"/>
      <c r="J24" s="905"/>
      <c r="K24" s="2140" t="str">
        <f>IF(AE21&lt;&gt;"",IFERROR(VLOOKUP(AE21,AF167:AR177,9,FALSE),""),第二面!K24)</f>
        <v/>
      </c>
      <c r="L24" s="2140"/>
      <c r="M24" s="2140"/>
      <c r="N24" s="2140"/>
      <c r="O24" s="2140"/>
      <c r="P24" s="2140"/>
      <c r="Q24" s="2140"/>
      <c r="R24" s="2140"/>
      <c r="S24" s="2140"/>
      <c r="T24" s="2140"/>
      <c r="U24" s="2140"/>
      <c r="V24" s="2140"/>
      <c r="W24" s="2140"/>
      <c r="X24" s="2140"/>
      <c r="Y24" s="2140"/>
      <c r="Z24" s="2140"/>
      <c r="AA24" s="2140"/>
      <c r="AB24" s="2140"/>
      <c r="AC24" s="2140"/>
      <c r="AD24" s="872"/>
    </row>
    <row r="25" spans="1:31" s="873" customFormat="1" ht="15.75" customHeight="1">
      <c r="A25" s="905" t="s">
        <v>2749</v>
      </c>
      <c r="B25" s="905"/>
      <c r="C25" s="905"/>
      <c r="D25" s="905"/>
      <c r="E25" s="905"/>
      <c r="F25" s="905"/>
      <c r="G25" s="905"/>
      <c r="H25" s="905"/>
      <c r="I25" s="905"/>
      <c r="J25" s="905"/>
      <c r="K25" s="2175" t="str">
        <f>IF(AE21&lt;&gt;"",IFERROR(VLOOKUP(AE21,AF167:AR177,10,FALSE),""),第二面!K25)</f>
        <v/>
      </c>
      <c r="L25" s="2175"/>
      <c r="M25" s="2175"/>
      <c r="N25" s="904"/>
      <c r="O25" s="904"/>
      <c r="P25" s="904"/>
      <c r="Q25" s="905"/>
      <c r="R25" s="905"/>
      <c r="S25" s="905"/>
      <c r="T25" s="905"/>
      <c r="U25" s="905"/>
      <c r="V25" s="905"/>
      <c r="W25" s="905"/>
      <c r="X25" s="905"/>
      <c r="Y25" s="905"/>
      <c r="Z25" s="905"/>
      <c r="AA25" s="905"/>
      <c r="AB25" s="905"/>
      <c r="AC25" s="905"/>
      <c r="AD25" s="872"/>
    </row>
    <row r="26" spans="1:31" s="873" customFormat="1" ht="15.75" customHeight="1">
      <c r="A26" s="905" t="s">
        <v>2750</v>
      </c>
      <c r="B26" s="905"/>
      <c r="C26" s="905"/>
      <c r="D26" s="905"/>
      <c r="E26" s="905"/>
      <c r="F26" s="905"/>
      <c r="G26" s="905"/>
      <c r="H26" s="905"/>
      <c r="I26" s="905"/>
      <c r="J26" s="905"/>
      <c r="K26" s="2174" t="str">
        <f>IF(AE21&lt;&gt;"",IFERROR(VLOOKUP(AE21,AF167:AR177,11,FALSE),""),第二面!K26)</f>
        <v/>
      </c>
      <c r="L26" s="2174"/>
      <c r="M26" s="2174"/>
      <c r="N26" s="2174"/>
      <c r="O26" s="2174"/>
      <c r="P26" s="2174"/>
      <c r="Q26" s="2174"/>
      <c r="R26" s="2174"/>
      <c r="S26" s="2174"/>
      <c r="T26" s="2174"/>
      <c r="U26" s="2174"/>
      <c r="V26" s="2174"/>
      <c r="W26" s="2174"/>
      <c r="X26" s="2174"/>
      <c r="Y26" s="2174"/>
      <c r="Z26" s="2174"/>
      <c r="AA26" s="2174"/>
      <c r="AB26" s="2174"/>
      <c r="AC26" s="2174"/>
      <c r="AD26" s="872"/>
    </row>
    <row r="27" spans="1:31" s="873" customFormat="1" ht="15.75" customHeight="1">
      <c r="A27" s="905" t="s">
        <v>2751</v>
      </c>
      <c r="B27" s="905"/>
      <c r="C27" s="905"/>
      <c r="D27" s="905"/>
      <c r="E27" s="905"/>
      <c r="F27" s="905"/>
      <c r="G27" s="905"/>
      <c r="H27" s="905"/>
      <c r="I27" s="905"/>
      <c r="J27" s="905"/>
      <c r="K27" s="2140" t="str">
        <f>IF(AE21&lt;&gt;"",IFERROR(VLOOKUP(AE21,AF167:AR177,12,FALSE),""),第二面!K27)</f>
        <v/>
      </c>
      <c r="L27" s="2140"/>
      <c r="M27" s="2140"/>
      <c r="N27" s="2140"/>
      <c r="O27" s="2140"/>
      <c r="P27" s="2140"/>
      <c r="Q27" s="2140"/>
      <c r="R27" s="2140"/>
      <c r="S27" s="2140"/>
      <c r="T27" s="2140"/>
      <c r="U27" s="2140"/>
      <c r="V27" s="2140"/>
      <c r="W27" s="2140"/>
      <c r="X27" s="2140"/>
      <c r="Y27" s="2140"/>
      <c r="Z27" s="2140"/>
      <c r="AA27" s="2140"/>
      <c r="AB27" s="2140"/>
      <c r="AC27" s="2140"/>
      <c r="AD27" s="872"/>
    </row>
    <row r="28" spans="1:31" s="873" customFormat="1" ht="15.75" customHeight="1">
      <c r="A28" s="905" t="s">
        <v>3957</v>
      </c>
      <c r="B28" s="905"/>
      <c r="C28" s="905"/>
      <c r="D28" s="905"/>
      <c r="E28" s="905"/>
      <c r="F28" s="905"/>
      <c r="G28" s="905"/>
      <c r="H28" s="905"/>
      <c r="I28" s="905"/>
      <c r="J28" s="905"/>
      <c r="K28" s="2140" t="str">
        <f>IF(AE21&lt;&gt;"",IFERROR(VLOOKUP(AE21,AF167:AR177,13,FALSE),""),第二面!K28)</f>
        <v/>
      </c>
      <c r="L28" s="2140"/>
      <c r="M28" s="2140"/>
      <c r="N28" s="2140"/>
      <c r="O28" s="2140"/>
      <c r="P28" s="2140"/>
      <c r="Q28" s="2140"/>
      <c r="R28" s="2140"/>
      <c r="S28" s="2140"/>
      <c r="T28" s="2140"/>
      <c r="U28" s="2140"/>
      <c r="V28" s="2140"/>
      <c r="W28" s="2140"/>
      <c r="X28" s="2140"/>
      <c r="Y28" s="2140"/>
      <c r="Z28" s="2140"/>
      <c r="AA28" s="2140"/>
      <c r="AB28" s="2140"/>
      <c r="AC28" s="2140"/>
      <c r="AD28" s="872"/>
    </row>
    <row r="29" spans="1:31" s="873" customFormat="1" ht="9" customHeight="1">
      <c r="A29" s="914"/>
      <c r="B29" s="2180"/>
      <c r="C29" s="2180"/>
      <c r="D29" s="2180"/>
      <c r="E29" s="2180"/>
      <c r="F29" s="2180"/>
      <c r="G29" s="2180"/>
      <c r="H29" s="2180"/>
      <c r="I29" s="2180"/>
      <c r="J29" s="2180"/>
      <c r="K29" s="2181"/>
      <c r="L29" s="2181"/>
      <c r="M29" s="2181"/>
      <c r="N29" s="2181"/>
      <c r="O29" s="2181"/>
      <c r="P29" s="2181"/>
      <c r="Q29" s="2181"/>
      <c r="R29" s="2181"/>
      <c r="S29" s="2181"/>
      <c r="T29" s="2181"/>
      <c r="U29" s="2181"/>
      <c r="V29" s="2181"/>
      <c r="W29" s="2181"/>
      <c r="X29" s="2181"/>
      <c r="Y29" s="2181"/>
      <c r="Z29" s="2181"/>
      <c r="AA29" s="2181"/>
      <c r="AB29" s="2181"/>
      <c r="AC29" s="2181"/>
      <c r="AD29" s="872"/>
    </row>
    <row r="30" spans="1:31" s="873" customFormat="1" ht="15.75" customHeight="1" thickBot="1">
      <c r="A30" s="905" t="s">
        <v>2756</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872"/>
    </row>
    <row r="31" spans="1:31" s="873" customFormat="1" ht="15.75" customHeight="1" thickBot="1">
      <c r="A31" s="905" t="s">
        <v>2747</v>
      </c>
      <c r="B31" s="905"/>
      <c r="C31" s="905"/>
      <c r="D31" s="905"/>
      <c r="E31" s="905"/>
      <c r="F31" s="909"/>
      <c r="G31" s="909"/>
      <c r="H31" s="909"/>
      <c r="I31" s="909"/>
      <c r="J31" s="909"/>
      <c r="K31" s="909" t="s">
        <v>2571</v>
      </c>
      <c r="L31" s="2179" t="str">
        <f>IF(AE31&lt;&gt;"",IFERROR(VLOOKUP(AE31,AF167:AR177,2,FALSE),""),第二面!L31)</f>
        <v/>
      </c>
      <c r="M31" s="2179"/>
      <c r="N31" s="2179"/>
      <c r="O31" s="2178" t="s">
        <v>2572</v>
      </c>
      <c r="P31" s="2178"/>
      <c r="Q31" s="2178"/>
      <c r="R31" s="2179" t="str">
        <f>IF(AE31&lt;&gt;"",IFERROR(VLOOKUP(AE31,AF167:AR177,3,FALSE),""),第二面!R31)</f>
        <v/>
      </c>
      <c r="S31" s="2179"/>
      <c r="T31" s="2179"/>
      <c r="U31" s="2178" t="s">
        <v>2573</v>
      </c>
      <c r="V31" s="2178"/>
      <c r="W31" s="2178"/>
      <c r="X31" s="2179" t="str">
        <f>IF(AE31&lt;&gt;"",IFERROR(VLOOKUP(AE31,AF167:AR177,4,FALSE),""),第二面!X31)</f>
        <v/>
      </c>
      <c r="Y31" s="2179"/>
      <c r="Z31" s="2179"/>
      <c r="AA31" s="2179"/>
      <c r="AB31" s="2179"/>
      <c r="AC31" s="905" t="s">
        <v>17</v>
      </c>
      <c r="AD31" s="872" t="s">
        <v>2523</v>
      </c>
      <c r="AE31" s="910"/>
    </row>
    <row r="32" spans="1:31" s="873" customFormat="1" ht="15.75" customHeight="1">
      <c r="A32" s="905" t="s">
        <v>2754</v>
      </c>
      <c r="B32" s="905"/>
      <c r="C32" s="905"/>
      <c r="D32" s="905"/>
      <c r="E32" s="905"/>
      <c r="F32" s="911"/>
      <c r="G32" s="911"/>
      <c r="H32" s="911"/>
      <c r="I32" s="911"/>
      <c r="J32" s="911"/>
      <c r="K32" s="2176" t="str">
        <f>IF(AE31&lt;&gt;"",IFERROR(VLOOKUP(AE31,AF167:AR177,5,FALSE),""),第二面!K32)</f>
        <v/>
      </c>
      <c r="L32" s="2176"/>
      <c r="M32" s="2176"/>
      <c r="N32" s="2176"/>
      <c r="O32" s="2176"/>
      <c r="P32" s="2176"/>
      <c r="Q32" s="2176"/>
      <c r="R32" s="2176"/>
      <c r="S32" s="2176"/>
      <c r="T32" s="2176"/>
      <c r="U32" s="2176"/>
      <c r="V32" s="2176"/>
      <c r="W32" s="2176"/>
      <c r="X32" s="2176"/>
      <c r="Y32" s="2176"/>
      <c r="Z32" s="2176"/>
      <c r="AA32" s="2176"/>
      <c r="AB32" s="2176"/>
      <c r="AC32" s="2176"/>
      <c r="AD32" s="872"/>
    </row>
    <row r="33" spans="1:31" s="873" customFormat="1" ht="15.75" customHeight="1">
      <c r="A33" s="905" t="s">
        <v>2748</v>
      </c>
      <c r="B33" s="905"/>
      <c r="C33" s="905"/>
      <c r="D33" s="905"/>
      <c r="E33" s="905"/>
      <c r="F33" s="905"/>
      <c r="G33" s="905"/>
      <c r="H33" s="905"/>
      <c r="I33" s="905"/>
      <c r="J33" s="905"/>
      <c r="K33" s="909" t="s">
        <v>2571</v>
      </c>
      <c r="L33" s="2177" t="str">
        <f>IF(AE31&lt;&gt;"",IFERROR(VLOOKUP(AE31,AF167:AR177,6,FALSE),""),第二面!L33)</f>
        <v/>
      </c>
      <c r="M33" s="2177"/>
      <c r="N33" s="2178" t="s">
        <v>2576</v>
      </c>
      <c r="O33" s="2178"/>
      <c r="P33" s="2178"/>
      <c r="Q33" s="2178"/>
      <c r="R33" s="2178"/>
      <c r="S33" s="2179" t="str">
        <f>IF(AE31&lt;&gt;"",IFERROR(VLOOKUP(AE31,AF167:AR177,7,FALSE),""),第二面!S33)</f>
        <v/>
      </c>
      <c r="T33" s="2179"/>
      <c r="U33" s="2178" t="s">
        <v>2577</v>
      </c>
      <c r="V33" s="2178"/>
      <c r="W33" s="2178"/>
      <c r="X33" s="2178"/>
      <c r="Y33" s="2179" t="str">
        <f>IF(AE31&lt;&gt;"",IFERROR(VLOOKUP(AE31,AF167:AR177,8,FALSE),""),第二面!Y33)</f>
        <v/>
      </c>
      <c r="Z33" s="2179"/>
      <c r="AA33" s="2179"/>
      <c r="AB33" s="2179"/>
      <c r="AC33" s="905" t="s">
        <v>17</v>
      </c>
      <c r="AD33" s="872"/>
    </row>
    <row r="34" spans="1:31" s="873" customFormat="1" ht="15.75" customHeight="1">
      <c r="A34" s="905"/>
      <c r="B34" s="2182"/>
      <c r="C34" s="2182"/>
      <c r="D34" s="2182"/>
      <c r="E34" s="2182"/>
      <c r="F34" s="2182"/>
      <c r="G34" s="2182"/>
      <c r="H34" s="2182"/>
      <c r="I34" s="2182"/>
      <c r="J34" s="2182"/>
      <c r="K34" s="2183" t="str">
        <f>IF(AE31&lt;&gt;"",IFERROR(VLOOKUP(AE31,AF167:AR177,9,FALSE),""),第二面!K34)</f>
        <v/>
      </c>
      <c r="L34" s="2183"/>
      <c r="M34" s="2183"/>
      <c r="N34" s="2183"/>
      <c r="O34" s="2183"/>
      <c r="P34" s="2183"/>
      <c r="Q34" s="2183"/>
      <c r="R34" s="2183"/>
      <c r="S34" s="2183"/>
      <c r="T34" s="2183"/>
      <c r="U34" s="2183"/>
      <c r="V34" s="2183"/>
      <c r="W34" s="2183"/>
      <c r="X34" s="2183"/>
      <c r="Y34" s="2183"/>
      <c r="Z34" s="2183"/>
      <c r="AA34" s="2183"/>
      <c r="AB34" s="2183"/>
      <c r="AC34" s="2183"/>
      <c r="AD34" s="872"/>
    </row>
    <row r="35" spans="1:31" s="873" customFormat="1" ht="15.75" customHeight="1">
      <c r="A35" s="905" t="s">
        <v>2749</v>
      </c>
      <c r="B35" s="905"/>
      <c r="C35" s="905"/>
      <c r="D35" s="905"/>
      <c r="E35" s="905"/>
      <c r="F35" s="905"/>
      <c r="G35" s="905"/>
      <c r="H35" s="905"/>
      <c r="I35" s="905"/>
      <c r="J35" s="905"/>
      <c r="K35" s="2175" t="str">
        <f>IF(AE31&lt;&gt;"",IFERROR(VLOOKUP(AE31,AF167:AR177,10,FALSE),""),第二面!K35)</f>
        <v/>
      </c>
      <c r="L35" s="2175"/>
      <c r="M35" s="2175"/>
      <c r="N35" s="904"/>
      <c r="O35" s="904"/>
      <c r="P35" s="904"/>
      <c r="Q35" s="905"/>
      <c r="R35" s="905"/>
      <c r="S35" s="905"/>
      <c r="T35" s="905"/>
      <c r="U35" s="905"/>
      <c r="V35" s="905"/>
      <c r="W35" s="905"/>
      <c r="X35" s="905"/>
      <c r="Y35" s="905"/>
      <c r="Z35" s="905"/>
      <c r="AA35" s="905"/>
      <c r="AB35" s="905"/>
      <c r="AC35" s="905"/>
      <c r="AD35" s="872"/>
    </row>
    <row r="36" spans="1:31" s="873" customFormat="1" ht="15.75" customHeight="1">
      <c r="A36" s="905" t="s">
        <v>2750</v>
      </c>
      <c r="B36" s="905"/>
      <c r="C36" s="905"/>
      <c r="D36" s="905"/>
      <c r="E36" s="905"/>
      <c r="F36" s="905"/>
      <c r="G36" s="905"/>
      <c r="H36" s="905"/>
      <c r="I36" s="905"/>
      <c r="J36" s="905"/>
      <c r="K36" s="2174" t="str">
        <f>IF(AE31&lt;&gt;"",IFERROR(VLOOKUP(AE31,AF167:AR177,11,FALSE),""),第二面!K36)</f>
        <v/>
      </c>
      <c r="L36" s="2174"/>
      <c r="M36" s="2174"/>
      <c r="N36" s="2174"/>
      <c r="O36" s="2174"/>
      <c r="P36" s="2174"/>
      <c r="Q36" s="2174"/>
      <c r="R36" s="2174"/>
      <c r="S36" s="2174"/>
      <c r="T36" s="2174"/>
      <c r="U36" s="2174"/>
      <c r="V36" s="2174"/>
      <c r="W36" s="2174"/>
      <c r="X36" s="2174"/>
      <c r="Y36" s="2174"/>
      <c r="Z36" s="2174"/>
      <c r="AA36" s="2174"/>
      <c r="AB36" s="2174"/>
      <c r="AC36" s="2174"/>
      <c r="AD36" s="872"/>
    </row>
    <row r="37" spans="1:31" s="873" customFormat="1" ht="15.75" customHeight="1">
      <c r="A37" s="905" t="s">
        <v>2751</v>
      </c>
      <c r="B37" s="905"/>
      <c r="C37" s="905"/>
      <c r="D37" s="905"/>
      <c r="E37" s="905"/>
      <c r="F37" s="905"/>
      <c r="G37" s="905"/>
      <c r="H37" s="905"/>
      <c r="I37" s="905"/>
      <c r="J37" s="905"/>
      <c r="K37" s="2140" t="str">
        <f>IF(AE31&lt;&gt;"",IFERROR(VLOOKUP(AE31,AF167:AR177,12,FALSE),""),第二面!K37)</f>
        <v/>
      </c>
      <c r="L37" s="2140"/>
      <c r="M37" s="2140"/>
      <c r="N37" s="2140"/>
      <c r="O37" s="2140"/>
      <c r="P37" s="2140"/>
      <c r="Q37" s="2140"/>
      <c r="R37" s="2140"/>
      <c r="S37" s="2140"/>
      <c r="T37" s="2140"/>
      <c r="U37" s="2140"/>
      <c r="V37" s="2140"/>
      <c r="W37" s="2140"/>
      <c r="X37" s="2140"/>
      <c r="Y37" s="2140"/>
      <c r="Z37" s="2140"/>
      <c r="AA37" s="2140"/>
      <c r="AB37" s="2140"/>
      <c r="AC37" s="2140"/>
      <c r="AD37" s="872"/>
    </row>
    <row r="38" spans="1:31" s="873" customFormat="1" ht="15.75" customHeight="1">
      <c r="A38" s="905" t="s">
        <v>3957</v>
      </c>
      <c r="B38" s="905"/>
      <c r="C38" s="905"/>
      <c r="D38" s="905"/>
      <c r="E38" s="905"/>
      <c r="F38" s="905"/>
      <c r="G38" s="905"/>
      <c r="H38" s="905"/>
      <c r="I38" s="905"/>
      <c r="J38" s="905"/>
      <c r="K38" s="2140" t="str">
        <f>IF(AE31&lt;&gt;"",IFERROR(VLOOKUP(AE31,AF167:AR177,13,FALSE),""),第二面!K38)</f>
        <v/>
      </c>
      <c r="L38" s="2140"/>
      <c r="M38" s="2140"/>
      <c r="N38" s="2140"/>
      <c r="O38" s="2140"/>
      <c r="P38" s="2140"/>
      <c r="Q38" s="2140"/>
      <c r="R38" s="2140"/>
      <c r="S38" s="2140"/>
      <c r="T38" s="2140"/>
      <c r="U38" s="2140"/>
      <c r="V38" s="2140"/>
      <c r="W38" s="2140"/>
      <c r="X38" s="2140"/>
      <c r="Y38" s="2140"/>
      <c r="Z38" s="2140"/>
      <c r="AA38" s="2140"/>
      <c r="AB38" s="2140"/>
      <c r="AC38" s="2140"/>
      <c r="AD38" s="872"/>
    </row>
    <row r="39" spans="1:31" s="873" customFormat="1" ht="9" customHeight="1" thickBot="1">
      <c r="A39" s="914"/>
      <c r="B39" s="2180"/>
      <c r="C39" s="2180"/>
      <c r="D39" s="2180"/>
      <c r="E39" s="2180"/>
      <c r="F39" s="2180"/>
      <c r="G39" s="2180"/>
      <c r="H39" s="2180"/>
      <c r="I39" s="2180"/>
      <c r="J39" s="2180"/>
      <c r="K39" s="2181"/>
      <c r="L39" s="2181"/>
      <c r="M39" s="2181"/>
      <c r="N39" s="2181"/>
      <c r="O39" s="2181"/>
      <c r="P39" s="2181"/>
      <c r="Q39" s="2181"/>
      <c r="R39" s="2181"/>
      <c r="S39" s="2181"/>
      <c r="T39" s="2181"/>
      <c r="U39" s="2181"/>
      <c r="V39" s="2181"/>
      <c r="W39" s="2181"/>
      <c r="X39" s="2181"/>
      <c r="Y39" s="2181"/>
      <c r="Z39" s="2181"/>
      <c r="AA39" s="2181"/>
      <c r="AB39" s="2181"/>
      <c r="AC39" s="2181"/>
      <c r="AD39" s="872"/>
    </row>
    <row r="40" spans="1:31" s="873" customFormat="1" ht="15.75" customHeight="1" thickBot="1">
      <c r="A40" s="905" t="s">
        <v>2747</v>
      </c>
      <c r="B40" s="905"/>
      <c r="C40" s="905"/>
      <c r="D40" s="905"/>
      <c r="E40" s="905"/>
      <c r="F40" s="909"/>
      <c r="G40" s="909"/>
      <c r="H40" s="909"/>
      <c r="I40" s="909"/>
      <c r="J40" s="909"/>
      <c r="K40" s="909" t="s">
        <v>2571</v>
      </c>
      <c r="L40" s="2179" t="str">
        <f>IF(AE40&lt;&gt;"",IFERROR(VLOOKUP(AE40,AF167:AR177,2,FALSE),""),第二面!L40)</f>
        <v/>
      </c>
      <c r="M40" s="2179"/>
      <c r="N40" s="2179"/>
      <c r="O40" s="2178" t="s">
        <v>2572</v>
      </c>
      <c r="P40" s="2178"/>
      <c r="Q40" s="2178"/>
      <c r="R40" s="2179" t="str">
        <f>IF(AE40&lt;&gt;"",IFERROR(VLOOKUP(AE40,AF167:AR177,3,FALSE),""),第二面!R40)</f>
        <v/>
      </c>
      <c r="S40" s="2179"/>
      <c r="T40" s="2179"/>
      <c r="U40" s="2178" t="s">
        <v>2573</v>
      </c>
      <c r="V40" s="2178"/>
      <c r="W40" s="2178"/>
      <c r="X40" s="2179" t="str">
        <f>IF(AE40&lt;&gt;"",IFERROR(VLOOKUP(AE40,AF167:AR177,4,FALSE),""),第二面!X40)</f>
        <v/>
      </c>
      <c r="Y40" s="2179"/>
      <c r="Z40" s="2179"/>
      <c r="AA40" s="2179"/>
      <c r="AB40" s="2179"/>
      <c r="AC40" s="905" t="s">
        <v>17</v>
      </c>
      <c r="AD40" s="872" t="s">
        <v>2523</v>
      </c>
      <c r="AE40" s="910"/>
    </row>
    <row r="41" spans="1:31" s="873" customFormat="1" ht="15.75" customHeight="1">
      <c r="A41" s="905" t="s">
        <v>2754</v>
      </c>
      <c r="B41" s="905"/>
      <c r="C41" s="905"/>
      <c r="D41" s="905"/>
      <c r="E41" s="905"/>
      <c r="F41" s="911"/>
      <c r="G41" s="911"/>
      <c r="H41" s="911"/>
      <c r="I41" s="911"/>
      <c r="J41" s="911"/>
      <c r="K41" s="2176" t="str">
        <f>IF(AE40&lt;&gt;"",IFERROR(VLOOKUP(AE40,AF167:AR177,5,FALSE),""),第二面!K41)</f>
        <v/>
      </c>
      <c r="L41" s="2176"/>
      <c r="M41" s="2176"/>
      <c r="N41" s="2176"/>
      <c r="O41" s="2176"/>
      <c r="P41" s="2176"/>
      <c r="Q41" s="2176"/>
      <c r="R41" s="2176"/>
      <c r="S41" s="2176"/>
      <c r="T41" s="2176"/>
      <c r="U41" s="2176"/>
      <c r="V41" s="2176"/>
      <c r="W41" s="2176"/>
      <c r="X41" s="2176"/>
      <c r="Y41" s="2176"/>
      <c r="Z41" s="2176"/>
      <c r="AA41" s="2176"/>
      <c r="AB41" s="2176"/>
      <c r="AC41" s="2176"/>
      <c r="AD41" s="872"/>
    </row>
    <row r="42" spans="1:31" s="873" customFormat="1" ht="15.75" customHeight="1">
      <c r="A42" s="905" t="s">
        <v>2748</v>
      </c>
      <c r="B42" s="905"/>
      <c r="C42" s="905"/>
      <c r="D42" s="905"/>
      <c r="E42" s="905"/>
      <c r="F42" s="905"/>
      <c r="G42" s="905"/>
      <c r="H42" s="905"/>
      <c r="I42" s="905"/>
      <c r="J42" s="905"/>
      <c r="K42" s="909" t="s">
        <v>2571</v>
      </c>
      <c r="L42" s="2179" t="str">
        <f>IF(AE40&lt;&gt;"",IFERROR(VLOOKUP(AE40,AF167:AR177,6,FALSE),""),第二面!L42)</f>
        <v/>
      </c>
      <c r="M42" s="2179"/>
      <c r="N42" s="2178" t="s">
        <v>2576</v>
      </c>
      <c r="O42" s="2178"/>
      <c r="P42" s="2178"/>
      <c r="Q42" s="2178"/>
      <c r="R42" s="2178"/>
      <c r="S42" s="2179" t="str">
        <f>IF(AE40&lt;&gt;"",IFERROR(VLOOKUP(AE40,AF167:AR177,7,FALSE),""),第二面!S42)</f>
        <v/>
      </c>
      <c r="T42" s="2179"/>
      <c r="U42" s="2178" t="s">
        <v>2577</v>
      </c>
      <c r="V42" s="2178"/>
      <c r="W42" s="2178"/>
      <c r="X42" s="2178"/>
      <c r="Y42" s="2179" t="str">
        <f>IF(AE40&lt;&gt;"",IFERROR(VLOOKUP(AE40,AF167:AR177,8,FALSE),""),第二面!Y42)</f>
        <v/>
      </c>
      <c r="Z42" s="2179"/>
      <c r="AA42" s="2179"/>
      <c r="AB42" s="2179"/>
      <c r="AC42" s="905" t="s">
        <v>17</v>
      </c>
      <c r="AD42" s="872"/>
    </row>
    <row r="43" spans="1:31" s="873" customFormat="1" ht="15.75" customHeight="1">
      <c r="A43" s="905"/>
      <c r="B43" s="905"/>
      <c r="C43" s="905"/>
      <c r="D43" s="905"/>
      <c r="E43" s="905"/>
      <c r="F43" s="905"/>
      <c r="G43" s="905"/>
      <c r="H43" s="905"/>
      <c r="I43" s="905"/>
      <c r="J43" s="905"/>
      <c r="K43" s="2183" t="str">
        <f>IF(AE40&lt;&gt;"",IFERROR(VLOOKUP(AE40,AF167:AR177,9,FALSE),""),第二面!K43)</f>
        <v/>
      </c>
      <c r="L43" s="2183"/>
      <c r="M43" s="2183"/>
      <c r="N43" s="2183"/>
      <c r="O43" s="2183"/>
      <c r="P43" s="2183"/>
      <c r="Q43" s="2183"/>
      <c r="R43" s="2183"/>
      <c r="S43" s="2183"/>
      <c r="T43" s="2183"/>
      <c r="U43" s="2183"/>
      <c r="V43" s="2183"/>
      <c r="W43" s="2183"/>
      <c r="X43" s="2183"/>
      <c r="Y43" s="2183"/>
      <c r="Z43" s="2183"/>
      <c r="AA43" s="2183"/>
      <c r="AB43" s="2183"/>
      <c r="AC43" s="2183"/>
      <c r="AD43" s="872"/>
    </row>
    <row r="44" spans="1:31" s="873" customFormat="1" ht="15.75" customHeight="1">
      <c r="A44" s="905" t="s">
        <v>2749</v>
      </c>
      <c r="B44" s="905"/>
      <c r="C44" s="905"/>
      <c r="D44" s="905"/>
      <c r="E44" s="905"/>
      <c r="F44" s="905"/>
      <c r="G44" s="905"/>
      <c r="H44" s="905"/>
      <c r="I44" s="905"/>
      <c r="J44" s="905"/>
      <c r="K44" s="2175" t="str">
        <f>IF(AE40&lt;&gt;"",IFERROR(VLOOKUP(AE40,AF167:AR177,10,FALSE),""),第二面!K44)</f>
        <v/>
      </c>
      <c r="L44" s="2175"/>
      <c r="M44" s="2175"/>
      <c r="N44" s="904"/>
      <c r="O44" s="904"/>
      <c r="P44" s="904"/>
      <c r="Q44" s="905"/>
      <c r="R44" s="905"/>
      <c r="S44" s="905"/>
      <c r="T44" s="905"/>
      <c r="U44" s="905"/>
      <c r="V44" s="905"/>
      <c r="W44" s="905"/>
      <c r="X44" s="905"/>
      <c r="Y44" s="905"/>
      <c r="Z44" s="905"/>
      <c r="AA44" s="905"/>
      <c r="AB44" s="905"/>
      <c r="AC44" s="905"/>
      <c r="AD44" s="872"/>
    </row>
    <row r="45" spans="1:31" s="873" customFormat="1" ht="15.75" customHeight="1">
      <c r="A45" s="905" t="s">
        <v>2750</v>
      </c>
      <c r="B45" s="905"/>
      <c r="C45" s="905"/>
      <c r="D45" s="905"/>
      <c r="E45" s="905"/>
      <c r="F45" s="905"/>
      <c r="G45" s="905"/>
      <c r="H45" s="905"/>
      <c r="I45" s="905"/>
      <c r="J45" s="905"/>
      <c r="K45" s="2174" t="str">
        <f>IF(AE40&lt;&gt;"",IFERROR(VLOOKUP(AE40,AF167:AR177,11,FALSE),""),第二面!K45)</f>
        <v/>
      </c>
      <c r="L45" s="2174"/>
      <c r="M45" s="2174"/>
      <c r="N45" s="2174"/>
      <c r="O45" s="2174"/>
      <c r="P45" s="2174"/>
      <c r="Q45" s="2174"/>
      <c r="R45" s="2174"/>
      <c r="S45" s="2174"/>
      <c r="T45" s="2174"/>
      <c r="U45" s="2174"/>
      <c r="V45" s="2174"/>
      <c r="W45" s="2174"/>
      <c r="X45" s="2174"/>
      <c r="Y45" s="2174"/>
      <c r="Z45" s="2174"/>
      <c r="AA45" s="2174"/>
      <c r="AB45" s="2174"/>
      <c r="AC45" s="2174"/>
      <c r="AD45" s="872"/>
    </row>
    <row r="46" spans="1:31" s="873" customFormat="1" ht="15.75" customHeight="1">
      <c r="A46" s="905" t="s">
        <v>2751</v>
      </c>
      <c r="B46" s="905"/>
      <c r="C46" s="905"/>
      <c r="D46" s="905"/>
      <c r="E46" s="905"/>
      <c r="F46" s="905"/>
      <c r="G46" s="905"/>
      <c r="H46" s="905"/>
      <c r="I46" s="905"/>
      <c r="J46" s="905"/>
      <c r="K46" s="2140" t="str">
        <f>IF(AE40&lt;&gt;"",IFERROR(VLOOKUP(AE40,AF167:AR177,12,FALSE),""),第二面!K46)</f>
        <v/>
      </c>
      <c r="L46" s="2140"/>
      <c r="M46" s="2140"/>
      <c r="N46" s="2140"/>
      <c r="O46" s="2140"/>
      <c r="P46" s="2140"/>
      <c r="Q46" s="2140"/>
      <c r="R46" s="2140"/>
      <c r="S46" s="2140"/>
      <c r="T46" s="2140"/>
      <c r="U46" s="2140"/>
      <c r="V46" s="2140"/>
      <c r="W46" s="2140"/>
      <c r="X46" s="2140"/>
      <c r="Y46" s="2140"/>
      <c r="Z46" s="2140"/>
      <c r="AA46" s="2140"/>
      <c r="AB46" s="2140"/>
      <c r="AC46" s="2140"/>
      <c r="AD46" s="872"/>
    </row>
    <row r="47" spans="1:31" s="873" customFormat="1" ht="15.75" customHeight="1">
      <c r="A47" s="905" t="s">
        <v>3957</v>
      </c>
      <c r="B47" s="905"/>
      <c r="C47" s="905"/>
      <c r="D47" s="905"/>
      <c r="E47" s="905"/>
      <c r="F47" s="905"/>
      <c r="G47" s="905"/>
      <c r="H47" s="905"/>
      <c r="I47" s="905"/>
      <c r="J47" s="905"/>
      <c r="K47" s="2140" t="str">
        <f>IF(AE40&lt;&gt;"",IFERROR(VLOOKUP(AE40,AF167:AR177,13,FALSE),""),第二面!K47)</f>
        <v/>
      </c>
      <c r="L47" s="2140"/>
      <c r="M47" s="2140"/>
      <c r="N47" s="2140"/>
      <c r="O47" s="2140"/>
      <c r="P47" s="2140"/>
      <c r="Q47" s="2140"/>
      <c r="R47" s="2140"/>
      <c r="S47" s="2140"/>
      <c r="T47" s="2140"/>
      <c r="U47" s="2140"/>
      <c r="V47" s="2140"/>
      <c r="W47" s="2140"/>
      <c r="X47" s="2140"/>
      <c r="Y47" s="2140"/>
      <c r="Z47" s="2140"/>
      <c r="AA47" s="2140"/>
      <c r="AB47" s="2140"/>
      <c r="AC47" s="2140"/>
      <c r="AD47" s="872"/>
    </row>
    <row r="48" spans="1:31" s="873" customFormat="1" ht="9" customHeight="1" thickBot="1">
      <c r="A48" s="914"/>
      <c r="B48" s="2180"/>
      <c r="C48" s="2180"/>
      <c r="D48" s="2180"/>
      <c r="E48" s="2180"/>
      <c r="F48" s="2180"/>
      <c r="G48" s="2180"/>
      <c r="H48" s="2180"/>
      <c r="I48" s="2180"/>
      <c r="J48" s="2180"/>
      <c r="K48" s="2181"/>
      <c r="L48" s="2181"/>
      <c r="M48" s="2181"/>
      <c r="N48" s="2181"/>
      <c r="O48" s="2181"/>
      <c r="P48" s="2181"/>
      <c r="Q48" s="2181"/>
      <c r="R48" s="2181"/>
      <c r="S48" s="2181"/>
      <c r="T48" s="2181"/>
      <c r="U48" s="2181"/>
      <c r="V48" s="2181"/>
      <c r="W48" s="2181"/>
      <c r="X48" s="2181"/>
      <c r="Y48" s="2181"/>
      <c r="Z48" s="2181"/>
      <c r="AA48" s="2181"/>
      <c r="AB48" s="2181"/>
      <c r="AC48" s="2181"/>
      <c r="AD48" s="872"/>
    </row>
    <row r="49" spans="1:31" s="873" customFormat="1" ht="15.75" customHeight="1" thickBot="1">
      <c r="A49" s="905" t="s">
        <v>2747</v>
      </c>
      <c r="B49" s="905"/>
      <c r="C49" s="905"/>
      <c r="D49" s="905"/>
      <c r="E49" s="905"/>
      <c r="F49" s="909"/>
      <c r="G49" s="909"/>
      <c r="H49" s="909"/>
      <c r="I49" s="909"/>
      <c r="J49" s="909"/>
      <c r="K49" s="909" t="s">
        <v>2571</v>
      </c>
      <c r="L49" s="2179" t="str">
        <f>IF(AE49&lt;&gt;"",IFERROR(VLOOKUP(AE49,AF167:AR177,2,FALSE),""),第二面!L49)</f>
        <v/>
      </c>
      <c r="M49" s="2179"/>
      <c r="N49" s="2179"/>
      <c r="O49" s="2178" t="s">
        <v>2572</v>
      </c>
      <c r="P49" s="2178"/>
      <c r="Q49" s="2178"/>
      <c r="R49" s="2179" t="str">
        <f>IF(AE49&lt;&gt;"",IFERROR(VLOOKUP(AE49,AF167:AR177,3,FALSE),""),第二面!R49)</f>
        <v/>
      </c>
      <c r="S49" s="2179"/>
      <c r="T49" s="2179"/>
      <c r="U49" s="2178" t="s">
        <v>2573</v>
      </c>
      <c r="V49" s="2178"/>
      <c r="W49" s="2178"/>
      <c r="X49" s="2179" t="str">
        <f>IF(AE49&lt;&gt;"",IFERROR(VLOOKUP(AE49,AF167:AR177,4,FALSE),""),第二面!X49)</f>
        <v/>
      </c>
      <c r="Y49" s="2179"/>
      <c r="Z49" s="2179"/>
      <c r="AA49" s="2179"/>
      <c r="AB49" s="2179"/>
      <c r="AC49" s="905" t="s">
        <v>17</v>
      </c>
      <c r="AD49" s="872" t="s">
        <v>2523</v>
      </c>
      <c r="AE49" s="910"/>
    </row>
    <row r="50" spans="1:31" s="873" customFormat="1" ht="15.75" customHeight="1">
      <c r="A50" s="905" t="s">
        <v>2754</v>
      </c>
      <c r="B50" s="905"/>
      <c r="C50" s="905"/>
      <c r="D50" s="905"/>
      <c r="E50" s="905"/>
      <c r="F50" s="911"/>
      <c r="G50" s="911"/>
      <c r="H50" s="911"/>
      <c r="I50" s="911"/>
      <c r="J50" s="911"/>
      <c r="K50" s="2176" t="str">
        <f>IF(AE49&lt;&gt;"",IFERROR(VLOOKUP(AE49,AF167:AR177,5,FALSE),""),第二面!K50)</f>
        <v/>
      </c>
      <c r="L50" s="2176"/>
      <c r="M50" s="2176"/>
      <c r="N50" s="2176"/>
      <c r="O50" s="2176"/>
      <c r="P50" s="2176"/>
      <c r="Q50" s="2176"/>
      <c r="R50" s="2176"/>
      <c r="S50" s="2176"/>
      <c r="T50" s="2176"/>
      <c r="U50" s="2176"/>
      <c r="V50" s="2176"/>
      <c r="W50" s="2176"/>
      <c r="X50" s="2176"/>
      <c r="Y50" s="2176"/>
      <c r="Z50" s="2176"/>
      <c r="AA50" s="2176"/>
      <c r="AB50" s="2176"/>
      <c r="AC50" s="2176"/>
      <c r="AD50" s="872"/>
    </row>
    <row r="51" spans="1:31" s="873" customFormat="1" ht="15.75" customHeight="1">
      <c r="A51" s="905" t="s">
        <v>2748</v>
      </c>
      <c r="B51" s="905"/>
      <c r="C51" s="905"/>
      <c r="D51" s="905"/>
      <c r="E51" s="905"/>
      <c r="F51" s="905"/>
      <c r="G51" s="905"/>
      <c r="H51" s="905"/>
      <c r="I51" s="905"/>
      <c r="J51" s="905"/>
      <c r="K51" s="909" t="s">
        <v>2571</v>
      </c>
      <c r="L51" s="2179" t="str">
        <f>IF(AE49&lt;&gt;"",IFERROR(VLOOKUP(AE49,AF167:AR177,6,FALSE),""),第二面!L51)</f>
        <v/>
      </c>
      <c r="M51" s="2179"/>
      <c r="N51" s="2178" t="s">
        <v>2576</v>
      </c>
      <c r="O51" s="2178"/>
      <c r="P51" s="2178"/>
      <c r="Q51" s="2178"/>
      <c r="R51" s="2178"/>
      <c r="S51" s="2179" t="str">
        <f>IF(AE49&lt;&gt;"",IFERROR(VLOOKUP(AE49,AF167:AR177,7,FALSE),""),第二面!S51)</f>
        <v/>
      </c>
      <c r="T51" s="2179"/>
      <c r="U51" s="2178" t="s">
        <v>2577</v>
      </c>
      <c r="V51" s="2178"/>
      <c r="W51" s="2178"/>
      <c r="X51" s="2178"/>
      <c r="Y51" s="2179" t="str">
        <f>IF(AE49&lt;&gt;"",IFERROR(VLOOKUP(AE49,AF167:AR177,8,FALSE),""),第二面!Y51)</f>
        <v/>
      </c>
      <c r="Z51" s="2179"/>
      <c r="AA51" s="2179"/>
      <c r="AB51" s="2179"/>
      <c r="AC51" s="905" t="s">
        <v>17</v>
      </c>
      <c r="AD51" s="872"/>
    </row>
    <row r="52" spans="1:31" s="873" customFormat="1" ht="15.75" customHeight="1">
      <c r="A52" s="905"/>
      <c r="B52" s="905"/>
      <c r="C52" s="905"/>
      <c r="D52" s="905"/>
      <c r="E52" s="905"/>
      <c r="F52" s="905"/>
      <c r="G52" s="905"/>
      <c r="H52" s="905"/>
      <c r="I52" s="905"/>
      <c r="J52" s="905"/>
      <c r="K52" s="2183" t="str">
        <f>IF(AE49&lt;&gt;"",IFERROR(VLOOKUP(AE49,AF167:AR177,9,FALSE),""),第二面!K52)</f>
        <v/>
      </c>
      <c r="L52" s="2183"/>
      <c r="M52" s="2183"/>
      <c r="N52" s="2183"/>
      <c r="O52" s="2183"/>
      <c r="P52" s="2183"/>
      <c r="Q52" s="2183"/>
      <c r="R52" s="2183"/>
      <c r="S52" s="2183"/>
      <c r="T52" s="2183"/>
      <c r="U52" s="2183"/>
      <c r="V52" s="2183"/>
      <c r="W52" s="2183"/>
      <c r="X52" s="2183"/>
      <c r="Y52" s="2183"/>
      <c r="Z52" s="2183"/>
      <c r="AA52" s="2183"/>
      <c r="AB52" s="2183"/>
      <c r="AC52" s="2183"/>
      <c r="AD52" s="872"/>
    </row>
    <row r="53" spans="1:31" s="873" customFormat="1" ht="15.75" customHeight="1">
      <c r="A53" s="905" t="s">
        <v>2749</v>
      </c>
      <c r="B53" s="905"/>
      <c r="C53" s="905"/>
      <c r="D53" s="905"/>
      <c r="E53" s="905"/>
      <c r="F53" s="905"/>
      <c r="G53" s="905"/>
      <c r="H53" s="905"/>
      <c r="I53" s="905"/>
      <c r="J53" s="905"/>
      <c r="K53" s="2175" t="str">
        <f>IF(AE49&lt;&gt;"",IFERROR(VLOOKUP(AE49,AF167:AR177,10,FALSE),""),第二面!K53)</f>
        <v/>
      </c>
      <c r="L53" s="2175"/>
      <c r="M53" s="2175"/>
      <c r="N53" s="904"/>
      <c r="O53" s="904"/>
      <c r="P53" s="904"/>
      <c r="Q53" s="905"/>
      <c r="R53" s="905"/>
      <c r="S53" s="905"/>
      <c r="T53" s="905"/>
      <c r="U53" s="905"/>
      <c r="V53" s="905"/>
      <c r="W53" s="905"/>
      <c r="X53" s="905"/>
      <c r="Y53" s="905"/>
      <c r="Z53" s="905"/>
      <c r="AA53" s="905"/>
      <c r="AB53" s="905"/>
      <c r="AC53" s="905"/>
      <c r="AD53" s="872"/>
    </row>
    <row r="54" spans="1:31" s="873" customFormat="1" ht="15.75" customHeight="1">
      <c r="A54" s="905" t="s">
        <v>2750</v>
      </c>
      <c r="B54" s="905"/>
      <c r="C54" s="905"/>
      <c r="D54" s="905"/>
      <c r="E54" s="905"/>
      <c r="F54" s="905"/>
      <c r="G54" s="905"/>
      <c r="H54" s="905"/>
      <c r="I54" s="905"/>
      <c r="J54" s="905"/>
      <c r="K54" s="2174" t="str">
        <f>IF(AE49&lt;&gt;"",IFERROR(VLOOKUP(AE49,AF167:AR177,11,FALSE),""),第二面!K54)</f>
        <v/>
      </c>
      <c r="L54" s="2174"/>
      <c r="M54" s="2174"/>
      <c r="N54" s="2174"/>
      <c r="O54" s="2174"/>
      <c r="P54" s="2174"/>
      <c r="Q54" s="2174"/>
      <c r="R54" s="2174"/>
      <c r="S54" s="2174"/>
      <c r="T54" s="2174"/>
      <c r="U54" s="2174"/>
      <c r="V54" s="2174"/>
      <c r="W54" s="2174"/>
      <c r="X54" s="2174"/>
      <c r="Y54" s="2174"/>
      <c r="Z54" s="2174"/>
      <c r="AA54" s="2174"/>
      <c r="AB54" s="2174"/>
      <c r="AC54" s="2174"/>
      <c r="AD54" s="872"/>
    </row>
    <row r="55" spans="1:31" s="873" customFormat="1" ht="15.75" customHeight="1">
      <c r="A55" s="905" t="s">
        <v>2751</v>
      </c>
      <c r="B55" s="905"/>
      <c r="C55" s="905"/>
      <c r="D55" s="905"/>
      <c r="E55" s="905"/>
      <c r="F55" s="905"/>
      <c r="G55" s="905"/>
      <c r="H55" s="905"/>
      <c r="I55" s="905"/>
      <c r="J55" s="905"/>
      <c r="K55" s="2140" t="str">
        <f>IF(AE49&lt;&gt;"",IFERROR(VLOOKUP(AE49,AF167:AR177,12,FALSE),""),第二面!K55)</f>
        <v/>
      </c>
      <c r="L55" s="2140"/>
      <c r="M55" s="2140"/>
      <c r="N55" s="2140"/>
      <c r="O55" s="2140"/>
      <c r="P55" s="2140"/>
      <c r="Q55" s="2140"/>
      <c r="R55" s="2140"/>
      <c r="S55" s="2140"/>
      <c r="T55" s="2140"/>
      <c r="U55" s="2140"/>
      <c r="V55" s="2140"/>
      <c r="W55" s="2140"/>
      <c r="X55" s="2140"/>
      <c r="Y55" s="2140"/>
      <c r="Z55" s="2140"/>
      <c r="AA55" s="2140"/>
      <c r="AB55" s="2140"/>
      <c r="AC55" s="2140"/>
      <c r="AD55" s="872"/>
    </row>
    <row r="56" spans="1:31" s="873" customFormat="1" ht="15.75" customHeight="1">
      <c r="A56" s="905" t="s">
        <v>3957</v>
      </c>
      <c r="B56" s="905"/>
      <c r="C56" s="905"/>
      <c r="D56" s="905"/>
      <c r="E56" s="905"/>
      <c r="F56" s="905"/>
      <c r="G56" s="905"/>
      <c r="H56" s="905"/>
      <c r="I56" s="905"/>
      <c r="J56" s="905"/>
      <c r="K56" s="2140" t="str">
        <f>IF(AE49&lt;&gt;"",IFERROR(VLOOKUP(AE49,AF167:AR177,13,FALSE),""),第二面!K56)</f>
        <v/>
      </c>
      <c r="L56" s="2140"/>
      <c r="M56" s="2140"/>
      <c r="N56" s="2140"/>
      <c r="O56" s="2140"/>
      <c r="P56" s="2140"/>
      <c r="Q56" s="2140"/>
      <c r="R56" s="2140"/>
      <c r="S56" s="2140"/>
      <c r="T56" s="2140"/>
      <c r="U56" s="2140"/>
      <c r="V56" s="2140"/>
      <c r="W56" s="2140"/>
      <c r="X56" s="2140"/>
      <c r="Y56" s="2140"/>
      <c r="Z56" s="2140"/>
      <c r="AA56" s="2140"/>
      <c r="AB56" s="2140"/>
      <c r="AC56" s="2140"/>
      <c r="AD56" s="872"/>
    </row>
    <row r="57" spans="1:31" s="873" customFormat="1" ht="15.75" customHeight="1">
      <c r="A57" s="914"/>
      <c r="B57" s="914"/>
      <c r="C57" s="914"/>
      <c r="D57" s="914"/>
      <c r="E57" s="914"/>
      <c r="F57" s="914"/>
      <c r="G57" s="914"/>
      <c r="H57" s="914"/>
      <c r="I57" s="914"/>
      <c r="J57" s="914"/>
      <c r="K57" s="916"/>
      <c r="L57" s="916"/>
      <c r="M57" s="916"/>
      <c r="N57" s="916"/>
      <c r="O57" s="916"/>
      <c r="P57" s="916"/>
      <c r="Q57" s="916"/>
      <c r="R57" s="916"/>
      <c r="S57" s="916"/>
      <c r="T57" s="916"/>
      <c r="U57" s="916"/>
      <c r="V57" s="916"/>
      <c r="W57" s="916"/>
      <c r="X57" s="916"/>
      <c r="Y57" s="916"/>
      <c r="Z57" s="916"/>
      <c r="AA57" s="916"/>
      <c r="AB57" s="916"/>
      <c r="AC57" s="916"/>
      <c r="AD57" s="872"/>
    </row>
    <row r="58" spans="1:31" ht="16.5" customHeight="1">
      <c r="A58" s="917" t="s">
        <v>3958</v>
      </c>
      <c r="B58" s="908"/>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693"/>
    </row>
    <row r="59" spans="1:31" ht="16.5" customHeight="1" thickBot="1">
      <c r="A59" s="875" t="s">
        <v>2802</v>
      </c>
      <c r="B59" s="905"/>
      <c r="C59" s="905"/>
      <c r="D59" s="905"/>
      <c r="E59" s="905"/>
      <c r="F59" s="905"/>
      <c r="G59" s="905"/>
      <c r="H59" s="905"/>
      <c r="I59" s="905"/>
      <c r="J59" s="905"/>
      <c r="K59" s="905"/>
      <c r="L59" s="905"/>
      <c r="M59" s="905"/>
      <c r="N59" s="905"/>
      <c r="O59" s="905"/>
      <c r="P59" s="905"/>
      <c r="Q59" s="905"/>
      <c r="R59" s="905"/>
      <c r="S59" s="905"/>
      <c r="T59" s="905"/>
      <c r="U59" s="905"/>
      <c r="V59" s="905"/>
      <c r="W59" s="905"/>
      <c r="X59" s="905"/>
      <c r="Y59" s="905"/>
      <c r="Z59" s="905"/>
      <c r="AA59" s="905"/>
      <c r="AB59" s="905"/>
      <c r="AC59" s="905"/>
      <c r="AD59" s="693"/>
    </row>
    <row r="60" spans="1:31" ht="16.5" customHeight="1" thickBot="1">
      <c r="A60" s="875" t="s">
        <v>2747</v>
      </c>
      <c r="B60" s="905"/>
      <c r="C60" s="905"/>
      <c r="D60" s="905"/>
      <c r="E60" s="905"/>
      <c r="F60" s="909"/>
      <c r="G60" s="909"/>
      <c r="H60" s="909"/>
      <c r="I60" s="909"/>
      <c r="J60" s="909"/>
      <c r="K60" s="909" t="s">
        <v>2571</v>
      </c>
      <c r="L60" s="2179" t="str">
        <f>IF(AE60&lt;&gt;"",IFERROR(VLOOKUP(AE60,AF167:AR177,2,FALSE),""),'第二面-3'!L3)</f>
        <v/>
      </c>
      <c r="M60" s="2179"/>
      <c r="N60" s="2179"/>
      <c r="O60" s="2178" t="s">
        <v>2572</v>
      </c>
      <c r="P60" s="2178"/>
      <c r="Q60" s="2178"/>
      <c r="R60" s="2179" t="str">
        <f>IF(AE60&lt;&gt;"",IFERROR(VLOOKUP(AE60,AF167:AR177,3,FALSE),""),'第二面-3'!R3)</f>
        <v/>
      </c>
      <c r="S60" s="2179"/>
      <c r="T60" s="2179"/>
      <c r="U60" s="2178" t="s">
        <v>2573</v>
      </c>
      <c r="V60" s="2178"/>
      <c r="W60" s="2178"/>
      <c r="X60" s="2179" t="str">
        <f>IF(AE60&lt;&gt;"",IFERROR(VLOOKUP(AE60,AF167:AR177,4,FALSE),""),'第二面-3'!X3)</f>
        <v/>
      </c>
      <c r="Y60" s="2179"/>
      <c r="Z60" s="2179"/>
      <c r="AA60" s="2179"/>
      <c r="AB60" s="2179"/>
      <c r="AC60" s="905" t="s">
        <v>17</v>
      </c>
      <c r="AD60" s="693" t="s">
        <v>2523</v>
      </c>
      <c r="AE60" s="910"/>
    </row>
    <row r="61" spans="1:31" ht="16.5" customHeight="1">
      <c r="A61" s="875" t="s">
        <v>2742</v>
      </c>
      <c r="B61" s="905"/>
      <c r="C61" s="905"/>
      <c r="D61" s="905"/>
      <c r="E61" s="905"/>
      <c r="F61" s="911"/>
      <c r="G61" s="911"/>
      <c r="H61" s="911"/>
      <c r="I61" s="911"/>
      <c r="J61" s="911"/>
      <c r="K61" s="2174" t="str">
        <f>IF(AE60&lt;&gt;"",IFERROR(VLOOKUP(AE60,AF167:AR177,5,FALSE),""),'第二面-3'!K4)</f>
        <v/>
      </c>
      <c r="L61" s="2174"/>
      <c r="M61" s="2174"/>
      <c r="N61" s="2174"/>
      <c r="O61" s="2174"/>
      <c r="P61" s="2174"/>
      <c r="Q61" s="2174"/>
      <c r="R61" s="2174"/>
      <c r="S61" s="2174"/>
      <c r="T61" s="2174"/>
      <c r="U61" s="2174"/>
      <c r="V61" s="2174"/>
      <c r="W61" s="2174"/>
      <c r="X61" s="2174"/>
      <c r="Y61" s="2174"/>
      <c r="Z61" s="2174"/>
      <c r="AA61" s="2174"/>
      <c r="AB61" s="2174"/>
      <c r="AC61" s="2174"/>
      <c r="AD61" s="693"/>
    </row>
    <row r="62" spans="1:31" ht="16.5" customHeight="1">
      <c r="A62" s="875" t="s">
        <v>2803</v>
      </c>
      <c r="B62" s="905"/>
      <c r="C62" s="905"/>
      <c r="D62" s="905"/>
      <c r="E62" s="905"/>
      <c r="F62" s="905"/>
      <c r="G62" s="905"/>
      <c r="H62" s="905"/>
      <c r="I62" s="905"/>
      <c r="J62" s="905"/>
      <c r="K62" s="905" t="s">
        <v>2571</v>
      </c>
      <c r="L62" s="2177" t="str">
        <f>IF(AE60&lt;&gt;"",IFERROR(VLOOKUP(AE60,AF167:AR177,6,FALSE),""),'第二面-3'!L5)</f>
        <v/>
      </c>
      <c r="M62" s="2177"/>
      <c r="N62" s="2178" t="s">
        <v>2576</v>
      </c>
      <c r="O62" s="2178"/>
      <c r="P62" s="2178"/>
      <c r="Q62" s="2178"/>
      <c r="R62" s="2178"/>
      <c r="S62" s="2179" t="str">
        <f>IF(AE60&lt;&gt;"",IFERROR(VLOOKUP(AE60,AF167:AR177,7,FALSE),""),'第二面-3'!S5)</f>
        <v/>
      </c>
      <c r="T62" s="2179"/>
      <c r="U62" s="2178" t="s">
        <v>2577</v>
      </c>
      <c r="V62" s="2178"/>
      <c r="W62" s="2178"/>
      <c r="X62" s="2178"/>
      <c r="Y62" s="2179" t="str">
        <f>IF(AE60&lt;&gt;"",IFERROR(VLOOKUP(AE60,AF167:AR177,8,FALSE),""),'第二面-3'!Y5)</f>
        <v/>
      </c>
      <c r="Z62" s="2179"/>
      <c r="AA62" s="2179"/>
      <c r="AB62" s="2179"/>
      <c r="AC62" s="905" t="s">
        <v>17</v>
      </c>
      <c r="AD62" s="693"/>
    </row>
    <row r="63" spans="1:31" ht="16.5" customHeight="1">
      <c r="A63" s="875"/>
      <c r="B63" s="905"/>
      <c r="C63" s="905"/>
      <c r="D63" s="905"/>
      <c r="E63" s="905"/>
      <c r="F63" s="905"/>
      <c r="G63" s="905"/>
      <c r="H63" s="905"/>
      <c r="I63" s="905"/>
      <c r="J63" s="905"/>
      <c r="K63" s="2183" t="str">
        <f>IF(AE60&lt;&gt;"",IFERROR(VLOOKUP(AE60,AF167:AR177,9,FALSE),""),'第二面-3'!K6)</f>
        <v/>
      </c>
      <c r="L63" s="2183"/>
      <c r="M63" s="2183"/>
      <c r="N63" s="2183"/>
      <c r="O63" s="2183"/>
      <c r="P63" s="2183"/>
      <c r="Q63" s="2183"/>
      <c r="R63" s="2183"/>
      <c r="S63" s="2183"/>
      <c r="T63" s="2183"/>
      <c r="U63" s="2183"/>
      <c r="V63" s="2183"/>
      <c r="W63" s="2183"/>
      <c r="X63" s="2183"/>
      <c r="Y63" s="2183"/>
      <c r="Z63" s="2183"/>
      <c r="AA63" s="2183"/>
      <c r="AB63" s="2183"/>
      <c r="AC63" s="2183"/>
      <c r="AD63" s="693"/>
    </row>
    <row r="64" spans="1:31" ht="16.5" customHeight="1">
      <c r="A64" s="875" t="s">
        <v>2749</v>
      </c>
      <c r="B64" s="905"/>
      <c r="C64" s="905"/>
      <c r="D64" s="905"/>
      <c r="E64" s="905"/>
      <c r="F64" s="905"/>
      <c r="G64" s="905"/>
      <c r="H64" s="905"/>
      <c r="I64" s="905"/>
      <c r="J64" s="905"/>
      <c r="K64" s="2175" t="str">
        <f>IF(AE60&lt;&gt;"",IFERROR(VLOOKUP(AE60,AF167:AR177,10,FALSE),""),'第二面-3'!K7)</f>
        <v/>
      </c>
      <c r="L64" s="2175"/>
      <c r="M64" s="2175"/>
      <c r="N64" s="904"/>
      <c r="O64" s="904"/>
      <c r="P64" s="904"/>
      <c r="Q64" s="905"/>
      <c r="R64" s="905"/>
      <c r="S64" s="905"/>
      <c r="T64" s="905"/>
      <c r="U64" s="905"/>
      <c r="V64" s="905"/>
      <c r="W64" s="905"/>
      <c r="X64" s="905"/>
      <c r="Y64" s="905"/>
      <c r="Z64" s="905"/>
      <c r="AA64" s="905"/>
      <c r="AB64" s="905"/>
      <c r="AC64" s="905"/>
      <c r="AD64" s="693"/>
    </row>
    <row r="65" spans="1:31" ht="16.5" customHeight="1">
      <c r="A65" s="875" t="s">
        <v>2750</v>
      </c>
      <c r="B65" s="905"/>
      <c r="C65" s="905"/>
      <c r="D65" s="905"/>
      <c r="E65" s="905"/>
      <c r="F65" s="905"/>
      <c r="G65" s="905"/>
      <c r="H65" s="905"/>
      <c r="I65" s="905"/>
      <c r="J65" s="905"/>
      <c r="K65" s="2174" t="str">
        <f>IF(AE60&lt;&gt;"",IFERROR(VLOOKUP(AE60,AF167:AR177,11,FALSE),""),'第二面-3'!K8)</f>
        <v/>
      </c>
      <c r="L65" s="2174"/>
      <c r="M65" s="2174"/>
      <c r="N65" s="2174"/>
      <c r="O65" s="2174"/>
      <c r="P65" s="2174"/>
      <c r="Q65" s="2174"/>
      <c r="R65" s="2174"/>
      <c r="S65" s="2174"/>
      <c r="T65" s="2174"/>
      <c r="U65" s="2174"/>
      <c r="V65" s="2174"/>
      <c r="W65" s="2174"/>
      <c r="X65" s="2174"/>
      <c r="Y65" s="2174"/>
      <c r="Z65" s="2174"/>
      <c r="AA65" s="2174"/>
      <c r="AB65" s="2174"/>
      <c r="AC65" s="2174"/>
      <c r="AD65" s="693"/>
    </row>
    <row r="66" spans="1:31" ht="16.5" customHeight="1">
      <c r="A66" s="875" t="s">
        <v>2751</v>
      </c>
      <c r="B66" s="905"/>
      <c r="C66" s="905"/>
      <c r="D66" s="905"/>
      <c r="E66" s="905"/>
      <c r="F66" s="905"/>
      <c r="G66" s="905"/>
      <c r="H66" s="905"/>
      <c r="I66" s="905"/>
      <c r="J66" s="905"/>
      <c r="K66" s="2140" t="str">
        <f>IF(AE60&lt;&gt;"",IFERROR(VLOOKUP(AE60,AF167:AR177,12,FALSE),""),'第二面-3'!K9)</f>
        <v/>
      </c>
      <c r="L66" s="2140"/>
      <c r="M66" s="2140"/>
      <c r="N66" s="2140"/>
      <c r="O66" s="2140"/>
      <c r="P66" s="2140"/>
      <c r="Q66" s="2140"/>
      <c r="R66" s="2140"/>
      <c r="S66" s="2140"/>
      <c r="T66" s="2140"/>
      <c r="U66" s="2140"/>
      <c r="V66" s="2140"/>
      <c r="W66" s="2140"/>
      <c r="X66" s="2140"/>
      <c r="Y66" s="2140"/>
      <c r="Z66" s="2140"/>
      <c r="AA66" s="2140"/>
      <c r="AB66" s="2140"/>
      <c r="AC66" s="2140"/>
      <c r="AD66" s="693"/>
    </row>
    <row r="67" spans="1:31" ht="16.5" customHeight="1">
      <c r="A67" s="875" t="s">
        <v>2804</v>
      </c>
      <c r="B67" s="905"/>
      <c r="C67" s="905"/>
      <c r="D67" s="905"/>
      <c r="E67" s="905"/>
      <c r="F67" s="905"/>
      <c r="G67" s="905"/>
      <c r="H67" s="905"/>
      <c r="I67" s="905"/>
      <c r="J67" s="905"/>
      <c r="K67" s="2140" t="str">
        <f>IF(AE60&lt;&gt;"",IFERROR(VLOOKUP(AE60,AF167:AR177,13,FALSE),""),'第二面-3'!K10)</f>
        <v/>
      </c>
      <c r="L67" s="2140"/>
      <c r="M67" s="2140"/>
      <c r="N67" s="2140"/>
      <c r="O67" s="2140"/>
      <c r="P67" s="2140"/>
      <c r="Q67" s="2140"/>
      <c r="R67" s="2140"/>
      <c r="S67" s="2140"/>
      <c r="T67" s="2140"/>
      <c r="U67" s="2140"/>
      <c r="V67" s="2140"/>
      <c r="W67" s="2140"/>
      <c r="X67" s="2140"/>
      <c r="Y67" s="2140"/>
      <c r="Z67" s="2140"/>
      <c r="AA67" s="2140"/>
      <c r="AB67" s="2140"/>
      <c r="AC67" s="2140"/>
      <c r="AD67" s="693"/>
    </row>
    <row r="68" spans="1:31" ht="8.4499999999999993" customHeight="1">
      <c r="A68" s="918"/>
      <c r="B68" s="2180"/>
      <c r="C68" s="2180"/>
      <c r="D68" s="2180"/>
      <c r="E68" s="2180"/>
      <c r="F68" s="2180"/>
      <c r="G68" s="2180"/>
      <c r="H68" s="2180"/>
      <c r="I68" s="2180"/>
      <c r="J68" s="2180"/>
      <c r="K68" s="2180"/>
      <c r="L68" s="2180"/>
      <c r="M68" s="2181"/>
      <c r="N68" s="2181"/>
      <c r="O68" s="2181"/>
      <c r="P68" s="2181"/>
      <c r="Q68" s="2181"/>
      <c r="R68" s="2181"/>
      <c r="S68" s="2181"/>
      <c r="T68" s="2181"/>
      <c r="U68" s="2181"/>
      <c r="V68" s="2181"/>
      <c r="W68" s="2181"/>
      <c r="X68" s="2181"/>
      <c r="Y68" s="2181"/>
      <c r="Z68" s="2181"/>
      <c r="AA68" s="2181"/>
      <c r="AB68" s="2181"/>
      <c r="AC68" s="2181"/>
      <c r="AD68" s="693"/>
    </row>
    <row r="69" spans="1:31" ht="16.5" customHeight="1" thickBot="1">
      <c r="A69" s="875" t="s">
        <v>2805</v>
      </c>
      <c r="B69" s="905"/>
      <c r="C69" s="905"/>
      <c r="D69" s="905"/>
      <c r="E69" s="905"/>
      <c r="F69" s="905"/>
      <c r="G69" s="905"/>
      <c r="H69" s="905"/>
      <c r="I69" s="905"/>
      <c r="J69" s="905"/>
      <c r="K69" s="905"/>
      <c r="L69" s="905"/>
      <c r="M69" s="905"/>
      <c r="N69" s="905"/>
      <c r="O69" s="905"/>
      <c r="P69" s="905"/>
      <c r="Q69" s="905"/>
      <c r="R69" s="905"/>
      <c r="S69" s="905"/>
      <c r="T69" s="905"/>
      <c r="U69" s="905"/>
      <c r="V69" s="905"/>
      <c r="W69" s="905"/>
      <c r="X69" s="905"/>
      <c r="Y69" s="905"/>
      <c r="Z69" s="905"/>
      <c r="AA69" s="905"/>
      <c r="AB69" s="905"/>
      <c r="AC69" s="905"/>
      <c r="AD69" s="693"/>
    </row>
    <row r="70" spans="1:31" ht="16.5" customHeight="1" thickBot="1">
      <c r="A70" s="875" t="s">
        <v>2747</v>
      </c>
      <c r="B70" s="905"/>
      <c r="C70" s="905"/>
      <c r="D70" s="905"/>
      <c r="E70" s="905"/>
      <c r="F70" s="909"/>
      <c r="G70" s="909"/>
      <c r="H70" s="909"/>
      <c r="I70" s="909"/>
      <c r="J70" s="909"/>
      <c r="K70" s="909" t="s">
        <v>2571</v>
      </c>
      <c r="L70" s="2179" t="str">
        <f>IF(AE70&lt;&gt;"",IFERROR(VLOOKUP(AE70,AF167:AR177,2,FALSE),""),'第二面-3'!L12)</f>
        <v/>
      </c>
      <c r="M70" s="2179"/>
      <c r="N70" s="2179"/>
      <c r="O70" s="2178" t="s">
        <v>2572</v>
      </c>
      <c r="P70" s="2178"/>
      <c r="Q70" s="2178"/>
      <c r="R70" s="2179" t="str">
        <f>IF(AE70&lt;&gt;"",IFERROR(VLOOKUP(AE70,AF167:AR177,3,FALSE),""),'第二面-3'!R12)</f>
        <v/>
      </c>
      <c r="S70" s="2179"/>
      <c r="T70" s="2179"/>
      <c r="U70" s="2178" t="s">
        <v>2573</v>
      </c>
      <c r="V70" s="2178"/>
      <c r="W70" s="2178"/>
      <c r="X70" s="2179" t="str">
        <f>IF(AE70&lt;&gt;"",IFERROR(VLOOKUP(AE70,AF167:AR177,4,FALSE),""),'第二面-3'!X12)</f>
        <v/>
      </c>
      <c r="Y70" s="2179"/>
      <c r="Z70" s="2179"/>
      <c r="AA70" s="2179"/>
      <c r="AB70" s="2179"/>
      <c r="AC70" s="905" t="s">
        <v>17</v>
      </c>
      <c r="AD70" s="693" t="s">
        <v>2523</v>
      </c>
      <c r="AE70" s="910"/>
    </row>
    <row r="71" spans="1:31" ht="16.5" customHeight="1">
      <c r="A71" s="875" t="s">
        <v>2742</v>
      </c>
      <c r="B71" s="905"/>
      <c r="C71" s="905"/>
      <c r="D71" s="905"/>
      <c r="E71" s="905"/>
      <c r="F71" s="911"/>
      <c r="G71" s="911"/>
      <c r="H71" s="911"/>
      <c r="I71" s="911"/>
      <c r="J71" s="911"/>
      <c r="K71" s="2174" t="str">
        <f>IF(AE70&lt;&gt;"",IFERROR(VLOOKUP(AE70,AF167:AR177,5,FALSE),""),'第二面-3'!K13)</f>
        <v/>
      </c>
      <c r="L71" s="2174"/>
      <c r="M71" s="2174"/>
      <c r="N71" s="2174"/>
      <c r="O71" s="2174"/>
      <c r="P71" s="2174"/>
      <c r="Q71" s="2174"/>
      <c r="R71" s="2174"/>
      <c r="S71" s="2174"/>
      <c r="T71" s="2174"/>
      <c r="U71" s="2174"/>
      <c r="V71" s="2174"/>
      <c r="W71" s="2174"/>
      <c r="X71" s="2174"/>
      <c r="Y71" s="2174"/>
      <c r="Z71" s="2174"/>
      <c r="AA71" s="2174"/>
      <c r="AB71" s="2174"/>
      <c r="AC71" s="2174"/>
      <c r="AD71" s="693"/>
    </row>
    <row r="72" spans="1:31" ht="16.5" customHeight="1">
      <c r="A72" s="875" t="s">
        <v>2803</v>
      </c>
      <c r="B72" s="905"/>
      <c r="C72" s="905"/>
      <c r="D72" s="905"/>
      <c r="E72" s="905"/>
      <c r="F72" s="905"/>
      <c r="G72" s="905"/>
      <c r="H72" s="905"/>
      <c r="I72" s="905"/>
      <c r="J72" s="905"/>
      <c r="K72" s="905" t="s">
        <v>2571</v>
      </c>
      <c r="L72" s="2177" t="str">
        <f>IF(AE70&lt;&gt;"",IFERROR(VLOOKUP(AE70,AF167:AR177,6,FALSE),""),'第二面-3'!L14)</f>
        <v/>
      </c>
      <c r="M72" s="2177"/>
      <c r="N72" s="2178" t="s">
        <v>2576</v>
      </c>
      <c r="O72" s="2178"/>
      <c r="P72" s="2178"/>
      <c r="Q72" s="2178"/>
      <c r="R72" s="2178"/>
      <c r="S72" s="2179" t="str">
        <f>IF(AE70&lt;&gt;"",IFERROR(VLOOKUP(AE70,AF167:AR177,7,FALSE),""),'第二面-3'!S14)</f>
        <v/>
      </c>
      <c r="T72" s="2179"/>
      <c r="U72" s="2178" t="s">
        <v>2577</v>
      </c>
      <c r="V72" s="2178"/>
      <c r="W72" s="2178"/>
      <c r="X72" s="2178"/>
      <c r="Y72" s="2179" t="str">
        <f>IF(AE70&lt;&gt;"",IFERROR(VLOOKUP(AE70,AF167:AR177,8,FALSE),""),'第二面-3'!Y14)</f>
        <v/>
      </c>
      <c r="Z72" s="2179"/>
      <c r="AA72" s="2179"/>
      <c r="AB72" s="2179"/>
      <c r="AC72" s="905" t="s">
        <v>17</v>
      </c>
      <c r="AD72" s="693"/>
    </row>
    <row r="73" spans="1:31" ht="16.5" customHeight="1">
      <c r="A73" s="875"/>
      <c r="B73" s="905"/>
      <c r="C73" s="905"/>
      <c r="D73" s="905"/>
      <c r="E73" s="905"/>
      <c r="F73" s="905"/>
      <c r="G73" s="905"/>
      <c r="H73" s="905"/>
      <c r="I73" s="905"/>
      <c r="J73" s="905"/>
      <c r="K73" s="2183" t="str">
        <f>IF(AE70&lt;&gt;"",IFERROR(VLOOKUP(AE70,AF167:AR177,9,FALSE),""),'第二面-3'!K15)</f>
        <v/>
      </c>
      <c r="L73" s="2183"/>
      <c r="M73" s="2183"/>
      <c r="N73" s="2183"/>
      <c r="O73" s="2183"/>
      <c r="P73" s="2183"/>
      <c r="Q73" s="2183"/>
      <c r="R73" s="2183"/>
      <c r="S73" s="2183"/>
      <c r="T73" s="2183"/>
      <c r="U73" s="2183"/>
      <c r="V73" s="2183"/>
      <c r="W73" s="2183"/>
      <c r="X73" s="2183"/>
      <c r="Y73" s="2183"/>
      <c r="Z73" s="2183"/>
      <c r="AA73" s="2183"/>
      <c r="AB73" s="2183"/>
      <c r="AC73" s="2183"/>
      <c r="AD73" s="693"/>
    </row>
    <row r="74" spans="1:31" ht="16.5" customHeight="1">
      <c r="A74" s="875" t="s">
        <v>2749</v>
      </c>
      <c r="B74" s="905"/>
      <c r="C74" s="905"/>
      <c r="D74" s="905"/>
      <c r="E74" s="905"/>
      <c r="F74" s="905"/>
      <c r="G74" s="905"/>
      <c r="H74" s="905"/>
      <c r="I74" s="905"/>
      <c r="J74" s="905"/>
      <c r="K74" s="2175" t="str">
        <f>IF(AE70&lt;&gt;"",IFERROR(VLOOKUP(AE70,AF167:AR177,10,FALSE),""),'第二面-3'!K16)</f>
        <v/>
      </c>
      <c r="L74" s="2175"/>
      <c r="M74" s="2175"/>
      <c r="N74" s="904"/>
      <c r="O74" s="904"/>
      <c r="P74" s="904"/>
      <c r="Q74" s="905"/>
      <c r="R74" s="905"/>
      <c r="S74" s="905"/>
      <c r="T74" s="905"/>
      <c r="U74" s="905"/>
      <c r="V74" s="905"/>
      <c r="W74" s="905"/>
      <c r="X74" s="905"/>
      <c r="Y74" s="905"/>
      <c r="Z74" s="905"/>
      <c r="AA74" s="905"/>
      <c r="AB74" s="905"/>
      <c r="AC74" s="905"/>
      <c r="AD74" s="693"/>
    </row>
    <row r="75" spans="1:31" ht="16.5" customHeight="1">
      <c r="A75" s="875" t="s">
        <v>2750</v>
      </c>
      <c r="B75" s="905"/>
      <c r="C75" s="905"/>
      <c r="D75" s="905"/>
      <c r="E75" s="905"/>
      <c r="F75" s="905"/>
      <c r="G75" s="905"/>
      <c r="H75" s="905"/>
      <c r="I75" s="905"/>
      <c r="J75" s="905"/>
      <c r="K75" s="2174" t="str">
        <f>IF(AE70&lt;&gt;"",IFERROR(VLOOKUP(AE70,AF167:AR177,11,FALSE),""),'第二面-3'!K17)</f>
        <v/>
      </c>
      <c r="L75" s="2174"/>
      <c r="M75" s="2174"/>
      <c r="N75" s="2174"/>
      <c r="O75" s="2174"/>
      <c r="P75" s="2174"/>
      <c r="Q75" s="2174"/>
      <c r="R75" s="2174"/>
      <c r="S75" s="2174"/>
      <c r="T75" s="2174"/>
      <c r="U75" s="2174"/>
      <c r="V75" s="2174"/>
      <c r="W75" s="2174"/>
      <c r="X75" s="2174"/>
      <c r="Y75" s="2174"/>
      <c r="Z75" s="2174"/>
      <c r="AA75" s="2174"/>
      <c r="AB75" s="2174"/>
      <c r="AC75" s="2174"/>
      <c r="AD75" s="693"/>
    </row>
    <row r="76" spans="1:31" ht="16.5" customHeight="1">
      <c r="A76" s="875" t="s">
        <v>2751</v>
      </c>
      <c r="B76" s="905"/>
      <c r="C76" s="905"/>
      <c r="D76" s="905"/>
      <c r="E76" s="905"/>
      <c r="F76" s="905"/>
      <c r="G76" s="905"/>
      <c r="H76" s="905"/>
      <c r="I76" s="905"/>
      <c r="J76" s="905"/>
      <c r="K76" s="2140" t="str">
        <f>IF(AE70&lt;&gt;"",IFERROR(VLOOKUP(AE70,AF167:AR177,12,FALSE),""),'第二面-3'!K18)</f>
        <v/>
      </c>
      <c r="L76" s="2140"/>
      <c r="M76" s="2140"/>
      <c r="N76" s="2140"/>
      <c r="O76" s="2140"/>
      <c r="P76" s="2140"/>
      <c r="Q76" s="2140"/>
      <c r="R76" s="2140"/>
      <c r="S76" s="2140"/>
      <c r="T76" s="2140"/>
      <c r="U76" s="2140"/>
      <c r="V76" s="2140"/>
      <c r="W76" s="2140"/>
      <c r="X76" s="2140"/>
      <c r="Y76" s="2140"/>
      <c r="Z76" s="2140"/>
      <c r="AA76" s="2140"/>
      <c r="AB76" s="2140"/>
      <c r="AC76" s="2140"/>
      <c r="AD76" s="693"/>
    </row>
    <row r="77" spans="1:31" ht="16.5" customHeight="1" thickBot="1">
      <c r="A77" s="875" t="s">
        <v>2804</v>
      </c>
      <c r="B77" s="905"/>
      <c r="C77" s="905"/>
      <c r="D77" s="905"/>
      <c r="E77" s="905"/>
      <c r="F77" s="905"/>
      <c r="G77" s="905"/>
      <c r="H77" s="905"/>
      <c r="I77" s="905"/>
      <c r="J77" s="905"/>
      <c r="K77" s="2140" t="str">
        <f>IF(AE70&lt;&gt;"",IFERROR(VLOOKUP(AE70,AF167:AR177,13,FALSE),""),'第二面-3'!K19)</f>
        <v/>
      </c>
      <c r="L77" s="2140"/>
      <c r="M77" s="2140"/>
      <c r="N77" s="2140"/>
      <c r="O77" s="2140"/>
      <c r="P77" s="2140"/>
      <c r="Q77" s="2140"/>
      <c r="R77" s="2140"/>
      <c r="S77" s="2140"/>
      <c r="T77" s="2140"/>
      <c r="U77" s="2140"/>
      <c r="V77" s="2140"/>
      <c r="W77" s="2140"/>
      <c r="X77" s="2140"/>
      <c r="Y77" s="2140"/>
      <c r="Z77" s="2140"/>
      <c r="AA77" s="2140"/>
      <c r="AB77" s="2140"/>
      <c r="AC77" s="2140"/>
      <c r="AD77" s="693"/>
    </row>
    <row r="78" spans="1:31" ht="16.5" customHeight="1" thickBot="1">
      <c r="A78" s="875" t="s">
        <v>2747</v>
      </c>
      <c r="B78" s="905"/>
      <c r="C78" s="905"/>
      <c r="D78" s="905"/>
      <c r="E78" s="905"/>
      <c r="F78" s="909"/>
      <c r="G78" s="909"/>
      <c r="H78" s="909"/>
      <c r="I78" s="909"/>
      <c r="J78" s="909"/>
      <c r="K78" s="909" t="s">
        <v>2571</v>
      </c>
      <c r="L78" s="2179" t="str">
        <f>IF(AE78&lt;&gt;"",IFERROR(VLOOKUP(AE78,AF167:AR177,2,FALSE),""),'第二面-3'!L20)</f>
        <v/>
      </c>
      <c r="M78" s="2179"/>
      <c r="N78" s="2179"/>
      <c r="O78" s="2178" t="s">
        <v>2572</v>
      </c>
      <c r="P78" s="2178"/>
      <c r="Q78" s="2178"/>
      <c r="R78" s="2179" t="str">
        <f>IF(AE78&lt;&gt;"",IFERROR(VLOOKUP(AE78,AF167:AR177,3,FALSE),""),'第二面-3'!R20)</f>
        <v/>
      </c>
      <c r="S78" s="2179"/>
      <c r="T78" s="2179"/>
      <c r="U78" s="2178" t="s">
        <v>2573</v>
      </c>
      <c r="V78" s="2178"/>
      <c r="W78" s="2178"/>
      <c r="X78" s="2179" t="str">
        <f>IF(AE78&lt;&gt;"",IFERROR(VLOOKUP(AE78,AF167:AR177,4,FALSE),""),'第二面-3'!X20)</f>
        <v/>
      </c>
      <c r="Y78" s="2179"/>
      <c r="Z78" s="2179"/>
      <c r="AA78" s="2179"/>
      <c r="AB78" s="2179"/>
      <c r="AC78" s="905" t="s">
        <v>17</v>
      </c>
      <c r="AD78" s="693" t="s">
        <v>2523</v>
      </c>
      <c r="AE78" s="910"/>
    </row>
    <row r="79" spans="1:31" ht="16.5" customHeight="1">
      <c r="A79" s="875" t="s">
        <v>2742</v>
      </c>
      <c r="B79" s="905"/>
      <c r="C79" s="905"/>
      <c r="D79" s="905"/>
      <c r="E79" s="905"/>
      <c r="F79" s="911"/>
      <c r="G79" s="911"/>
      <c r="H79" s="911"/>
      <c r="I79" s="911"/>
      <c r="J79" s="911"/>
      <c r="K79" s="2174" t="str">
        <f>IF(AE78&lt;&gt;"",IFERROR(VLOOKUP(AE78,AF167:AR177,5,FALSE),""),'第二面-3'!K21)</f>
        <v/>
      </c>
      <c r="L79" s="2174"/>
      <c r="M79" s="2174"/>
      <c r="N79" s="2174"/>
      <c r="O79" s="2174"/>
      <c r="P79" s="2174"/>
      <c r="Q79" s="2174"/>
      <c r="R79" s="2174"/>
      <c r="S79" s="2174"/>
      <c r="T79" s="2174"/>
      <c r="U79" s="2174"/>
      <c r="V79" s="2174"/>
      <c r="W79" s="2174"/>
      <c r="X79" s="2174"/>
      <c r="Y79" s="2174"/>
      <c r="Z79" s="2174"/>
      <c r="AA79" s="2174"/>
      <c r="AB79" s="2174"/>
      <c r="AC79" s="2174"/>
      <c r="AD79" s="693"/>
    </row>
    <row r="80" spans="1:31" ht="16.5" customHeight="1">
      <c r="A80" s="875" t="s">
        <v>2803</v>
      </c>
      <c r="B80" s="905"/>
      <c r="C80" s="905"/>
      <c r="D80" s="905"/>
      <c r="E80" s="905"/>
      <c r="F80" s="905"/>
      <c r="G80" s="905"/>
      <c r="H80" s="905"/>
      <c r="I80" s="905"/>
      <c r="J80" s="905"/>
      <c r="K80" s="905" t="s">
        <v>2571</v>
      </c>
      <c r="L80" s="2177" t="str">
        <f>IF(AE78&lt;&gt;"",IFERROR(VLOOKUP(AE78,AF167:AR177,6,FALSE),""),'第二面-3'!L22)</f>
        <v/>
      </c>
      <c r="M80" s="2177"/>
      <c r="N80" s="2178" t="s">
        <v>2576</v>
      </c>
      <c r="O80" s="2178"/>
      <c r="P80" s="2178"/>
      <c r="Q80" s="2178"/>
      <c r="R80" s="2178"/>
      <c r="S80" s="2179" t="str">
        <f>IF(AE78&lt;&gt;"",IFERROR(VLOOKUP(AE78,AF167:AR177,7,FALSE),""),'第二面-3'!S22)</f>
        <v/>
      </c>
      <c r="T80" s="2179"/>
      <c r="U80" s="2178" t="s">
        <v>2577</v>
      </c>
      <c r="V80" s="2178"/>
      <c r="W80" s="2178"/>
      <c r="X80" s="2178"/>
      <c r="Y80" s="2179" t="str">
        <f>IF(AE78&lt;&gt;"",IFERROR(VLOOKUP(AE78,AF167:AR177,8,FALSE),""),'第二面-3'!Y22)</f>
        <v/>
      </c>
      <c r="Z80" s="2179"/>
      <c r="AA80" s="2179"/>
      <c r="AB80" s="2179"/>
      <c r="AC80" s="905" t="s">
        <v>17</v>
      </c>
      <c r="AD80" s="693"/>
    </row>
    <row r="81" spans="1:31" ht="16.5" customHeight="1">
      <c r="A81" s="875"/>
      <c r="B81" s="905"/>
      <c r="C81" s="905"/>
      <c r="D81" s="905"/>
      <c r="E81" s="905"/>
      <c r="F81" s="905"/>
      <c r="G81" s="905"/>
      <c r="H81" s="905"/>
      <c r="I81" s="905"/>
      <c r="J81" s="905"/>
      <c r="K81" s="2183" t="str">
        <f>IF(AE78&lt;&gt;"",IFERROR(VLOOKUP(AE78,AF167:AR177,9,FALSE),""),'第二面-3'!K23)</f>
        <v/>
      </c>
      <c r="L81" s="2183"/>
      <c r="M81" s="2183"/>
      <c r="N81" s="2183"/>
      <c r="O81" s="2183"/>
      <c r="P81" s="2183"/>
      <c r="Q81" s="2183"/>
      <c r="R81" s="2183"/>
      <c r="S81" s="2183"/>
      <c r="T81" s="2183"/>
      <c r="U81" s="2183"/>
      <c r="V81" s="2183"/>
      <c r="W81" s="2183"/>
      <c r="X81" s="2183"/>
      <c r="Y81" s="2183"/>
      <c r="Z81" s="2183"/>
      <c r="AA81" s="2183"/>
      <c r="AB81" s="2183"/>
      <c r="AC81" s="2183"/>
      <c r="AD81" s="693"/>
    </row>
    <row r="82" spans="1:31" ht="16.5" customHeight="1">
      <c r="A82" s="875" t="s">
        <v>2749</v>
      </c>
      <c r="B82" s="905"/>
      <c r="C82" s="905"/>
      <c r="D82" s="905"/>
      <c r="E82" s="905"/>
      <c r="F82" s="905"/>
      <c r="G82" s="905"/>
      <c r="H82" s="905"/>
      <c r="I82" s="905"/>
      <c r="J82" s="905"/>
      <c r="K82" s="2175" t="str">
        <f>IF(AE78&lt;&gt;"",IFERROR(VLOOKUP(AE78,AF167:AR177,10,FALSE),""),'第二面-3'!K24)</f>
        <v/>
      </c>
      <c r="L82" s="2175"/>
      <c r="M82" s="2175"/>
      <c r="N82" s="904"/>
      <c r="O82" s="904"/>
      <c r="P82" s="904"/>
      <c r="Q82" s="905"/>
      <c r="R82" s="905"/>
      <c r="S82" s="905"/>
      <c r="T82" s="905"/>
      <c r="U82" s="905"/>
      <c r="V82" s="905"/>
      <c r="W82" s="905"/>
      <c r="X82" s="905"/>
      <c r="Y82" s="905"/>
      <c r="Z82" s="905"/>
      <c r="AA82" s="905"/>
      <c r="AB82" s="905"/>
      <c r="AC82" s="905"/>
      <c r="AD82" s="693"/>
    </row>
    <row r="83" spans="1:31" ht="16.5" customHeight="1">
      <c r="A83" s="875" t="s">
        <v>2750</v>
      </c>
      <c r="B83" s="905"/>
      <c r="C83" s="905"/>
      <c r="D83" s="905"/>
      <c r="E83" s="905"/>
      <c r="F83" s="905"/>
      <c r="G83" s="905"/>
      <c r="H83" s="905"/>
      <c r="I83" s="905"/>
      <c r="J83" s="905"/>
      <c r="K83" s="2174" t="str">
        <f>IF(AE78&lt;&gt;"",IFERROR(VLOOKUP(AE78,AF167:AR177,11,FALSE),""),'第二面-3'!K25)</f>
        <v/>
      </c>
      <c r="L83" s="2174"/>
      <c r="M83" s="2174"/>
      <c r="N83" s="2174"/>
      <c r="O83" s="2174"/>
      <c r="P83" s="2174"/>
      <c r="Q83" s="2174"/>
      <c r="R83" s="2174"/>
      <c r="S83" s="2174"/>
      <c r="T83" s="2174"/>
      <c r="U83" s="2174"/>
      <c r="V83" s="2174"/>
      <c r="W83" s="2174"/>
      <c r="X83" s="2174"/>
      <c r="Y83" s="2174"/>
      <c r="Z83" s="2174"/>
      <c r="AA83" s="2174"/>
      <c r="AB83" s="2174"/>
      <c r="AC83" s="2174"/>
      <c r="AD83" s="693"/>
    </row>
    <row r="84" spans="1:31" ht="16.5" customHeight="1">
      <c r="A84" s="875" t="s">
        <v>2751</v>
      </c>
      <c r="B84" s="905"/>
      <c r="C84" s="905"/>
      <c r="D84" s="905"/>
      <c r="E84" s="905"/>
      <c r="F84" s="905"/>
      <c r="G84" s="905"/>
      <c r="H84" s="905"/>
      <c r="I84" s="905"/>
      <c r="J84" s="905"/>
      <c r="K84" s="2140" t="str">
        <f>IF(AE78&lt;&gt;"",IFERROR(VLOOKUP(AE78,AF167:AR177,12,FALSE),""),'第二面-3'!K26)</f>
        <v/>
      </c>
      <c r="L84" s="2140"/>
      <c r="M84" s="2140"/>
      <c r="N84" s="2140"/>
      <c r="O84" s="2140"/>
      <c r="P84" s="2140"/>
      <c r="Q84" s="2140"/>
      <c r="R84" s="2140"/>
      <c r="S84" s="2140"/>
      <c r="T84" s="2140"/>
      <c r="U84" s="2140"/>
      <c r="V84" s="2140"/>
      <c r="W84" s="2140"/>
      <c r="X84" s="2140"/>
      <c r="Y84" s="2140"/>
      <c r="Z84" s="2140"/>
      <c r="AA84" s="2140"/>
      <c r="AB84" s="2140"/>
      <c r="AC84" s="2140"/>
      <c r="AD84" s="693"/>
    </row>
    <row r="85" spans="1:31" ht="16.5" customHeight="1" thickBot="1">
      <c r="A85" s="875" t="s">
        <v>2804</v>
      </c>
      <c r="B85" s="905"/>
      <c r="C85" s="905"/>
      <c r="D85" s="905"/>
      <c r="E85" s="905"/>
      <c r="F85" s="905"/>
      <c r="G85" s="905"/>
      <c r="H85" s="905"/>
      <c r="I85" s="905"/>
      <c r="J85" s="905"/>
      <c r="K85" s="2140" t="str">
        <f>IF(AE78&lt;&gt;"",IFERROR(VLOOKUP(AE78,AF167:AR177,13,FALSE),""),'第二面-3'!K27)</f>
        <v/>
      </c>
      <c r="L85" s="2140"/>
      <c r="M85" s="2140"/>
      <c r="N85" s="2140"/>
      <c r="O85" s="2140"/>
      <c r="P85" s="2140"/>
      <c r="Q85" s="2140"/>
      <c r="R85" s="2140"/>
      <c r="S85" s="2140"/>
      <c r="T85" s="2140"/>
      <c r="U85" s="2140"/>
      <c r="V85" s="2140"/>
      <c r="W85" s="2140"/>
      <c r="X85" s="2140"/>
      <c r="Y85" s="2140"/>
      <c r="Z85" s="2140"/>
      <c r="AA85" s="2140"/>
      <c r="AB85" s="2140"/>
      <c r="AC85" s="2140"/>
      <c r="AD85" s="693"/>
    </row>
    <row r="86" spans="1:31" ht="16.5" customHeight="1" thickBot="1">
      <c r="A86" s="875" t="s">
        <v>2747</v>
      </c>
      <c r="B86" s="905"/>
      <c r="C86" s="905"/>
      <c r="D86" s="905"/>
      <c r="E86" s="905"/>
      <c r="F86" s="909"/>
      <c r="G86" s="909"/>
      <c r="H86" s="909"/>
      <c r="I86" s="909"/>
      <c r="J86" s="909"/>
      <c r="K86" s="909" t="s">
        <v>2571</v>
      </c>
      <c r="L86" s="2179" t="str">
        <f>IF(AE86&lt;&gt;"",IFERROR(VLOOKUP(AE86,AF167:AR177,2,FALSE),""),'第二面-3'!L28)</f>
        <v/>
      </c>
      <c r="M86" s="2179"/>
      <c r="N86" s="2179"/>
      <c r="O86" s="2178" t="s">
        <v>2572</v>
      </c>
      <c r="P86" s="2178"/>
      <c r="Q86" s="2178"/>
      <c r="R86" s="2179" t="str">
        <f>IF(AE86&lt;&gt;"",IFERROR(VLOOKUP(AE86,AF167:AR177,3,FALSE),""),'第二面-3'!R28)</f>
        <v/>
      </c>
      <c r="S86" s="2179"/>
      <c r="T86" s="2179"/>
      <c r="U86" s="2178" t="s">
        <v>2573</v>
      </c>
      <c r="V86" s="2178"/>
      <c r="W86" s="2178"/>
      <c r="X86" s="2179" t="str">
        <f>IF(AE86&lt;&gt;"",IFERROR(VLOOKUP(AE86,AF167:AR177,4,FALSE),""),'第二面-3'!X28)</f>
        <v/>
      </c>
      <c r="Y86" s="2179"/>
      <c r="Z86" s="2179"/>
      <c r="AA86" s="2179"/>
      <c r="AB86" s="2179"/>
      <c r="AC86" s="905" t="s">
        <v>17</v>
      </c>
      <c r="AD86" s="693" t="s">
        <v>2523</v>
      </c>
      <c r="AE86" s="910"/>
    </row>
    <row r="87" spans="1:31" ht="16.5" customHeight="1">
      <c r="A87" s="875" t="s">
        <v>2742</v>
      </c>
      <c r="B87" s="905"/>
      <c r="C87" s="905"/>
      <c r="D87" s="905"/>
      <c r="E87" s="905"/>
      <c r="F87" s="911"/>
      <c r="G87" s="911"/>
      <c r="H87" s="911"/>
      <c r="I87" s="911"/>
      <c r="J87" s="911"/>
      <c r="K87" s="2174" t="str">
        <f>IF(AE86&lt;&gt;"",IFERROR(VLOOKUP(AE86,AF167:AR177,5,FALSE),""),'第二面-3'!K29)</f>
        <v/>
      </c>
      <c r="L87" s="2174"/>
      <c r="M87" s="2174"/>
      <c r="N87" s="2174"/>
      <c r="O87" s="2174"/>
      <c r="P87" s="2174"/>
      <c r="Q87" s="2174"/>
      <c r="R87" s="2174"/>
      <c r="S87" s="2174"/>
      <c r="T87" s="2174"/>
      <c r="U87" s="2174"/>
      <c r="V87" s="2174"/>
      <c r="W87" s="2174"/>
      <c r="X87" s="2174"/>
      <c r="Y87" s="2174"/>
      <c r="Z87" s="2174"/>
      <c r="AA87" s="2174"/>
      <c r="AB87" s="2174"/>
      <c r="AC87" s="2174"/>
      <c r="AD87" s="693"/>
    </row>
    <row r="88" spans="1:31" ht="16.5" customHeight="1">
      <c r="A88" s="875" t="s">
        <v>2803</v>
      </c>
      <c r="B88" s="905"/>
      <c r="C88" s="905"/>
      <c r="D88" s="905"/>
      <c r="E88" s="905"/>
      <c r="F88" s="905"/>
      <c r="G88" s="905"/>
      <c r="H88" s="905"/>
      <c r="I88" s="905"/>
      <c r="J88" s="905"/>
      <c r="K88" s="905" t="s">
        <v>2571</v>
      </c>
      <c r="L88" s="2177" t="str">
        <f>IF(AE86&lt;&gt;"",IFERROR(VLOOKUP(AE86,AF167:AR177,6,FALSE),""),'第二面-3'!L30)</f>
        <v/>
      </c>
      <c r="M88" s="2177"/>
      <c r="N88" s="2178" t="s">
        <v>2576</v>
      </c>
      <c r="O88" s="2178"/>
      <c r="P88" s="2178"/>
      <c r="Q88" s="2178"/>
      <c r="R88" s="2178"/>
      <c r="S88" s="2179" t="str">
        <f>IF(AE86&lt;&gt;"",IFERROR(VLOOKUP(AE86,AF167:AR177,7,FALSE),""),'第二面-3'!R28)</f>
        <v/>
      </c>
      <c r="T88" s="2179"/>
      <c r="U88" s="2178" t="s">
        <v>2577</v>
      </c>
      <c r="V88" s="2178"/>
      <c r="W88" s="2178"/>
      <c r="X88" s="2178"/>
      <c r="Y88" s="2179" t="str">
        <f>IF(AE86&lt;&gt;"",IFERROR(VLOOKUP(AE86,AF167:AR177,8,FALSE),""),'第二面-3'!Y30)</f>
        <v/>
      </c>
      <c r="Z88" s="2179"/>
      <c r="AA88" s="2179"/>
      <c r="AB88" s="2179"/>
      <c r="AC88" s="905" t="s">
        <v>17</v>
      </c>
      <c r="AD88" s="693"/>
    </row>
    <row r="89" spans="1:31" ht="16.5" customHeight="1">
      <c r="A89" s="875"/>
      <c r="B89" s="905"/>
      <c r="C89" s="905"/>
      <c r="D89" s="905"/>
      <c r="E89" s="905"/>
      <c r="F89" s="905"/>
      <c r="G89" s="905"/>
      <c r="H89" s="905"/>
      <c r="I89" s="905"/>
      <c r="J89" s="905"/>
      <c r="K89" s="2183" t="str">
        <f>IF(AE86&lt;&gt;"",IFERROR(VLOOKUP(AE86,AF167:AR177,9,FALSE),""),'第二面-3'!K31)</f>
        <v/>
      </c>
      <c r="L89" s="2183"/>
      <c r="M89" s="2183"/>
      <c r="N89" s="2183"/>
      <c r="O89" s="2183"/>
      <c r="P89" s="2183"/>
      <c r="Q89" s="2183"/>
      <c r="R89" s="2183"/>
      <c r="S89" s="2183"/>
      <c r="T89" s="2183"/>
      <c r="U89" s="2183"/>
      <c r="V89" s="2183"/>
      <c r="W89" s="2183"/>
      <c r="X89" s="2183"/>
      <c r="Y89" s="2183"/>
      <c r="Z89" s="2183"/>
      <c r="AA89" s="2183"/>
      <c r="AB89" s="2183"/>
      <c r="AC89" s="2183"/>
      <c r="AD89" s="693"/>
    </row>
    <row r="90" spans="1:31" ht="16.5" customHeight="1">
      <c r="A90" s="875" t="s">
        <v>2749</v>
      </c>
      <c r="B90" s="905"/>
      <c r="C90" s="905"/>
      <c r="D90" s="905"/>
      <c r="E90" s="905"/>
      <c r="F90" s="905"/>
      <c r="G90" s="905"/>
      <c r="H90" s="905"/>
      <c r="I90" s="905"/>
      <c r="J90" s="905"/>
      <c r="K90" s="2175" t="str">
        <f>IF(AE86&lt;&gt;"",IFERROR(VLOOKUP(AE86,AF167:AR177,10,FALSE),""),'第二面-3'!K32)</f>
        <v/>
      </c>
      <c r="L90" s="2175"/>
      <c r="M90" s="2175"/>
      <c r="N90" s="904"/>
      <c r="O90" s="904"/>
      <c r="P90" s="904"/>
      <c r="Q90" s="905"/>
      <c r="R90" s="905"/>
      <c r="S90" s="905"/>
      <c r="T90" s="905"/>
      <c r="U90" s="905"/>
      <c r="V90" s="905"/>
      <c r="W90" s="905"/>
      <c r="X90" s="905"/>
      <c r="Y90" s="905"/>
      <c r="Z90" s="905"/>
      <c r="AA90" s="905"/>
      <c r="AB90" s="905"/>
      <c r="AC90" s="905"/>
      <c r="AD90" s="693"/>
    </row>
    <row r="91" spans="1:31" ht="16.5" customHeight="1">
      <c r="A91" s="875" t="s">
        <v>2750</v>
      </c>
      <c r="B91" s="905"/>
      <c r="C91" s="905"/>
      <c r="D91" s="905"/>
      <c r="E91" s="905"/>
      <c r="F91" s="905"/>
      <c r="G91" s="905"/>
      <c r="H91" s="905"/>
      <c r="I91" s="905"/>
      <c r="J91" s="905"/>
      <c r="K91" s="2174" t="str">
        <f>IF(AE86&lt;&gt;"",IFERROR(VLOOKUP(AE86,AF167:AR177,11,FALSE),""),'第二面-3'!K33)</f>
        <v/>
      </c>
      <c r="L91" s="2174"/>
      <c r="M91" s="2174"/>
      <c r="N91" s="2174"/>
      <c r="O91" s="2174"/>
      <c r="P91" s="2174"/>
      <c r="Q91" s="2174"/>
      <c r="R91" s="2174"/>
      <c r="S91" s="2174"/>
      <c r="T91" s="2174"/>
      <c r="U91" s="2174"/>
      <c r="V91" s="2174"/>
      <c r="W91" s="2174"/>
      <c r="X91" s="2174"/>
      <c r="Y91" s="2174"/>
      <c r="Z91" s="2174"/>
      <c r="AA91" s="2174"/>
      <c r="AB91" s="2174"/>
      <c r="AC91" s="2174"/>
      <c r="AD91" s="693"/>
    </row>
    <row r="92" spans="1:31" ht="16.5" customHeight="1">
      <c r="A92" s="875" t="s">
        <v>2751</v>
      </c>
      <c r="B92" s="905"/>
      <c r="C92" s="905"/>
      <c r="D92" s="905"/>
      <c r="E92" s="905"/>
      <c r="F92" s="905"/>
      <c r="G92" s="905"/>
      <c r="H92" s="905"/>
      <c r="I92" s="905"/>
      <c r="J92" s="905"/>
      <c r="K92" s="2140" t="str">
        <f>IF(AE86&lt;&gt;"",IFERROR(VLOOKUP(AE86,AF167:AR177,12,FALSE),""),'第二面-3'!K34)</f>
        <v/>
      </c>
      <c r="L92" s="2140"/>
      <c r="M92" s="2140"/>
      <c r="N92" s="2140"/>
      <c r="O92" s="2140"/>
      <c r="P92" s="2140"/>
      <c r="Q92" s="2140"/>
      <c r="R92" s="2140"/>
      <c r="S92" s="2140"/>
      <c r="T92" s="2140"/>
      <c r="U92" s="2140"/>
      <c r="V92" s="2140"/>
      <c r="W92" s="2140"/>
      <c r="X92" s="2140"/>
      <c r="Y92" s="2140"/>
      <c r="Z92" s="2140"/>
      <c r="AA92" s="2140"/>
      <c r="AB92" s="2140"/>
      <c r="AC92" s="2140"/>
      <c r="AD92" s="693"/>
    </row>
    <row r="93" spans="1:31" ht="16.5" customHeight="1">
      <c r="A93" s="875" t="s">
        <v>2804</v>
      </c>
      <c r="B93" s="905"/>
      <c r="C93" s="905"/>
      <c r="D93" s="905"/>
      <c r="E93" s="905"/>
      <c r="F93" s="905"/>
      <c r="G93" s="905"/>
      <c r="H93" s="905"/>
      <c r="I93" s="905"/>
      <c r="J93" s="905"/>
      <c r="K93" s="2140" t="str">
        <f>IF(AE86&lt;&gt;"",IFERROR(VLOOKUP(AE86,AF167:AR177,13,FALSE),""),'第二面-3'!K35)</f>
        <v/>
      </c>
      <c r="L93" s="2140"/>
      <c r="M93" s="2140"/>
      <c r="N93" s="2140"/>
      <c r="O93" s="2140"/>
      <c r="P93" s="2140"/>
      <c r="Q93" s="2140"/>
      <c r="R93" s="2140"/>
      <c r="S93" s="2140"/>
      <c r="T93" s="2140"/>
      <c r="U93" s="2140"/>
      <c r="V93" s="2140"/>
      <c r="W93" s="2140"/>
      <c r="X93" s="2140"/>
      <c r="Y93" s="2140"/>
      <c r="Z93" s="2140"/>
      <c r="AA93" s="2140"/>
      <c r="AB93" s="2140"/>
      <c r="AC93" s="2140"/>
      <c r="AD93" s="693"/>
    </row>
    <row r="94" spans="1:31" ht="8.4499999999999993" customHeight="1">
      <c r="A94" s="875"/>
      <c r="B94" s="2184"/>
      <c r="C94" s="2184"/>
      <c r="D94" s="2184"/>
      <c r="E94" s="2184"/>
      <c r="F94" s="2184"/>
      <c r="G94" s="2184"/>
      <c r="H94" s="2184"/>
      <c r="I94" s="2184"/>
      <c r="J94" s="2184"/>
      <c r="K94" s="2184"/>
      <c r="L94" s="2184"/>
      <c r="M94" s="2185"/>
      <c r="N94" s="2185"/>
      <c r="O94" s="2185"/>
      <c r="P94" s="2185"/>
      <c r="Q94" s="2185"/>
      <c r="R94" s="2185"/>
      <c r="S94" s="2185"/>
      <c r="T94" s="2185"/>
      <c r="U94" s="2185"/>
      <c r="V94" s="2185"/>
      <c r="W94" s="2185"/>
      <c r="X94" s="2185"/>
      <c r="Y94" s="2185"/>
      <c r="Z94" s="2185"/>
      <c r="AA94" s="2185"/>
      <c r="AB94" s="2185"/>
      <c r="AC94" s="2185"/>
      <c r="AD94" s="693"/>
    </row>
    <row r="95" spans="1:31" s="873" customFormat="1" ht="15.75" customHeight="1">
      <c r="A95" s="917" t="s">
        <v>3959</v>
      </c>
      <c r="B95" s="917"/>
      <c r="C95" s="917"/>
      <c r="D95" s="917"/>
      <c r="E95" s="917"/>
      <c r="F95" s="917"/>
      <c r="G95" s="917"/>
      <c r="H95" s="917"/>
      <c r="I95" s="917"/>
      <c r="J95" s="917"/>
      <c r="K95" s="917"/>
      <c r="L95" s="917"/>
      <c r="M95" s="917"/>
      <c r="N95" s="917"/>
      <c r="O95" s="917"/>
      <c r="P95" s="917"/>
      <c r="Q95" s="917"/>
      <c r="R95" s="917"/>
      <c r="S95" s="917"/>
      <c r="T95" s="917"/>
      <c r="U95" s="917"/>
      <c r="V95" s="917"/>
      <c r="W95" s="917"/>
      <c r="X95" s="917"/>
      <c r="Y95" s="917"/>
      <c r="Z95" s="917"/>
      <c r="AA95" s="917"/>
      <c r="AB95" s="917"/>
      <c r="AC95" s="917"/>
      <c r="AD95" s="872"/>
    </row>
    <row r="96" spans="1:31" ht="15.75" customHeight="1" thickBot="1">
      <c r="A96" s="875" t="s">
        <v>3960</v>
      </c>
      <c r="B96" s="905"/>
      <c r="C96" s="905"/>
      <c r="D96" s="905"/>
      <c r="E96" s="905"/>
      <c r="F96" s="905"/>
      <c r="G96" s="905"/>
      <c r="H96" s="905"/>
      <c r="I96" s="905"/>
      <c r="J96" s="905"/>
      <c r="K96" s="905"/>
      <c r="L96" s="905"/>
      <c r="M96" s="905"/>
      <c r="N96" s="905"/>
      <c r="O96" s="905"/>
      <c r="P96" s="905"/>
      <c r="Q96" s="905"/>
      <c r="R96" s="905"/>
      <c r="S96" s="905"/>
      <c r="T96" s="905"/>
      <c r="U96" s="905"/>
      <c r="V96" s="905"/>
      <c r="W96" s="905"/>
      <c r="X96" s="905"/>
      <c r="Y96" s="905"/>
      <c r="Z96" s="905"/>
      <c r="AA96" s="905"/>
      <c r="AB96" s="905"/>
      <c r="AC96" s="905"/>
      <c r="AD96" s="693"/>
    </row>
    <row r="97" spans="1:31" ht="15.75" customHeight="1" thickBot="1">
      <c r="A97" s="875" t="s">
        <v>2795</v>
      </c>
      <c r="B97" s="905"/>
      <c r="C97" s="905"/>
      <c r="D97" s="905"/>
      <c r="E97" s="905"/>
      <c r="F97" s="905"/>
      <c r="G97" s="905"/>
      <c r="H97" s="905"/>
      <c r="I97" s="905"/>
      <c r="J97" s="905"/>
      <c r="K97" s="2174" t="str">
        <f>IF(AE97&lt;&gt;"",IFERROR(VLOOKUP(AE97,AF167:AR177,5,FALSE),""),'第二面-2'!K25)</f>
        <v/>
      </c>
      <c r="L97" s="2174"/>
      <c r="M97" s="2174"/>
      <c r="N97" s="2174"/>
      <c r="O97" s="2174"/>
      <c r="P97" s="2174"/>
      <c r="Q97" s="2174"/>
      <c r="R97" s="2174"/>
      <c r="S97" s="2174"/>
      <c r="T97" s="2174"/>
      <c r="U97" s="2174"/>
      <c r="V97" s="2174"/>
      <c r="W97" s="2174"/>
      <c r="X97" s="2174"/>
      <c r="Y97" s="2174"/>
      <c r="Z97" s="2174"/>
      <c r="AA97" s="2174"/>
      <c r="AB97" s="2174"/>
      <c r="AC97" s="2174"/>
      <c r="AD97" s="693" t="s">
        <v>2523</v>
      </c>
      <c r="AE97" s="910"/>
    </row>
    <row r="98" spans="1:31" ht="15.75" customHeight="1">
      <c r="A98" s="875" t="s">
        <v>2796</v>
      </c>
      <c r="B98" s="905"/>
      <c r="C98" s="905"/>
      <c r="D98" s="905"/>
      <c r="E98" s="905"/>
      <c r="F98" s="905"/>
      <c r="G98" s="905"/>
      <c r="H98" s="905"/>
      <c r="I98" s="905"/>
      <c r="J98" s="905"/>
      <c r="K98" s="2174" t="str">
        <f>IF(AE97&lt;&gt;"",IFERROR(VLOOKUP(AE97,AF167:AR177,9,FALSE),""),'第二面-2'!K26)</f>
        <v/>
      </c>
      <c r="L98" s="2174"/>
      <c r="M98" s="2174"/>
      <c r="N98" s="2174"/>
      <c r="O98" s="2174"/>
      <c r="P98" s="2174"/>
      <c r="Q98" s="2174"/>
      <c r="R98" s="2174"/>
      <c r="S98" s="2174"/>
      <c r="T98" s="2174"/>
      <c r="U98" s="2174"/>
      <c r="V98" s="2174"/>
      <c r="W98" s="2174"/>
      <c r="X98" s="2174"/>
      <c r="Y98" s="2174"/>
      <c r="Z98" s="2174"/>
      <c r="AA98" s="2174"/>
      <c r="AB98" s="2174"/>
      <c r="AC98" s="2174"/>
      <c r="AD98" s="693"/>
    </row>
    <row r="99" spans="1:31" ht="15.75" customHeight="1">
      <c r="A99" s="875" t="s">
        <v>2743</v>
      </c>
      <c r="B99" s="905"/>
      <c r="C99" s="905"/>
      <c r="D99" s="905"/>
      <c r="E99" s="905"/>
      <c r="F99" s="905"/>
      <c r="G99" s="905"/>
      <c r="H99" s="905"/>
      <c r="I99" s="905"/>
      <c r="J99" s="905"/>
      <c r="K99" s="2175" t="str">
        <f>IF(AE97&lt;&gt;"",IFERROR(VLOOKUP(AE97,AF167:AR177,10,FALSE),""),'第二面-2'!K27)</f>
        <v/>
      </c>
      <c r="L99" s="2175"/>
      <c r="M99" s="2175"/>
      <c r="N99" s="904"/>
      <c r="O99" s="904"/>
      <c r="P99" s="904"/>
      <c r="Q99" s="905"/>
      <c r="R99" s="905"/>
      <c r="S99" s="905"/>
      <c r="T99" s="905"/>
      <c r="U99" s="905"/>
      <c r="V99" s="905"/>
      <c r="W99" s="905"/>
      <c r="X99" s="905"/>
      <c r="Y99" s="905"/>
      <c r="Z99" s="905"/>
      <c r="AA99" s="905"/>
      <c r="AB99" s="905"/>
      <c r="AC99" s="905"/>
      <c r="AD99" s="693"/>
    </row>
    <row r="100" spans="1:31" ht="15.75" customHeight="1">
      <c r="A100" s="875" t="s">
        <v>2797</v>
      </c>
      <c r="B100" s="905"/>
      <c r="C100" s="905"/>
      <c r="D100" s="905"/>
      <c r="E100" s="905"/>
      <c r="F100" s="905"/>
      <c r="G100" s="905"/>
      <c r="H100" s="905"/>
      <c r="I100" s="905"/>
      <c r="J100" s="905"/>
      <c r="K100" s="2174" t="str">
        <f>IF(AE97&lt;&gt;"",IFERROR(VLOOKUP(AE97,AF167:AR177,11,FALSE),""),'第二面-2'!K28)</f>
        <v/>
      </c>
      <c r="L100" s="2174"/>
      <c r="M100" s="2174"/>
      <c r="N100" s="2174"/>
      <c r="O100" s="2174"/>
      <c r="P100" s="2174"/>
      <c r="Q100" s="2174"/>
      <c r="R100" s="2174"/>
      <c r="S100" s="2174"/>
      <c r="T100" s="2174"/>
      <c r="U100" s="2174"/>
      <c r="V100" s="2174"/>
      <c r="W100" s="2174"/>
      <c r="X100" s="2174"/>
      <c r="Y100" s="2174"/>
      <c r="Z100" s="2174"/>
      <c r="AA100" s="2174"/>
      <c r="AB100" s="2174"/>
      <c r="AC100" s="2174"/>
      <c r="AD100" s="693"/>
    </row>
    <row r="101" spans="1:31" ht="15.75" customHeight="1">
      <c r="A101" s="875" t="s">
        <v>2745</v>
      </c>
      <c r="B101" s="905"/>
      <c r="C101" s="905"/>
      <c r="D101" s="905"/>
      <c r="E101" s="905"/>
      <c r="F101" s="905"/>
      <c r="G101" s="905"/>
      <c r="H101" s="905"/>
      <c r="I101" s="905"/>
      <c r="J101" s="905"/>
      <c r="K101" s="2140" t="str">
        <f>IF(AE97&lt;&gt;"",IFERROR(VLOOKUP(AE97,AF167:AR177,12,FALSE),""),'第二面-2'!K29)</f>
        <v/>
      </c>
      <c r="L101" s="2140"/>
      <c r="M101" s="2140"/>
      <c r="N101" s="2140"/>
      <c r="O101" s="2140"/>
      <c r="P101" s="2140"/>
      <c r="Q101" s="2140"/>
      <c r="R101" s="2140"/>
      <c r="S101" s="2140"/>
      <c r="T101" s="2140"/>
      <c r="U101" s="2140"/>
      <c r="V101" s="2140"/>
      <c r="W101" s="2140"/>
      <c r="X101" s="2140"/>
      <c r="Y101" s="2140"/>
      <c r="Z101" s="2140"/>
      <c r="AA101" s="2140"/>
      <c r="AB101" s="2140"/>
      <c r="AC101" s="2140"/>
      <c r="AD101" s="693"/>
    </row>
    <row r="102" spans="1:31" ht="15.75" customHeight="1">
      <c r="A102" s="875" t="s">
        <v>2798</v>
      </c>
      <c r="B102" s="905"/>
      <c r="C102" s="905"/>
      <c r="D102" s="905"/>
      <c r="E102" s="905"/>
      <c r="F102" s="905"/>
      <c r="G102" s="905"/>
      <c r="H102" s="905"/>
      <c r="I102" s="905"/>
      <c r="J102" s="905"/>
      <c r="K102" s="2140" t="str">
        <f>IF(AE97&lt;&gt;"",IFERROR(VLOOKUP(AE97,AF167:AR177,14,FALSE),""),'第二面-2'!K30)</f>
        <v/>
      </c>
      <c r="L102" s="2140"/>
      <c r="M102" s="2140"/>
      <c r="N102" s="2140"/>
      <c r="O102" s="2140"/>
      <c r="P102" s="2140"/>
      <c r="Q102" s="2140"/>
      <c r="R102" s="2140"/>
      <c r="S102" s="2140"/>
      <c r="T102" s="2140"/>
      <c r="U102" s="2140"/>
      <c r="V102" s="2140"/>
      <c r="W102" s="2140"/>
      <c r="X102" s="2140"/>
      <c r="Y102" s="2140"/>
      <c r="Z102" s="2140"/>
      <c r="AA102" s="2140"/>
      <c r="AB102" s="2140"/>
      <c r="AC102" s="2140"/>
      <c r="AD102" s="693"/>
    </row>
    <row r="103" spans="1:31" ht="15.75" customHeight="1">
      <c r="A103" s="875" t="s">
        <v>2799</v>
      </c>
      <c r="B103" s="905"/>
      <c r="C103" s="905"/>
      <c r="D103" s="905"/>
      <c r="E103" s="905"/>
      <c r="F103" s="905"/>
      <c r="G103" s="905"/>
      <c r="H103" s="905"/>
      <c r="I103" s="905"/>
      <c r="J103" s="905"/>
      <c r="K103" s="2140" t="str">
        <f>IF(AE97&lt;&gt;"",IFERROR(VLOOKUP(AE97,AF167:AR177,13,FALSE),""),'第二面-2'!K31)</f>
        <v/>
      </c>
      <c r="L103" s="2140"/>
      <c r="M103" s="2140"/>
      <c r="N103" s="2140"/>
      <c r="O103" s="2140"/>
      <c r="P103" s="2140"/>
      <c r="Q103" s="2140"/>
      <c r="R103" s="2140"/>
      <c r="S103" s="2140"/>
      <c r="T103" s="2140"/>
      <c r="U103" s="2140"/>
      <c r="V103" s="2140"/>
      <c r="W103" s="2140"/>
      <c r="X103" s="2140"/>
      <c r="Y103" s="2140"/>
      <c r="Z103" s="2140"/>
      <c r="AA103" s="2140"/>
      <c r="AB103" s="2140"/>
      <c r="AC103" s="2140"/>
      <c r="AD103" s="693"/>
    </row>
    <row r="104" spans="1:31" ht="9" customHeight="1">
      <c r="A104" s="918"/>
      <c r="B104" s="2180"/>
      <c r="C104" s="2180"/>
      <c r="D104" s="2180"/>
      <c r="E104" s="2180"/>
      <c r="F104" s="2180"/>
      <c r="G104" s="2180"/>
      <c r="H104" s="2180"/>
      <c r="I104" s="2180"/>
      <c r="J104" s="2180"/>
      <c r="K104" s="2180"/>
      <c r="L104" s="2181"/>
      <c r="M104" s="2181"/>
      <c r="N104" s="2181"/>
      <c r="O104" s="2181"/>
      <c r="P104" s="2181"/>
      <c r="Q104" s="2181"/>
      <c r="R104" s="2181"/>
      <c r="S104" s="2181"/>
      <c r="T104" s="2181"/>
      <c r="U104" s="2181"/>
      <c r="V104" s="2181"/>
      <c r="W104" s="2181"/>
      <c r="X104" s="2181"/>
      <c r="Y104" s="2181"/>
      <c r="Z104" s="2181"/>
      <c r="AA104" s="2181"/>
      <c r="AB104" s="2181"/>
      <c r="AC104" s="2181"/>
      <c r="AD104" s="693"/>
    </row>
    <row r="105" spans="1:31" ht="15.75" customHeight="1" thickBot="1">
      <c r="A105" s="875" t="s">
        <v>3961</v>
      </c>
      <c r="B105" s="905"/>
      <c r="C105" s="905"/>
      <c r="D105" s="905"/>
      <c r="E105" s="905"/>
      <c r="F105" s="905"/>
      <c r="G105" s="905"/>
      <c r="H105" s="905"/>
      <c r="I105" s="905"/>
      <c r="J105" s="905"/>
      <c r="K105" s="905"/>
      <c r="L105" s="905"/>
      <c r="M105" s="905"/>
      <c r="N105" s="905"/>
      <c r="O105" s="905"/>
      <c r="P105" s="905"/>
      <c r="Q105" s="905"/>
      <c r="R105" s="905"/>
      <c r="S105" s="905"/>
      <c r="T105" s="905"/>
      <c r="U105" s="905"/>
      <c r="V105" s="905"/>
      <c r="W105" s="905"/>
      <c r="X105" s="905"/>
      <c r="Y105" s="905"/>
      <c r="Z105" s="905"/>
      <c r="AA105" s="905"/>
      <c r="AB105" s="905"/>
      <c r="AC105" s="905"/>
      <c r="AD105" s="693"/>
    </row>
    <row r="106" spans="1:31" ht="15.75" customHeight="1" thickBot="1">
      <c r="A106" s="875" t="s">
        <v>2795</v>
      </c>
      <c r="B106" s="905"/>
      <c r="C106" s="905"/>
      <c r="D106" s="905"/>
      <c r="E106" s="905"/>
      <c r="F106" s="905"/>
      <c r="G106" s="905"/>
      <c r="H106" s="905"/>
      <c r="I106" s="905"/>
      <c r="J106" s="905"/>
      <c r="K106" s="2174" t="str">
        <f>IF(AE106&lt;&gt;"",IFERROR(VLOOKUP(AE106,AF167:AR177,5,FALSE),""),'第二面-2'!K33)</f>
        <v/>
      </c>
      <c r="L106" s="2174"/>
      <c r="M106" s="2174"/>
      <c r="N106" s="2174"/>
      <c r="O106" s="2174"/>
      <c r="P106" s="2174"/>
      <c r="Q106" s="2174"/>
      <c r="R106" s="2174"/>
      <c r="S106" s="2174"/>
      <c r="T106" s="2174"/>
      <c r="U106" s="2174"/>
      <c r="V106" s="2174"/>
      <c r="W106" s="2174"/>
      <c r="X106" s="2174"/>
      <c r="Y106" s="2174"/>
      <c r="Z106" s="2174"/>
      <c r="AA106" s="2174"/>
      <c r="AB106" s="2174"/>
      <c r="AC106" s="2174"/>
      <c r="AD106" s="693" t="s">
        <v>2523</v>
      </c>
      <c r="AE106" s="910"/>
    </row>
    <row r="107" spans="1:31" ht="15.75" customHeight="1">
      <c r="A107" s="875" t="s">
        <v>2796</v>
      </c>
      <c r="B107" s="905"/>
      <c r="C107" s="905"/>
      <c r="D107" s="905"/>
      <c r="E107" s="905"/>
      <c r="F107" s="905"/>
      <c r="G107" s="905"/>
      <c r="H107" s="905"/>
      <c r="I107" s="905"/>
      <c r="J107" s="905"/>
      <c r="K107" s="2174" t="str">
        <f>IF(AE106&lt;&gt;"",IFERROR(VLOOKUP(AE106,AF167:AR177,9,FALSE),""),'第二面-2'!K34)</f>
        <v/>
      </c>
      <c r="L107" s="2174"/>
      <c r="M107" s="2174"/>
      <c r="N107" s="2174"/>
      <c r="O107" s="2174"/>
      <c r="P107" s="2174"/>
      <c r="Q107" s="2174"/>
      <c r="R107" s="2174"/>
      <c r="S107" s="2174"/>
      <c r="T107" s="2174"/>
      <c r="U107" s="2174"/>
      <c r="V107" s="2174"/>
      <c r="W107" s="2174"/>
      <c r="X107" s="2174"/>
      <c r="Y107" s="2174"/>
      <c r="Z107" s="2174"/>
      <c r="AA107" s="2174"/>
      <c r="AB107" s="2174"/>
      <c r="AC107" s="2174"/>
      <c r="AD107" s="693"/>
    </row>
    <row r="108" spans="1:31" ht="15.75" customHeight="1">
      <c r="A108" s="875" t="s">
        <v>2743</v>
      </c>
      <c r="B108" s="905"/>
      <c r="C108" s="905"/>
      <c r="D108" s="905"/>
      <c r="E108" s="905"/>
      <c r="F108" s="905"/>
      <c r="G108" s="905"/>
      <c r="H108" s="905"/>
      <c r="I108" s="905"/>
      <c r="J108" s="905"/>
      <c r="K108" s="2175" t="str">
        <f>IF(AE106&lt;&gt;"",IFERROR(VLOOKUP(AE106,AF167:AR177,10,FALSE),""),'第二面-2'!K35)</f>
        <v/>
      </c>
      <c r="L108" s="2175"/>
      <c r="M108" s="2175"/>
      <c r="N108" s="904"/>
      <c r="O108" s="904"/>
      <c r="P108" s="904"/>
      <c r="Q108" s="905"/>
      <c r="R108" s="905"/>
      <c r="S108" s="905"/>
      <c r="T108" s="905"/>
      <c r="U108" s="905"/>
      <c r="V108" s="905"/>
      <c r="W108" s="905"/>
      <c r="X108" s="905"/>
      <c r="Y108" s="905"/>
      <c r="Z108" s="905"/>
      <c r="AA108" s="905"/>
      <c r="AB108" s="905"/>
      <c r="AC108" s="905"/>
      <c r="AD108" s="693"/>
    </row>
    <row r="109" spans="1:31" ht="15.75" customHeight="1">
      <c r="A109" s="875" t="s">
        <v>2797</v>
      </c>
      <c r="B109" s="905"/>
      <c r="C109" s="905"/>
      <c r="D109" s="905"/>
      <c r="E109" s="905"/>
      <c r="F109" s="905"/>
      <c r="G109" s="905"/>
      <c r="H109" s="905"/>
      <c r="I109" s="905"/>
      <c r="J109" s="905"/>
      <c r="K109" s="2174" t="str">
        <f>IF(AE106&lt;&gt;"",IFERROR(VLOOKUP(AE106,AF167:AR177,11,FALSE),""),'第二面-2'!K36)</f>
        <v/>
      </c>
      <c r="L109" s="2174"/>
      <c r="M109" s="2174"/>
      <c r="N109" s="2174"/>
      <c r="O109" s="2174"/>
      <c r="P109" s="2174"/>
      <c r="Q109" s="2174"/>
      <c r="R109" s="2174"/>
      <c r="S109" s="2174"/>
      <c r="T109" s="2174"/>
      <c r="U109" s="2174"/>
      <c r="V109" s="2174"/>
      <c r="W109" s="2174"/>
      <c r="X109" s="2174"/>
      <c r="Y109" s="2174"/>
      <c r="Z109" s="2174"/>
      <c r="AA109" s="2174"/>
      <c r="AB109" s="2174"/>
      <c r="AC109" s="2174"/>
      <c r="AD109" s="693"/>
    </row>
    <row r="110" spans="1:31" ht="15.75" customHeight="1">
      <c r="A110" s="875" t="s">
        <v>2745</v>
      </c>
      <c r="B110" s="905"/>
      <c r="C110" s="905"/>
      <c r="D110" s="905"/>
      <c r="E110" s="905"/>
      <c r="F110" s="905"/>
      <c r="G110" s="905"/>
      <c r="H110" s="905"/>
      <c r="I110" s="905"/>
      <c r="J110" s="905"/>
      <c r="K110" s="2140" t="str">
        <f>IF(AE106&lt;&gt;"",IFERROR(VLOOKUP(AE106,AF167:AR177,12,FALSE),""),'第二面-2'!K37)</f>
        <v/>
      </c>
      <c r="L110" s="2140"/>
      <c r="M110" s="2140"/>
      <c r="N110" s="2140"/>
      <c r="O110" s="2140"/>
      <c r="P110" s="2140"/>
      <c r="Q110" s="2140"/>
      <c r="R110" s="2140"/>
      <c r="S110" s="2140"/>
      <c r="T110" s="2140"/>
      <c r="U110" s="2140"/>
      <c r="V110" s="2140"/>
      <c r="W110" s="2140"/>
      <c r="X110" s="2140"/>
      <c r="Y110" s="2140"/>
      <c r="Z110" s="2140"/>
      <c r="AA110" s="2140"/>
      <c r="AB110" s="2140"/>
      <c r="AC110" s="2140"/>
      <c r="AD110" s="693"/>
    </row>
    <row r="111" spans="1:31" ht="15.75" customHeight="1">
      <c r="A111" s="875" t="s">
        <v>2798</v>
      </c>
      <c r="B111" s="905"/>
      <c r="C111" s="905"/>
      <c r="D111" s="905"/>
      <c r="E111" s="905"/>
      <c r="F111" s="905"/>
      <c r="G111" s="905"/>
      <c r="H111" s="905"/>
      <c r="I111" s="905"/>
      <c r="J111" s="905"/>
      <c r="K111" s="2140" t="str">
        <f>IF(AE106&lt;&gt;"",IFERROR(VLOOKUP(AE106,AF167:AR177,14,FALSE),""),'第二面-2'!K38)</f>
        <v/>
      </c>
      <c r="L111" s="2140"/>
      <c r="M111" s="2140"/>
      <c r="N111" s="2140"/>
      <c r="O111" s="2140"/>
      <c r="P111" s="2140"/>
      <c r="Q111" s="2140"/>
      <c r="R111" s="2140"/>
      <c r="S111" s="2140"/>
      <c r="T111" s="2140"/>
      <c r="U111" s="2140"/>
      <c r="V111" s="2140"/>
      <c r="W111" s="2140"/>
      <c r="X111" s="2140"/>
      <c r="Y111" s="2140"/>
      <c r="Z111" s="2140"/>
      <c r="AA111" s="2140"/>
      <c r="AB111" s="2140"/>
      <c r="AC111" s="2140"/>
      <c r="AD111" s="693"/>
    </row>
    <row r="112" spans="1:31" ht="15.75" customHeight="1">
      <c r="A112" s="875" t="s">
        <v>2799</v>
      </c>
      <c r="B112" s="905"/>
      <c r="C112" s="905"/>
      <c r="D112" s="905"/>
      <c r="E112" s="905"/>
      <c r="F112" s="905"/>
      <c r="G112" s="905"/>
      <c r="H112" s="905"/>
      <c r="I112" s="905"/>
      <c r="J112" s="905"/>
      <c r="K112" s="2140" t="str">
        <f>IF(AE106&lt;&gt;"",IFERROR(VLOOKUP(AE106,AF167:AR177,13,FALSE),""),'第二面-2'!K39)</f>
        <v/>
      </c>
      <c r="L112" s="2140"/>
      <c r="M112" s="2140"/>
      <c r="N112" s="2140"/>
      <c r="O112" s="2140"/>
      <c r="P112" s="2140"/>
      <c r="Q112" s="2140"/>
      <c r="R112" s="2140"/>
      <c r="S112" s="2140"/>
      <c r="T112" s="2140"/>
      <c r="U112" s="2140"/>
      <c r="V112" s="2140"/>
      <c r="W112" s="2140"/>
      <c r="X112" s="2140"/>
      <c r="Y112" s="2140"/>
      <c r="Z112" s="2140"/>
      <c r="AA112" s="2140"/>
      <c r="AB112" s="2140"/>
      <c r="AC112" s="2140"/>
      <c r="AD112" s="881"/>
    </row>
    <row r="113" spans="1:31" ht="9" customHeight="1" thickBot="1">
      <c r="A113" s="919"/>
      <c r="B113" s="2186"/>
      <c r="C113" s="2186"/>
      <c r="D113" s="2186"/>
      <c r="E113" s="2186"/>
      <c r="F113" s="2186"/>
      <c r="G113" s="2186"/>
      <c r="H113" s="2186"/>
      <c r="I113" s="2186"/>
      <c r="J113" s="2186"/>
      <c r="K113" s="2186"/>
      <c r="L113" s="2187"/>
      <c r="M113" s="2187"/>
      <c r="N113" s="2187"/>
      <c r="O113" s="2187"/>
      <c r="P113" s="2187"/>
      <c r="Q113" s="2187"/>
      <c r="R113" s="2187"/>
      <c r="S113" s="2187"/>
      <c r="T113" s="2187"/>
      <c r="U113" s="2187"/>
      <c r="V113" s="2187"/>
      <c r="W113" s="2187"/>
      <c r="X113" s="2187"/>
      <c r="Y113" s="2187"/>
      <c r="Z113" s="2187"/>
      <c r="AA113" s="2187"/>
      <c r="AB113" s="2187"/>
      <c r="AC113" s="2187"/>
      <c r="AD113" s="881"/>
    </row>
    <row r="114" spans="1:31" ht="15.75" customHeight="1" thickBot="1">
      <c r="A114" s="875" t="s">
        <v>2795</v>
      </c>
      <c r="B114" s="905"/>
      <c r="C114" s="905"/>
      <c r="D114" s="905"/>
      <c r="E114" s="905"/>
      <c r="F114" s="905"/>
      <c r="G114" s="905"/>
      <c r="H114" s="905"/>
      <c r="I114" s="905"/>
      <c r="J114" s="905"/>
      <c r="K114" s="2174" t="str">
        <f>IF(AE114&lt;&gt;"",IFERROR(VLOOKUP(AE114,AF167:AR177,5,FALSE),""),'第二面-2'!K40)</f>
        <v/>
      </c>
      <c r="L114" s="2174"/>
      <c r="M114" s="2174"/>
      <c r="N114" s="2174"/>
      <c r="O114" s="2174"/>
      <c r="P114" s="2174"/>
      <c r="Q114" s="2174"/>
      <c r="R114" s="2174"/>
      <c r="S114" s="2174"/>
      <c r="T114" s="2174"/>
      <c r="U114" s="2174"/>
      <c r="V114" s="2174"/>
      <c r="W114" s="2174"/>
      <c r="X114" s="2174"/>
      <c r="Y114" s="2174"/>
      <c r="Z114" s="2174"/>
      <c r="AA114" s="2174"/>
      <c r="AB114" s="2174"/>
      <c r="AC114" s="2174"/>
      <c r="AD114" s="693" t="s">
        <v>2523</v>
      </c>
      <c r="AE114" s="910"/>
    </row>
    <row r="115" spans="1:31" ht="15.75" customHeight="1">
      <c r="A115" s="875" t="s">
        <v>2796</v>
      </c>
      <c r="B115" s="905"/>
      <c r="C115" s="905"/>
      <c r="D115" s="905"/>
      <c r="E115" s="905"/>
      <c r="F115" s="905"/>
      <c r="G115" s="905"/>
      <c r="H115" s="905"/>
      <c r="I115" s="905"/>
      <c r="J115" s="905"/>
      <c r="K115" s="2174" t="str">
        <f>IF(AE114&lt;&gt;"",IFERROR(VLOOKUP(AE114,AF167:AR177,9,FALSE),""),'第二面-2'!K41)</f>
        <v/>
      </c>
      <c r="L115" s="2174"/>
      <c r="M115" s="2174"/>
      <c r="N115" s="2174"/>
      <c r="O115" s="2174"/>
      <c r="P115" s="2174"/>
      <c r="Q115" s="2174"/>
      <c r="R115" s="2174"/>
      <c r="S115" s="2174"/>
      <c r="T115" s="2174"/>
      <c r="U115" s="2174"/>
      <c r="V115" s="2174"/>
      <c r="W115" s="2174"/>
      <c r="X115" s="2174"/>
      <c r="Y115" s="2174"/>
      <c r="Z115" s="2174"/>
      <c r="AA115" s="2174"/>
      <c r="AB115" s="2174"/>
      <c r="AC115" s="2174"/>
      <c r="AD115" s="693"/>
    </row>
    <row r="116" spans="1:31" ht="15.75" customHeight="1">
      <c r="A116" s="875" t="s">
        <v>2743</v>
      </c>
      <c r="B116" s="905"/>
      <c r="C116" s="905"/>
      <c r="D116" s="905"/>
      <c r="E116" s="905"/>
      <c r="F116" s="905"/>
      <c r="G116" s="905"/>
      <c r="H116" s="905"/>
      <c r="I116" s="905"/>
      <c r="J116" s="905"/>
      <c r="K116" s="2175" t="str">
        <f>IF(AE114&lt;&gt;"",IFERROR(VLOOKUP(AE114,AF167:AR177,10,FALSE),""),'第二面-2'!K42)</f>
        <v/>
      </c>
      <c r="L116" s="2175"/>
      <c r="M116" s="2175"/>
      <c r="N116" s="904"/>
      <c r="O116" s="904"/>
      <c r="P116" s="904"/>
      <c r="Q116" s="905"/>
      <c r="R116" s="905"/>
      <c r="S116" s="905"/>
      <c r="T116" s="905"/>
      <c r="U116" s="905"/>
      <c r="V116" s="905"/>
      <c r="W116" s="905"/>
      <c r="X116" s="905"/>
      <c r="Y116" s="905"/>
      <c r="Z116" s="905"/>
      <c r="AA116" s="905"/>
      <c r="AB116" s="905"/>
      <c r="AC116" s="905"/>
      <c r="AD116" s="693"/>
    </row>
    <row r="117" spans="1:31" ht="15.75" customHeight="1">
      <c r="A117" s="875" t="s">
        <v>2797</v>
      </c>
      <c r="B117" s="905"/>
      <c r="C117" s="905"/>
      <c r="D117" s="905"/>
      <c r="E117" s="905"/>
      <c r="F117" s="905"/>
      <c r="G117" s="905"/>
      <c r="H117" s="905"/>
      <c r="I117" s="905"/>
      <c r="J117" s="905"/>
      <c r="K117" s="2174" t="str">
        <f>IF(AE114&lt;&gt;"",IFERROR(VLOOKUP(AE114,AF167:AR177,11,FALSE),""),'第二面-2'!K43)</f>
        <v/>
      </c>
      <c r="L117" s="2174"/>
      <c r="M117" s="2174"/>
      <c r="N117" s="2174"/>
      <c r="O117" s="2174"/>
      <c r="P117" s="2174"/>
      <c r="Q117" s="2174"/>
      <c r="R117" s="2174"/>
      <c r="S117" s="2174"/>
      <c r="T117" s="2174"/>
      <c r="U117" s="2174"/>
      <c r="V117" s="2174"/>
      <c r="W117" s="2174"/>
      <c r="X117" s="2174"/>
      <c r="Y117" s="2174"/>
      <c r="Z117" s="2174"/>
      <c r="AA117" s="2174"/>
      <c r="AB117" s="2174"/>
      <c r="AC117" s="2174"/>
      <c r="AD117" s="693"/>
    </row>
    <row r="118" spans="1:31" ht="15.75" customHeight="1">
      <c r="A118" s="875" t="s">
        <v>2745</v>
      </c>
      <c r="B118" s="905"/>
      <c r="C118" s="905"/>
      <c r="D118" s="905"/>
      <c r="E118" s="905"/>
      <c r="F118" s="905"/>
      <c r="G118" s="905"/>
      <c r="H118" s="905"/>
      <c r="I118" s="905"/>
      <c r="J118" s="905"/>
      <c r="K118" s="2140" t="str">
        <f>IF(AE114&lt;&gt;"",IFERROR(VLOOKUP(AE114,AF167:AR177,12,FALSE),""),'第二面-2'!K44)</f>
        <v/>
      </c>
      <c r="L118" s="2140"/>
      <c r="M118" s="2140"/>
      <c r="N118" s="2140"/>
      <c r="O118" s="2140"/>
      <c r="P118" s="2140"/>
      <c r="Q118" s="2140"/>
      <c r="R118" s="2140"/>
      <c r="S118" s="2140"/>
      <c r="T118" s="2140"/>
      <c r="U118" s="2140"/>
      <c r="V118" s="2140"/>
      <c r="W118" s="2140"/>
      <c r="X118" s="2140"/>
      <c r="Y118" s="2140"/>
      <c r="Z118" s="2140"/>
      <c r="AA118" s="2140"/>
      <c r="AB118" s="2140"/>
      <c r="AC118" s="2140"/>
      <c r="AD118" s="693"/>
    </row>
    <row r="119" spans="1:31" ht="15.75" customHeight="1">
      <c r="A119" s="875" t="s">
        <v>2798</v>
      </c>
      <c r="B119" s="905"/>
      <c r="C119" s="905"/>
      <c r="D119" s="905"/>
      <c r="E119" s="905"/>
      <c r="F119" s="905"/>
      <c r="G119" s="905"/>
      <c r="H119" s="905"/>
      <c r="I119" s="905"/>
      <c r="J119" s="905"/>
      <c r="K119" s="2140" t="str">
        <f>IF(AE114&lt;&gt;"",IFERROR(VLOOKUP(AE114,AF167:AR177,14,FALSE),""),'第二面-2'!K45)</f>
        <v/>
      </c>
      <c r="L119" s="2140"/>
      <c r="M119" s="2140"/>
      <c r="N119" s="2140"/>
      <c r="O119" s="2140"/>
      <c r="P119" s="2140"/>
      <c r="Q119" s="2140"/>
      <c r="R119" s="2140"/>
      <c r="S119" s="2140"/>
      <c r="T119" s="2140"/>
      <c r="U119" s="2140"/>
      <c r="V119" s="2140"/>
      <c r="W119" s="2140"/>
      <c r="X119" s="2140"/>
      <c r="Y119" s="2140"/>
      <c r="Z119" s="2140"/>
      <c r="AA119" s="2140"/>
      <c r="AB119" s="2140"/>
      <c r="AC119" s="2140"/>
      <c r="AD119" s="693"/>
    </row>
    <row r="120" spans="1:31" ht="15.75" customHeight="1">
      <c r="A120" s="875" t="s">
        <v>2799</v>
      </c>
      <c r="B120" s="905"/>
      <c r="C120" s="905"/>
      <c r="D120" s="905"/>
      <c r="E120" s="905"/>
      <c r="F120" s="905"/>
      <c r="G120" s="905"/>
      <c r="H120" s="905"/>
      <c r="I120" s="905"/>
      <c r="J120" s="905"/>
      <c r="K120" s="2140" t="str">
        <f>IF(AE114&lt;&gt;"",IFERROR(VLOOKUP(AE114,AF167:AR177,13,FALSE),""),'第二面-2'!K46)</f>
        <v/>
      </c>
      <c r="L120" s="2140"/>
      <c r="M120" s="2140"/>
      <c r="N120" s="2140"/>
      <c r="O120" s="2140"/>
      <c r="P120" s="2140"/>
      <c r="Q120" s="2140"/>
      <c r="R120" s="2140"/>
      <c r="S120" s="2140"/>
      <c r="T120" s="2140"/>
      <c r="U120" s="2140"/>
      <c r="V120" s="2140"/>
      <c r="W120" s="2140"/>
      <c r="X120" s="2140"/>
      <c r="Y120" s="2140"/>
      <c r="Z120" s="2140"/>
      <c r="AA120" s="2140"/>
      <c r="AB120" s="2140"/>
      <c r="AC120" s="2140"/>
      <c r="AD120" s="881"/>
    </row>
    <row r="121" spans="1:31" ht="9" customHeight="1" thickBot="1">
      <c r="A121" s="918"/>
      <c r="B121" s="2180"/>
      <c r="C121" s="2180"/>
      <c r="D121" s="2180"/>
      <c r="E121" s="2180"/>
      <c r="F121" s="2180"/>
      <c r="G121" s="2180"/>
      <c r="H121" s="2180"/>
      <c r="I121" s="2180"/>
      <c r="J121" s="2180"/>
      <c r="K121" s="2180"/>
      <c r="L121" s="2181"/>
      <c r="M121" s="2181"/>
      <c r="N121" s="2181"/>
      <c r="O121" s="2181"/>
      <c r="P121" s="2181"/>
      <c r="Q121" s="2181"/>
      <c r="R121" s="2181"/>
      <c r="S121" s="2181"/>
      <c r="T121" s="2181"/>
      <c r="U121" s="2181"/>
      <c r="V121" s="2181"/>
      <c r="W121" s="2181"/>
      <c r="X121" s="2181"/>
      <c r="Y121" s="2181"/>
      <c r="Z121" s="2181"/>
      <c r="AA121" s="2181"/>
      <c r="AB121" s="2181"/>
      <c r="AC121" s="2181"/>
      <c r="AD121" s="881"/>
    </row>
    <row r="122" spans="1:31" ht="15.75" customHeight="1" thickBot="1">
      <c r="A122" s="875" t="s">
        <v>2795</v>
      </c>
      <c r="B122" s="905"/>
      <c r="C122" s="905"/>
      <c r="D122" s="905"/>
      <c r="E122" s="905"/>
      <c r="F122" s="905"/>
      <c r="G122" s="905"/>
      <c r="H122" s="905"/>
      <c r="I122" s="905"/>
      <c r="J122" s="905"/>
      <c r="K122" s="2174" t="str">
        <f>IF(AE122&lt;&gt;"",IFERROR(VLOOKUP(AE122,AF167:AR177,5,FALSE),""),'第二面-2'!K47)</f>
        <v/>
      </c>
      <c r="L122" s="2174"/>
      <c r="M122" s="2174"/>
      <c r="N122" s="2174"/>
      <c r="O122" s="2174"/>
      <c r="P122" s="2174"/>
      <c r="Q122" s="2174"/>
      <c r="R122" s="2174"/>
      <c r="S122" s="2174"/>
      <c r="T122" s="2174"/>
      <c r="U122" s="2174"/>
      <c r="V122" s="2174"/>
      <c r="W122" s="2174"/>
      <c r="X122" s="2174"/>
      <c r="Y122" s="2174"/>
      <c r="Z122" s="2174"/>
      <c r="AA122" s="2174"/>
      <c r="AB122" s="2174"/>
      <c r="AC122" s="2174"/>
      <c r="AD122" s="693" t="s">
        <v>2523</v>
      </c>
      <c r="AE122" s="910"/>
    </row>
    <row r="123" spans="1:31" ht="15.75" customHeight="1">
      <c r="A123" s="875" t="s">
        <v>2796</v>
      </c>
      <c r="B123" s="905"/>
      <c r="C123" s="905"/>
      <c r="D123" s="905"/>
      <c r="E123" s="905"/>
      <c r="F123" s="905"/>
      <c r="G123" s="905"/>
      <c r="H123" s="905"/>
      <c r="I123" s="905"/>
      <c r="J123" s="905"/>
      <c r="K123" s="2174" t="str">
        <f>IF(AE122&lt;&gt;"",IFERROR(VLOOKUP(AE122,AF167:AR177,9,FALSE),""),'第二面-2'!K48)</f>
        <v/>
      </c>
      <c r="L123" s="2174"/>
      <c r="M123" s="2174"/>
      <c r="N123" s="2174"/>
      <c r="O123" s="2174"/>
      <c r="P123" s="2174"/>
      <c r="Q123" s="2174"/>
      <c r="R123" s="2174"/>
      <c r="S123" s="2174"/>
      <c r="T123" s="2174"/>
      <c r="U123" s="2174"/>
      <c r="V123" s="2174"/>
      <c r="W123" s="2174"/>
      <c r="X123" s="2174"/>
      <c r="Y123" s="2174"/>
      <c r="Z123" s="2174"/>
      <c r="AA123" s="2174"/>
      <c r="AB123" s="2174"/>
      <c r="AC123" s="2174"/>
      <c r="AD123" s="693"/>
    </row>
    <row r="124" spans="1:31" ht="15.75" customHeight="1">
      <c r="A124" s="875" t="s">
        <v>2743</v>
      </c>
      <c r="B124" s="905"/>
      <c r="C124" s="905"/>
      <c r="D124" s="905"/>
      <c r="E124" s="905"/>
      <c r="F124" s="905"/>
      <c r="G124" s="905"/>
      <c r="H124" s="905"/>
      <c r="I124" s="905"/>
      <c r="J124" s="905"/>
      <c r="K124" s="2175" t="str">
        <f>IF(AE122&lt;&gt;"",IFERROR(VLOOKUP(AE122,AF167:AR177,10,FALSE),""),'第二面-2'!K49)</f>
        <v/>
      </c>
      <c r="L124" s="2175"/>
      <c r="M124" s="2175"/>
      <c r="N124" s="904"/>
      <c r="O124" s="904"/>
      <c r="P124" s="904"/>
      <c r="Q124" s="905"/>
      <c r="R124" s="905"/>
      <c r="S124" s="905"/>
      <c r="T124" s="905"/>
      <c r="U124" s="905"/>
      <c r="V124" s="905"/>
      <c r="W124" s="905"/>
      <c r="X124" s="905"/>
      <c r="Y124" s="905"/>
      <c r="Z124" s="905"/>
      <c r="AA124" s="905"/>
      <c r="AB124" s="905"/>
      <c r="AC124" s="905"/>
      <c r="AD124" s="693"/>
    </row>
    <row r="125" spans="1:31" ht="15.75" customHeight="1">
      <c r="A125" s="875" t="s">
        <v>2797</v>
      </c>
      <c r="B125" s="905"/>
      <c r="C125" s="905"/>
      <c r="D125" s="905"/>
      <c r="E125" s="905"/>
      <c r="F125" s="905"/>
      <c r="G125" s="905"/>
      <c r="H125" s="905"/>
      <c r="I125" s="905"/>
      <c r="J125" s="905"/>
      <c r="K125" s="2174" t="str">
        <f>IF(AE122&lt;&gt;"",IFERROR(VLOOKUP(AE122,AF167:AR177,11,FALSE),""),'第二面-2'!K50)</f>
        <v/>
      </c>
      <c r="L125" s="2174"/>
      <c r="M125" s="2174"/>
      <c r="N125" s="2174"/>
      <c r="O125" s="2174"/>
      <c r="P125" s="2174"/>
      <c r="Q125" s="2174"/>
      <c r="R125" s="2174"/>
      <c r="S125" s="2174"/>
      <c r="T125" s="2174"/>
      <c r="U125" s="2174"/>
      <c r="V125" s="2174"/>
      <c r="W125" s="2174"/>
      <c r="X125" s="2174"/>
      <c r="Y125" s="2174"/>
      <c r="Z125" s="2174"/>
      <c r="AA125" s="2174"/>
      <c r="AB125" s="2174"/>
      <c r="AC125" s="2174"/>
      <c r="AD125" s="693"/>
    </row>
    <row r="126" spans="1:31" ht="15.75" customHeight="1">
      <c r="A126" s="875" t="s">
        <v>2745</v>
      </c>
      <c r="B126" s="905"/>
      <c r="C126" s="905"/>
      <c r="D126" s="905"/>
      <c r="E126" s="905"/>
      <c r="F126" s="905"/>
      <c r="G126" s="905"/>
      <c r="H126" s="905"/>
      <c r="I126" s="905"/>
      <c r="J126" s="905"/>
      <c r="K126" s="2140" t="str">
        <f>IF(AE122&lt;&gt;"",IFERROR(VLOOKUP(AE122,AF167:AR177,12,FALSE),""),'第二面-2'!K51)</f>
        <v/>
      </c>
      <c r="L126" s="2140"/>
      <c r="M126" s="2140"/>
      <c r="N126" s="2140"/>
      <c r="O126" s="2140"/>
      <c r="P126" s="2140"/>
      <c r="Q126" s="2140"/>
      <c r="R126" s="2140"/>
      <c r="S126" s="2140"/>
      <c r="T126" s="2140"/>
      <c r="U126" s="2140"/>
      <c r="V126" s="2140"/>
      <c r="W126" s="2140"/>
      <c r="X126" s="2140"/>
      <c r="Y126" s="2140"/>
      <c r="Z126" s="2140"/>
      <c r="AA126" s="2140"/>
      <c r="AB126" s="2140"/>
      <c r="AC126" s="2140"/>
      <c r="AD126" s="693"/>
    </row>
    <row r="127" spans="1:31" ht="15.75" customHeight="1">
      <c r="A127" s="875" t="s">
        <v>2798</v>
      </c>
      <c r="B127" s="905"/>
      <c r="C127" s="905"/>
      <c r="D127" s="905"/>
      <c r="E127" s="905"/>
      <c r="F127" s="905"/>
      <c r="G127" s="905"/>
      <c r="H127" s="905"/>
      <c r="I127" s="905"/>
      <c r="J127" s="905"/>
      <c r="K127" s="2140" t="str">
        <f>IF(AE122&lt;&gt;"",IFERROR(VLOOKUP(AE122,AF167:AR177,14,FALSE),""),'第二面-2'!K52)</f>
        <v/>
      </c>
      <c r="L127" s="2140"/>
      <c r="M127" s="2140"/>
      <c r="N127" s="2140"/>
      <c r="O127" s="2140"/>
      <c r="P127" s="2140"/>
      <c r="Q127" s="2140"/>
      <c r="R127" s="2140"/>
      <c r="S127" s="2140"/>
      <c r="T127" s="2140"/>
      <c r="U127" s="2140"/>
      <c r="V127" s="2140"/>
      <c r="W127" s="2140"/>
      <c r="X127" s="2140"/>
      <c r="Y127" s="2140"/>
      <c r="Z127" s="2140"/>
      <c r="AA127" s="2140"/>
      <c r="AB127" s="2140"/>
      <c r="AC127" s="2140"/>
      <c r="AD127" s="693"/>
    </row>
    <row r="128" spans="1:31" ht="15.75" customHeight="1">
      <c r="A128" s="875" t="s">
        <v>2799</v>
      </c>
      <c r="B128" s="905"/>
      <c r="C128" s="905"/>
      <c r="D128" s="905"/>
      <c r="E128" s="905"/>
      <c r="F128" s="905"/>
      <c r="G128" s="905"/>
      <c r="H128" s="905"/>
      <c r="I128" s="905"/>
      <c r="J128" s="905"/>
      <c r="K128" s="2140" t="str">
        <f>IF(AE122&lt;&gt;"",IFERROR(VLOOKUP(AE122,AF167:AR177,13,FALSE),""),'第二面-2'!K53)</f>
        <v/>
      </c>
      <c r="L128" s="2140"/>
      <c r="M128" s="2140"/>
      <c r="N128" s="2140"/>
      <c r="O128" s="2140"/>
      <c r="P128" s="2140"/>
      <c r="Q128" s="2140"/>
      <c r="R128" s="2140"/>
      <c r="S128" s="2140"/>
      <c r="T128" s="2140"/>
      <c r="U128" s="2140"/>
      <c r="V128" s="2140"/>
      <c r="W128" s="2140"/>
      <c r="X128" s="2140"/>
      <c r="Y128" s="2140"/>
      <c r="Z128" s="2140"/>
      <c r="AA128" s="2140"/>
      <c r="AB128" s="2140"/>
      <c r="AC128" s="2140"/>
      <c r="AD128" s="881"/>
    </row>
    <row r="129" spans="1:30" ht="9" customHeight="1">
      <c r="A129" s="875"/>
      <c r="B129" s="905"/>
      <c r="C129" s="905"/>
      <c r="D129" s="905"/>
      <c r="E129" s="905"/>
      <c r="F129" s="905"/>
      <c r="G129" s="905"/>
      <c r="H129" s="905"/>
      <c r="I129" s="905"/>
      <c r="J129" s="905"/>
      <c r="K129" s="898"/>
      <c r="L129" s="898"/>
      <c r="M129" s="898"/>
      <c r="N129" s="898"/>
      <c r="O129" s="898"/>
      <c r="P129" s="898"/>
      <c r="Q129" s="898"/>
      <c r="R129" s="898"/>
      <c r="S129" s="898"/>
      <c r="T129" s="898"/>
      <c r="U129" s="898"/>
      <c r="V129" s="898"/>
      <c r="W129" s="898"/>
      <c r="X129" s="898"/>
      <c r="Y129" s="898"/>
      <c r="Z129" s="898"/>
      <c r="AA129" s="898"/>
      <c r="AB129" s="898"/>
      <c r="AC129" s="898"/>
      <c r="AD129" s="881"/>
    </row>
    <row r="130" spans="1:30" ht="16.5" customHeight="1">
      <c r="A130" s="920" t="s">
        <v>2806</v>
      </c>
      <c r="B130" s="920"/>
      <c r="C130" s="920"/>
      <c r="D130" s="920"/>
      <c r="E130" s="920"/>
      <c r="F130" s="920"/>
      <c r="G130" s="920"/>
      <c r="H130" s="920"/>
      <c r="I130" s="920"/>
      <c r="J130" s="920"/>
      <c r="K130" s="920"/>
      <c r="L130" s="920"/>
      <c r="M130" s="920"/>
      <c r="N130" s="920"/>
      <c r="O130" s="920"/>
      <c r="P130" s="920"/>
      <c r="Q130" s="920"/>
      <c r="R130" s="920"/>
      <c r="S130" s="920"/>
      <c r="T130" s="920"/>
      <c r="U130" s="920"/>
      <c r="V130" s="920"/>
      <c r="W130" s="920"/>
      <c r="X130" s="920"/>
      <c r="Y130" s="920"/>
      <c r="Z130" s="920"/>
      <c r="AA130" s="920"/>
      <c r="AB130" s="920"/>
      <c r="AC130" s="920"/>
      <c r="AD130" s="693"/>
    </row>
    <row r="131" spans="1:30" ht="16.5" customHeight="1">
      <c r="A131" s="875" t="s">
        <v>2795</v>
      </c>
      <c r="B131" s="875"/>
      <c r="C131" s="875"/>
      <c r="D131" s="875"/>
      <c r="E131" s="875"/>
      <c r="F131" s="875"/>
      <c r="G131" s="875"/>
      <c r="H131" s="875"/>
      <c r="I131" s="875"/>
      <c r="J131" s="875"/>
      <c r="K131" s="2174" t="str">
        <f>IF('第二面-3'!K37&lt;&gt;"",'第二面-3'!K37,"")</f>
        <v/>
      </c>
      <c r="L131" s="2174"/>
      <c r="M131" s="2174"/>
      <c r="N131" s="2174"/>
      <c r="O131" s="2174"/>
      <c r="P131" s="2174"/>
      <c r="Q131" s="2174"/>
      <c r="R131" s="2174"/>
      <c r="S131" s="2174"/>
      <c r="T131" s="2174"/>
      <c r="U131" s="2174"/>
      <c r="V131" s="2174"/>
      <c r="W131" s="2174"/>
      <c r="X131" s="2174"/>
      <c r="Y131" s="2174"/>
      <c r="Z131" s="2174"/>
      <c r="AA131" s="2174"/>
      <c r="AB131" s="2174"/>
      <c r="AC131" s="2174"/>
      <c r="AD131" s="693"/>
    </row>
    <row r="132" spans="1:30" ht="16.5" customHeight="1">
      <c r="A132" s="875" t="s">
        <v>2807</v>
      </c>
      <c r="B132" s="875"/>
      <c r="C132" s="875"/>
      <c r="D132" s="875"/>
      <c r="E132" s="875"/>
      <c r="F132" s="875"/>
      <c r="G132" s="875"/>
      <c r="H132" s="875"/>
      <c r="I132" s="875"/>
      <c r="J132" s="875"/>
      <c r="K132" s="915" t="s">
        <v>2571</v>
      </c>
      <c r="L132" s="2192" t="str">
        <f>IF('第二面-3'!L38&lt;&gt;"",'第二面-3'!L38,"")</f>
        <v/>
      </c>
      <c r="M132" s="2192"/>
      <c r="N132" s="2192"/>
      <c r="O132" s="2192"/>
      <c r="P132" s="905" t="s">
        <v>2808</v>
      </c>
      <c r="Q132" s="2178" t="str">
        <f>IF('第二面-3'!Q38&lt;&gt;"",'第二面-3'!Q38,"")&amp;IF('第二面-3'!R38&lt;&gt;"",'第二面-3'!R38,"")</f>
        <v/>
      </c>
      <c r="R132" s="2178"/>
      <c r="S132" s="2178"/>
      <c r="T132" s="2178" t="str">
        <f>IF('第二面-3'!U38&lt;&gt;"",'第二面-3'!U38,"")</f>
        <v/>
      </c>
      <c r="U132" s="2178"/>
      <c r="V132" s="2178"/>
      <c r="W132" s="2178"/>
      <c r="X132" s="2178"/>
      <c r="Y132" s="2178"/>
      <c r="Z132" s="2178"/>
      <c r="AA132" s="2178"/>
      <c r="AB132" s="2178"/>
      <c r="AC132" s="905" t="s">
        <v>17</v>
      </c>
      <c r="AD132" s="693"/>
    </row>
    <row r="133" spans="1:30" ht="16.5" customHeight="1">
      <c r="A133" s="875"/>
      <c r="B133" s="875"/>
      <c r="C133" s="875"/>
      <c r="D133" s="875"/>
      <c r="E133" s="875"/>
      <c r="F133" s="875"/>
      <c r="G133" s="875"/>
      <c r="H133" s="875"/>
      <c r="I133" s="875"/>
      <c r="J133" s="875"/>
      <c r="K133" s="2140" t="str">
        <f>IF('第二面-3'!K39&lt;&gt;"",'第二面-3'!K39,"")</f>
        <v/>
      </c>
      <c r="L133" s="2140"/>
      <c r="M133" s="2140"/>
      <c r="N133" s="2140"/>
      <c r="O133" s="2140"/>
      <c r="P133" s="2140"/>
      <c r="Q133" s="2140"/>
      <c r="R133" s="2140"/>
      <c r="S133" s="2140"/>
      <c r="T133" s="2140"/>
      <c r="U133" s="2140"/>
      <c r="V133" s="2140"/>
      <c r="W133" s="2140"/>
      <c r="X133" s="2140"/>
      <c r="Y133" s="2140"/>
      <c r="Z133" s="2140"/>
      <c r="AA133" s="2140"/>
      <c r="AB133" s="2140"/>
      <c r="AC133" s="2140"/>
      <c r="AD133" s="693"/>
    </row>
    <row r="134" spans="1:30" ht="16.5" customHeight="1">
      <c r="A134" s="875" t="s">
        <v>2743</v>
      </c>
      <c r="B134" s="875"/>
      <c r="C134" s="875"/>
      <c r="D134" s="875"/>
      <c r="E134" s="875"/>
      <c r="F134" s="875"/>
      <c r="G134" s="875"/>
      <c r="H134" s="875"/>
      <c r="I134" s="875"/>
      <c r="J134" s="875"/>
      <c r="K134" s="2175" t="str">
        <f>IF('第二面-3'!K40&lt;&gt;"",'第二面-3'!K40,"")</f>
        <v/>
      </c>
      <c r="L134" s="2175"/>
      <c r="M134" s="2175"/>
      <c r="N134" s="904"/>
      <c r="O134" s="904"/>
      <c r="P134" s="904"/>
      <c r="Q134" s="905"/>
      <c r="R134" s="905"/>
      <c r="S134" s="905"/>
      <c r="T134" s="905"/>
      <c r="U134" s="905"/>
      <c r="V134" s="905"/>
      <c r="W134" s="905"/>
      <c r="X134" s="905"/>
      <c r="Y134" s="905"/>
      <c r="Z134" s="905"/>
      <c r="AA134" s="905"/>
      <c r="AB134" s="905"/>
      <c r="AC134" s="905"/>
      <c r="AD134" s="693"/>
    </row>
    <row r="135" spans="1:30" ht="16.5" customHeight="1">
      <c r="A135" s="875" t="s">
        <v>2797</v>
      </c>
      <c r="B135" s="875"/>
      <c r="C135" s="875"/>
      <c r="D135" s="875"/>
      <c r="E135" s="875"/>
      <c r="F135" s="875"/>
      <c r="G135" s="875"/>
      <c r="H135" s="875"/>
      <c r="I135" s="875"/>
      <c r="J135" s="875"/>
      <c r="K135" s="2174" t="str">
        <f>IF('第二面-3'!K41&lt;&gt;"",'第二面-3'!K41,"")</f>
        <v/>
      </c>
      <c r="L135" s="2174"/>
      <c r="M135" s="2174"/>
      <c r="N135" s="2174"/>
      <c r="O135" s="2174"/>
      <c r="P135" s="2174"/>
      <c r="Q135" s="2174"/>
      <c r="R135" s="2174"/>
      <c r="S135" s="2174"/>
      <c r="T135" s="2174"/>
      <c r="U135" s="2174"/>
      <c r="V135" s="2174"/>
      <c r="W135" s="2174"/>
      <c r="X135" s="2174"/>
      <c r="Y135" s="2174"/>
      <c r="Z135" s="2174"/>
      <c r="AA135" s="2174"/>
      <c r="AB135" s="2174"/>
      <c r="AC135" s="2174"/>
      <c r="AD135" s="693"/>
    </row>
    <row r="136" spans="1:30" ht="16.5" customHeight="1">
      <c r="A136" s="875" t="s">
        <v>2745</v>
      </c>
      <c r="B136" s="875"/>
      <c r="C136" s="875"/>
      <c r="D136" s="875"/>
      <c r="E136" s="875"/>
      <c r="F136" s="875"/>
      <c r="G136" s="875"/>
      <c r="H136" s="875"/>
      <c r="I136" s="875"/>
      <c r="J136" s="875"/>
      <c r="K136" s="2140" t="str">
        <f>IF('第二面-3'!K42&lt;&gt;"",'第二面-3'!K42,"")</f>
        <v/>
      </c>
      <c r="L136" s="2140"/>
      <c r="M136" s="2140"/>
      <c r="N136" s="2140"/>
      <c r="O136" s="2140"/>
      <c r="P136" s="2140"/>
      <c r="Q136" s="2140"/>
      <c r="R136" s="2140"/>
      <c r="S136" s="2140"/>
      <c r="T136" s="2140"/>
      <c r="U136" s="2140"/>
      <c r="V136" s="2140"/>
      <c r="W136" s="2140"/>
      <c r="X136" s="2140"/>
      <c r="Y136" s="2140"/>
      <c r="Z136" s="2140"/>
      <c r="AA136" s="2140"/>
      <c r="AB136" s="2140"/>
      <c r="AC136" s="2140"/>
      <c r="AD136" s="693"/>
    </row>
    <row r="137" spans="1:30" ht="8.4499999999999993" customHeight="1">
      <c r="A137" s="921"/>
      <c r="B137" s="875"/>
      <c r="C137" s="875"/>
      <c r="D137" s="875"/>
      <c r="E137" s="875"/>
      <c r="F137" s="875"/>
      <c r="G137" s="875"/>
      <c r="H137" s="875"/>
      <c r="I137" s="875"/>
      <c r="J137" s="875"/>
      <c r="K137" s="907"/>
      <c r="L137" s="907"/>
      <c r="M137" s="907"/>
      <c r="N137" s="907"/>
      <c r="O137" s="907"/>
      <c r="P137" s="907"/>
      <c r="Q137" s="907"/>
      <c r="R137" s="907"/>
      <c r="S137" s="907"/>
      <c r="T137" s="901"/>
      <c r="U137" s="901"/>
      <c r="V137" s="901"/>
      <c r="W137" s="901"/>
      <c r="X137" s="901"/>
      <c r="Y137" s="901"/>
      <c r="Z137" s="901"/>
      <c r="AA137" s="901"/>
      <c r="AB137" s="901"/>
      <c r="AC137" s="901"/>
      <c r="AD137" s="693"/>
    </row>
    <row r="138" spans="1:30" s="693" customFormat="1" ht="16.5" customHeight="1">
      <c r="A138" s="922" t="s">
        <v>3962</v>
      </c>
      <c r="B138" s="922"/>
      <c r="C138" s="922"/>
      <c r="D138" s="922"/>
      <c r="E138" s="2190"/>
      <c r="F138" s="2190"/>
      <c r="G138" s="2190"/>
      <c r="H138" s="2190"/>
      <c r="I138" s="2190"/>
      <c r="J138" s="2190"/>
      <c r="K138" s="2190"/>
      <c r="L138" s="2190"/>
      <c r="M138" s="2190"/>
      <c r="N138" s="2190"/>
      <c r="O138" s="2190"/>
      <c r="P138" s="2190"/>
      <c r="Q138" s="2190"/>
      <c r="R138" s="2190"/>
      <c r="S138" s="2190"/>
      <c r="T138" s="2190"/>
      <c r="U138" s="2190"/>
      <c r="V138" s="2190"/>
      <c r="W138" s="2190"/>
      <c r="X138" s="2190"/>
      <c r="Y138" s="2190"/>
      <c r="Z138" s="2190"/>
      <c r="AA138" s="2190"/>
      <c r="AB138" s="2190"/>
      <c r="AC138" s="2190"/>
    </row>
    <row r="139" spans="1:30" s="693" customFormat="1" ht="16.5" customHeight="1">
      <c r="A139" s="2191" t="str">
        <f>IF('第二面-3'!A52&lt;&gt;"",'第二面-3'!A52,"")</f>
        <v/>
      </c>
      <c r="B139" s="2191"/>
      <c r="C139" s="2191"/>
      <c r="D139" s="2191"/>
      <c r="E139" s="2191"/>
      <c r="F139" s="2191"/>
      <c r="G139" s="2191"/>
      <c r="H139" s="2191"/>
      <c r="I139" s="2191"/>
      <c r="J139" s="2191"/>
      <c r="K139" s="2191"/>
      <c r="L139" s="2191"/>
      <c r="M139" s="2191"/>
      <c r="N139" s="2191"/>
      <c r="O139" s="2191"/>
      <c r="P139" s="2191"/>
      <c r="Q139" s="2191"/>
      <c r="R139" s="2191"/>
      <c r="S139" s="2191"/>
      <c r="T139" s="2191"/>
      <c r="U139" s="2191"/>
      <c r="V139" s="2191"/>
      <c r="W139" s="2191"/>
      <c r="X139" s="2191"/>
      <c r="Y139" s="2191"/>
      <c r="Z139" s="2191"/>
      <c r="AA139" s="2191"/>
      <c r="AB139" s="2191"/>
      <c r="AC139" s="2191"/>
    </row>
    <row r="140" spans="1:30" s="693" customFormat="1" ht="16.5" customHeight="1">
      <c r="A140" s="2188"/>
      <c r="B140" s="2188"/>
      <c r="C140" s="2188"/>
      <c r="D140" s="2188"/>
      <c r="E140" s="2188"/>
      <c r="F140" s="2188"/>
      <c r="G140" s="2188"/>
      <c r="H140" s="2188"/>
      <c r="I140" s="2188"/>
      <c r="J140" s="2188"/>
      <c r="K140" s="2188"/>
      <c r="L140" s="2188"/>
      <c r="M140" s="2188"/>
      <c r="N140" s="2188"/>
      <c r="O140" s="2188"/>
      <c r="P140" s="2188"/>
      <c r="Q140" s="2188"/>
      <c r="R140" s="2188"/>
      <c r="S140" s="2188"/>
      <c r="T140" s="2188"/>
      <c r="U140" s="2188"/>
      <c r="V140" s="2188"/>
      <c r="W140" s="2188"/>
      <c r="X140" s="2188"/>
      <c r="Y140" s="2188"/>
      <c r="Z140" s="2188"/>
      <c r="AA140" s="2188"/>
      <c r="AB140" s="2188"/>
      <c r="AC140" s="2188"/>
    </row>
    <row r="141" spans="1:30" ht="16.5" customHeight="1">
      <c r="A141" s="2189"/>
      <c r="B141" s="2189"/>
      <c r="C141" s="2189"/>
      <c r="D141" s="2189"/>
      <c r="E141" s="2189"/>
      <c r="F141" s="2189"/>
      <c r="G141" s="2189"/>
      <c r="H141" s="2189"/>
      <c r="I141" s="2189"/>
      <c r="J141" s="2189"/>
      <c r="K141" s="2189"/>
      <c r="L141" s="2189"/>
      <c r="M141" s="2189"/>
      <c r="N141" s="2189"/>
      <c r="O141" s="2189"/>
      <c r="P141" s="2189"/>
      <c r="Q141" s="2189"/>
      <c r="R141" s="2189"/>
      <c r="S141" s="2189"/>
      <c r="T141" s="2189"/>
      <c r="U141" s="2189"/>
      <c r="V141" s="2189"/>
      <c r="W141" s="2189"/>
      <c r="X141" s="2189"/>
      <c r="Y141" s="2189"/>
      <c r="Z141" s="2189"/>
      <c r="AA141" s="2189"/>
      <c r="AB141" s="2189"/>
      <c r="AC141" s="2189"/>
    </row>
    <row r="167" spans="1:45">
      <c r="A167" s="887" t="s">
        <v>2592</v>
      </c>
      <c r="AF167" s="887" t="s">
        <v>2758</v>
      </c>
      <c r="AJ167" s="887" t="s">
        <v>2758</v>
      </c>
    </row>
    <row r="168" spans="1:45" ht="13.5">
      <c r="A168" s="382" t="s">
        <v>3963</v>
      </c>
      <c r="Y168" s="887" t="s">
        <v>3933</v>
      </c>
      <c r="AC168" s="887" t="s">
        <v>3933</v>
      </c>
      <c r="AF168" s="887" t="s">
        <v>2569</v>
      </c>
      <c r="AG168" s="887">
        <f>'共通第二面（検査入力）'!L2</f>
        <v>0</v>
      </c>
      <c r="AH168" s="887">
        <f>'共通第二面（検査入力）'!S2</f>
        <v>0</v>
      </c>
      <c r="AI168" s="923">
        <f>'共通第二面（検査入力）'!Z2</f>
        <v>0</v>
      </c>
      <c r="AJ168" s="887">
        <f>'共通第二面（検査入力）'!K3</f>
        <v>0</v>
      </c>
      <c r="AK168" s="887">
        <f>'共通第二面（検査入力）'!L4</f>
        <v>0</v>
      </c>
      <c r="AL168" s="887">
        <f>'共通第二面（検査入力）'!T4</f>
        <v>0</v>
      </c>
      <c r="AM168" s="923">
        <f>'共通第二面（検査入力）'!AA4</f>
        <v>0</v>
      </c>
      <c r="AN168" s="887">
        <f>'共通第二面（検査入力）'!K5</f>
        <v>0</v>
      </c>
      <c r="AO168" s="887">
        <f>'共通第二面（検査入力）'!K6</f>
        <v>0</v>
      </c>
      <c r="AP168" s="887">
        <f>'共通第二面（検査入力）'!K7</f>
        <v>0</v>
      </c>
      <c r="AQ168" s="923">
        <f>'共通第二面（検査入力）'!K8</f>
        <v>0</v>
      </c>
      <c r="AR168" s="923">
        <f>'共通第二面（検査入力）'!K9</f>
        <v>0</v>
      </c>
    </row>
    <row r="169" spans="1:45" ht="13.5">
      <c r="A169" s="382" t="s">
        <v>2759</v>
      </c>
      <c r="Y169" s="887" t="s">
        <v>2596</v>
      </c>
      <c r="AC169" s="887" t="s">
        <v>2597</v>
      </c>
      <c r="AF169" s="887" t="s">
        <v>2583</v>
      </c>
      <c r="AG169" s="887">
        <f>'共通第二面（検査入力）'!L12</f>
        <v>0</v>
      </c>
      <c r="AH169" s="887">
        <f>'共通第二面（検査入力）'!S12</f>
        <v>0</v>
      </c>
      <c r="AI169" s="923">
        <f>'共通第二面（検査入力）'!Z12</f>
        <v>0</v>
      </c>
      <c r="AJ169" s="887">
        <f>'共通第二面（検査入力）'!K13</f>
        <v>0</v>
      </c>
      <c r="AK169" s="887">
        <f>'共通第二面（検査入力）'!L14</f>
        <v>0</v>
      </c>
      <c r="AL169" s="887">
        <f>'共通第二面（検査入力）'!T14</f>
        <v>0</v>
      </c>
      <c r="AM169" s="923">
        <f>'共通第二面（検査入力）'!AA14</f>
        <v>0</v>
      </c>
      <c r="AN169" s="887">
        <f>'共通第二面（検査入力）'!K15</f>
        <v>0</v>
      </c>
      <c r="AO169" s="887">
        <f>'共通第二面（検査入力）'!K16</f>
        <v>0</v>
      </c>
      <c r="AP169" s="887">
        <f>'共通第二面（検査入力）'!K17</f>
        <v>0</v>
      </c>
      <c r="AQ169" s="923">
        <f>'共通第二面（検査入力）'!K18</f>
        <v>0</v>
      </c>
      <c r="AR169" s="923">
        <f>'共通第二面（検査入力）'!K19</f>
        <v>0</v>
      </c>
      <c r="AS169" s="887" t="str">
        <f>IF('共通第二面（検査入力）'!$K$10="","",'共通第二面（検査入力）'!$K$10)</f>
        <v/>
      </c>
    </row>
    <row r="170" spans="1:45" ht="13.5">
      <c r="A170" s="382" t="s">
        <v>2760</v>
      </c>
      <c r="Y170" s="887" t="s">
        <v>2599</v>
      </c>
      <c r="AC170" s="887" t="s">
        <v>2600</v>
      </c>
      <c r="AF170" s="887" t="s">
        <v>2584</v>
      </c>
      <c r="AG170" s="887">
        <f>'共通第二面（検査入力）'!L22</f>
        <v>0</v>
      </c>
      <c r="AH170" s="887">
        <f>'共通第二面（検査入力）'!S22</f>
        <v>0</v>
      </c>
      <c r="AI170" s="923">
        <f>'共通第二面（検査入力）'!Z22</f>
        <v>0</v>
      </c>
      <c r="AJ170" s="887">
        <f>'共通第二面（検査入力）'!K23</f>
        <v>0</v>
      </c>
      <c r="AK170" s="887">
        <f>'共通第二面（検査入力）'!L24</f>
        <v>0</v>
      </c>
      <c r="AL170" s="887">
        <f>'共通第二面（検査入力）'!T24</f>
        <v>0</v>
      </c>
      <c r="AM170" s="923">
        <f>'共通第二面（検査入力）'!AA24</f>
        <v>0</v>
      </c>
      <c r="AN170" s="887">
        <f>'共通第二面（検査入力）'!K25</f>
        <v>0</v>
      </c>
      <c r="AO170" s="887">
        <f>'共通第二面（検査入力）'!K26</f>
        <v>0</v>
      </c>
      <c r="AP170" s="887">
        <f>'共通第二面（検査入力）'!K27</f>
        <v>0</v>
      </c>
      <c r="AQ170" s="923">
        <f>'共通第二面（検査入力）'!K28</f>
        <v>0</v>
      </c>
      <c r="AR170" s="923">
        <f>'共通第二面（検査入力）'!K29</f>
        <v>0</v>
      </c>
      <c r="AS170" s="887" t="str">
        <f>IF('共通第二面（検査入力）'!$K$20="","",'共通第二面（検査入力）'!$K$20)</f>
        <v/>
      </c>
    </row>
    <row r="171" spans="1:45" ht="13.5">
      <c r="A171" s="382" t="s">
        <v>2761</v>
      </c>
      <c r="Y171" s="887" t="s">
        <v>2602</v>
      </c>
      <c r="AC171" s="887" t="s">
        <v>2603</v>
      </c>
      <c r="AF171" s="887" t="s">
        <v>2585</v>
      </c>
      <c r="AG171" s="887">
        <f>'共通第二面（検査入力）'!L32</f>
        <v>0</v>
      </c>
      <c r="AH171" s="887">
        <f>'共通第二面（検査入力）'!S32</f>
        <v>0</v>
      </c>
      <c r="AI171" s="923">
        <f>'共通第二面（検査入力）'!Z32</f>
        <v>0</v>
      </c>
      <c r="AJ171" s="887">
        <f>'共通第二面（検査入力）'!K33</f>
        <v>0</v>
      </c>
      <c r="AK171" s="887">
        <f>'共通第二面（検査入力）'!L34</f>
        <v>0</v>
      </c>
      <c r="AL171" s="887">
        <f>'共通第二面（検査入力）'!T34</f>
        <v>0</v>
      </c>
      <c r="AM171" s="923">
        <f>'共通第二面（検査入力）'!AA34</f>
        <v>0</v>
      </c>
      <c r="AN171" s="887">
        <f>'共通第二面（検査入力）'!K35</f>
        <v>0</v>
      </c>
      <c r="AO171" s="887">
        <f>'共通第二面（検査入力）'!K36</f>
        <v>0</v>
      </c>
      <c r="AP171" s="887">
        <f>'共通第二面（検査入力）'!K37</f>
        <v>0</v>
      </c>
      <c r="AQ171" s="923">
        <f>'共通第二面（検査入力）'!K38</f>
        <v>0</v>
      </c>
      <c r="AR171" s="923">
        <f>'共通第二面（検査入力）'!K39</f>
        <v>0</v>
      </c>
      <c r="AS171" s="887" t="str">
        <f>IF('共通第二面（検査入力）'!$K$30="","",'共通第二面（検査入力）'!$K$30)</f>
        <v/>
      </c>
    </row>
    <row r="172" spans="1:45" ht="13.5">
      <c r="A172" s="382" t="s">
        <v>2762</v>
      </c>
      <c r="Y172" s="887" t="s">
        <v>2605</v>
      </c>
      <c r="AC172" s="887" t="s">
        <v>2606</v>
      </c>
      <c r="AF172" s="887" t="s">
        <v>2586</v>
      </c>
      <c r="AG172" s="887">
        <f>'共通第二面（検査入力）'!L42</f>
        <v>0</v>
      </c>
      <c r="AH172" s="887">
        <f>'共通第二面（検査入力）'!S42</f>
        <v>0</v>
      </c>
      <c r="AI172" s="923">
        <f>'共通第二面（検査入力）'!Z42</f>
        <v>0</v>
      </c>
      <c r="AJ172" s="887">
        <f>'共通第二面（検査入力）'!K43</f>
        <v>0</v>
      </c>
      <c r="AK172" s="887">
        <f>'共通第二面（検査入力）'!L44</f>
        <v>0</v>
      </c>
      <c r="AL172" s="887">
        <f>'共通第二面（検査入力）'!T44</f>
        <v>0</v>
      </c>
      <c r="AM172" s="923">
        <f>'共通第二面（検査入力）'!AA44</f>
        <v>0</v>
      </c>
      <c r="AN172" s="887">
        <f>'共通第二面（検査入力）'!K45</f>
        <v>0</v>
      </c>
      <c r="AO172" s="887">
        <f>'共通第二面（検査入力）'!K46</f>
        <v>0</v>
      </c>
      <c r="AP172" s="887">
        <f>'共通第二面（検査入力）'!K47</f>
        <v>0</v>
      </c>
      <c r="AQ172" s="923">
        <f>'共通第二面（検査入力）'!K48</f>
        <v>0</v>
      </c>
      <c r="AR172" s="923">
        <f>'共通第二面（検査入力）'!K49</f>
        <v>0</v>
      </c>
      <c r="AS172" s="887" t="str">
        <f>IF('共通第二面（検査入力）'!$K$40="","",'共通第二面（検査入力）'!$K$40)</f>
        <v/>
      </c>
    </row>
    <row r="173" spans="1:45" ht="13.5">
      <c r="A173" s="382" t="s">
        <v>2763</v>
      </c>
      <c r="Y173" s="887" t="s">
        <v>2608</v>
      </c>
      <c r="AC173" s="887" t="s">
        <v>2609</v>
      </c>
      <c r="AF173" s="887" t="s">
        <v>2587</v>
      </c>
      <c r="AG173" s="887">
        <f>'共通第二面（検査入力）'!L52</f>
        <v>0</v>
      </c>
      <c r="AH173" s="887">
        <f>'共通第二面（検査入力）'!S52</f>
        <v>0</v>
      </c>
      <c r="AI173" s="923">
        <f>'共通第二面（検査入力）'!Z52</f>
        <v>0</v>
      </c>
      <c r="AJ173" s="887">
        <f>'共通第二面（検査入力）'!K53</f>
        <v>0</v>
      </c>
      <c r="AK173" s="887">
        <f>'共通第二面（検査入力）'!L54</f>
        <v>0</v>
      </c>
      <c r="AL173" s="887">
        <f>'共通第二面（検査入力）'!T54</f>
        <v>0</v>
      </c>
      <c r="AM173" s="923">
        <f>'共通第二面（検査入力）'!AA54</f>
        <v>0</v>
      </c>
      <c r="AN173" s="887">
        <f>'共通第二面（検査入力）'!K55</f>
        <v>0</v>
      </c>
      <c r="AO173" s="887">
        <f>'共通第二面（検査入力）'!K56</f>
        <v>0</v>
      </c>
      <c r="AP173" s="887">
        <f>'共通第二面（検査入力）'!K57</f>
        <v>0</v>
      </c>
      <c r="AQ173" s="923">
        <f>'共通第二面（検査入力）'!K58</f>
        <v>0</v>
      </c>
      <c r="AR173" s="923">
        <f>'共通第二面（検査入力）'!K59</f>
        <v>0</v>
      </c>
      <c r="AS173" s="887" t="str">
        <f>IF('第二面（入力）'!$K$50="","",'第二面（入力）'!$K$50)</f>
        <v/>
      </c>
    </row>
    <row r="174" spans="1:45" ht="13.5">
      <c r="A174" s="382" t="s">
        <v>2764</v>
      </c>
      <c r="Y174" s="887" t="s">
        <v>2611</v>
      </c>
      <c r="AC174" s="887" t="s">
        <v>2612</v>
      </c>
      <c r="AF174" s="887" t="s">
        <v>2588</v>
      </c>
      <c r="AG174" s="887">
        <f>'共通第二面（検査入力）'!L62</f>
        <v>0</v>
      </c>
      <c r="AH174" s="887">
        <f>'共通第二面（検査入力）'!S62</f>
        <v>0</v>
      </c>
      <c r="AI174" s="923">
        <f>'共通第二面（検査入力）'!Z62</f>
        <v>0</v>
      </c>
      <c r="AJ174" s="887">
        <f>'共通第二面（検査入力）'!K63</f>
        <v>0</v>
      </c>
      <c r="AK174" s="887">
        <f>'共通第二面（検査入力）'!L64</f>
        <v>0</v>
      </c>
      <c r="AL174" s="887">
        <f>'共通第二面（検査入力）'!T64</f>
        <v>0</v>
      </c>
      <c r="AM174" s="923">
        <f>'共通第二面（検査入力）'!AA64</f>
        <v>0</v>
      </c>
      <c r="AN174" s="887">
        <f>'共通第二面（検査入力）'!K65</f>
        <v>0</v>
      </c>
      <c r="AO174" s="887">
        <f>'共通第二面（検査入力）'!K66</f>
        <v>0</v>
      </c>
      <c r="AP174" s="887">
        <f>'共通第二面（検査入力）'!K67</f>
        <v>0</v>
      </c>
      <c r="AQ174" s="923">
        <f>'共通第二面（検査入力）'!K68</f>
        <v>0</v>
      </c>
      <c r="AR174" s="923">
        <f>'共通第二面（検査入力）'!K69</f>
        <v>0</v>
      </c>
      <c r="AS174" s="887" t="str">
        <f>IF('共通第二面（検査入力）'!$K$60="","",'共通第二面（検査入力）'!$K$60)</f>
        <v/>
      </c>
    </row>
    <row r="175" spans="1:45" ht="13.5">
      <c r="A175" s="382" t="s">
        <v>2765</v>
      </c>
      <c r="Y175" s="887" t="s">
        <v>2614</v>
      </c>
      <c r="AC175" s="887" t="s">
        <v>2615</v>
      </c>
      <c r="AF175" s="887" t="s">
        <v>2589</v>
      </c>
      <c r="AG175" s="887">
        <f>'共通第二面（検査入力）'!L72</f>
        <v>0</v>
      </c>
      <c r="AH175" s="887">
        <f>'共通第二面（検査入力）'!S72</f>
        <v>0</v>
      </c>
      <c r="AI175" s="923">
        <f>'共通第二面（検査入力）'!Z72</f>
        <v>0</v>
      </c>
      <c r="AJ175" s="887">
        <f>'共通第二面（検査入力）'!K73</f>
        <v>0</v>
      </c>
      <c r="AK175" s="887">
        <f>'共通第二面（検査入力）'!L74</f>
        <v>0</v>
      </c>
      <c r="AL175" s="887">
        <f>'共通第二面（検査入力）'!T74</f>
        <v>0</v>
      </c>
      <c r="AM175" s="923">
        <f>'共通第二面（検査入力）'!AA74</f>
        <v>0</v>
      </c>
      <c r="AN175" s="887">
        <f>'共通第二面（検査入力）'!K75</f>
        <v>0</v>
      </c>
      <c r="AO175" s="887">
        <f>'共通第二面（検査入力）'!K76</f>
        <v>0</v>
      </c>
      <c r="AP175" s="887">
        <f>'共通第二面（検査入力）'!K77</f>
        <v>0</v>
      </c>
      <c r="AQ175" s="923">
        <f>'共通第二面（検査入力）'!K78</f>
        <v>0</v>
      </c>
      <c r="AR175" s="923">
        <f>'共通第二面（検査入力）'!K79</f>
        <v>0</v>
      </c>
      <c r="AS175" s="887" t="str">
        <f>IF('共通第二面（検査入力）'!$K$70="","",'共通第二面（検査入力）'!$K$70)</f>
        <v/>
      </c>
    </row>
    <row r="176" spans="1:45" ht="13.5">
      <c r="A176" s="382" t="s">
        <v>2766</v>
      </c>
      <c r="Y176" s="887" t="s">
        <v>2617</v>
      </c>
      <c r="AC176" s="887" t="s">
        <v>2618</v>
      </c>
      <c r="AF176" s="887" t="s">
        <v>2590</v>
      </c>
      <c r="AG176" s="887">
        <f>'共通第二面（検査入力）'!L82</f>
        <v>0</v>
      </c>
      <c r="AH176" s="887">
        <f>'共通第二面（検査入力）'!S82</f>
        <v>0</v>
      </c>
      <c r="AI176" s="923">
        <f>'共通第二面（検査入力）'!Z82</f>
        <v>0</v>
      </c>
      <c r="AJ176" s="887">
        <f>'共通第二面（検査入力）'!K83</f>
        <v>0</v>
      </c>
      <c r="AK176" s="887">
        <f>'共通第二面（検査入力）'!L84</f>
        <v>0</v>
      </c>
      <c r="AL176" s="887">
        <f>'共通第二面（検査入力）'!T84</f>
        <v>0</v>
      </c>
      <c r="AM176" s="923">
        <f>'共通第二面（検査入力）'!AA84</f>
        <v>0</v>
      </c>
      <c r="AN176" s="887">
        <f>'共通第二面（検査入力）'!K85</f>
        <v>0</v>
      </c>
      <c r="AO176" s="887">
        <f>'共通第二面（検査入力）'!K86</f>
        <v>0</v>
      </c>
      <c r="AP176" s="887">
        <f>'共通第二面（検査入力）'!K87</f>
        <v>0</v>
      </c>
      <c r="AQ176" s="923">
        <f>'共通第二面（検査入力）'!K88</f>
        <v>0</v>
      </c>
      <c r="AR176" s="923">
        <f>'共通第二面（検査入力）'!K89</f>
        <v>0</v>
      </c>
      <c r="AS176" s="887" t="str">
        <f>IF('共通第二面（検査入力）'!$K$80="","",'共通第二面（検査入力）'!$K$80)</f>
        <v/>
      </c>
    </row>
    <row r="177" spans="1:45" ht="13.5">
      <c r="A177" s="382" t="s">
        <v>2767</v>
      </c>
      <c r="Y177" s="887" t="s">
        <v>2620</v>
      </c>
      <c r="AC177" s="887" t="s">
        <v>2621</v>
      </c>
      <c r="AF177" s="887" t="s">
        <v>2591</v>
      </c>
      <c r="AG177" s="887">
        <f>'共通第二面（検査入力）'!L92</f>
        <v>0</v>
      </c>
      <c r="AH177" s="887">
        <f>'共通第二面（検査入力）'!S92</f>
        <v>0</v>
      </c>
      <c r="AI177" s="923">
        <f>'共通第二面（検査入力）'!Z92</f>
        <v>0</v>
      </c>
      <c r="AJ177" s="887">
        <f>'共通第二面（検査入力）'!K93</f>
        <v>0</v>
      </c>
      <c r="AK177" s="887">
        <f>'共通第二面（検査入力）'!L94</f>
        <v>0</v>
      </c>
      <c r="AL177" s="887">
        <f>'共通第二面（検査入力）'!T94</f>
        <v>0</v>
      </c>
      <c r="AM177" s="923">
        <f>'共通第二面（検査入力）'!AA94</f>
        <v>0</v>
      </c>
      <c r="AN177" s="887">
        <f>'共通第二面（検査入力）'!K95</f>
        <v>0</v>
      </c>
      <c r="AO177" s="887">
        <f>'共通第二面（検査入力）'!K96</f>
        <v>0</v>
      </c>
      <c r="AP177" s="887">
        <f>'共通第二面（検査入力）'!K97</f>
        <v>0</v>
      </c>
      <c r="AQ177" s="923">
        <f>'共通第二面（検査入力）'!K98</f>
        <v>0</v>
      </c>
      <c r="AR177" s="923">
        <f>'共通第二面（検査入力）'!K99</f>
        <v>0</v>
      </c>
      <c r="AS177" s="887" t="str">
        <f>IF('共通第二面（検査入力）'!$K$90="","",'共通第二面（検査入力）'!$K$90)</f>
        <v/>
      </c>
    </row>
    <row r="178" spans="1:45" ht="13.5">
      <c r="A178" s="382" t="s">
        <v>2768</v>
      </c>
      <c r="Y178" s="887" t="s">
        <v>2623</v>
      </c>
      <c r="AC178" s="887" t="s">
        <v>2624</v>
      </c>
      <c r="AS178" s="887" t="str">
        <f>IF('共通第二面（検査入力）'!$K$100="","",'共通第二面（検査入力）'!$K$100)</f>
        <v/>
      </c>
    </row>
    <row r="179" spans="1:45" ht="13.5">
      <c r="A179" s="382" t="s">
        <v>3964</v>
      </c>
      <c r="Y179" s="887" t="s">
        <v>2626</v>
      </c>
      <c r="AC179" s="887" t="s">
        <v>2627</v>
      </c>
    </row>
    <row r="180" spans="1:45" ht="13.5">
      <c r="A180" s="382" t="s">
        <v>3965</v>
      </c>
      <c r="Y180" s="887" t="s">
        <v>2629</v>
      </c>
      <c r="AC180" s="887" t="s">
        <v>2630</v>
      </c>
    </row>
    <row r="181" spans="1:45" ht="13.5">
      <c r="A181" s="382" t="s">
        <v>2771</v>
      </c>
      <c r="Y181" s="887" t="s">
        <v>2632</v>
      </c>
      <c r="AC181" s="887" t="s">
        <v>2633</v>
      </c>
    </row>
    <row r="182" spans="1:45" ht="13.5">
      <c r="A182" s="382" t="s">
        <v>2772</v>
      </c>
      <c r="Y182" s="887" t="s">
        <v>2635</v>
      </c>
      <c r="AC182" s="887" t="s">
        <v>2636</v>
      </c>
    </row>
    <row r="183" spans="1:45" ht="13.5">
      <c r="A183" s="382" t="s">
        <v>2773</v>
      </c>
      <c r="Y183" s="887" t="s">
        <v>2638</v>
      </c>
      <c r="AC183" s="887" t="s">
        <v>2639</v>
      </c>
    </row>
    <row r="184" spans="1:45" ht="13.5">
      <c r="A184" s="382" t="s">
        <v>2774</v>
      </c>
      <c r="Y184" s="887" t="s">
        <v>2641</v>
      </c>
      <c r="AC184" s="887" t="s">
        <v>2642</v>
      </c>
    </row>
    <row r="185" spans="1:45">
      <c r="A185" s="887" t="s">
        <v>2776</v>
      </c>
      <c r="Y185" s="887" t="s">
        <v>2644</v>
      </c>
      <c r="AC185" s="887" t="s">
        <v>2645</v>
      </c>
    </row>
    <row r="186" spans="1:45" ht="13.5">
      <c r="A186" s="382" t="s">
        <v>2777</v>
      </c>
      <c r="Y186" s="887" t="s">
        <v>2646</v>
      </c>
      <c r="AC186" s="887" t="s">
        <v>2647</v>
      </c>
    </row>
    <row r="187" spans="1:45" ht="13.5">
      <c r="A187" s="382" t="s">
        <v>2778</v>
      </c>
      <c r="Y187" s="887" t="s">
        <v>2648</v>
      </c>
      <c r="AC187" s="887" t="s">
        <v>2649</v>
      </c>
    </row>
    <row r="188" spans="1:45" ht="13.5">
      <c r="A188" s="382" t="s">
        <v>2779</v>
      </c>
      <c r="Y188" s="887" t="s">
        <v>2650</v>
      </c>
      <c r="AC188" s="887" t="s">
        <v>2651</v>
      </c>
    </row>
    <row r="189" spans="1:45" ht="13.5">
      <c r="A189" s="382" t="s">
        <v>2780</v>
      </c>
      <c r="Y189" s="887" t="s">
        <v>2652</v>
      </c>
      <c r="AC189" s="887" t="s">
        <v>2653</v>
      </c>
    </row>
    <row r="190" spans="1:45" ht="13.5">
      <c r="A190" s="382" t="s">
        <v>2781</v>
      </c>
      <c r="Y190" s="887" t="s">
        <v>2654</v>
      </c>
      <c r="AC190" s="887" t="s">
        <v>2655</v>
      </c>
    </row>
    <row r="191" spans="1:45" ht="13.5">
      <c r="A191" s="382" t="s">
        <v>2782</v>
      </c>
      <c r="Y191" s="887" t="s">
        <v>2656</v>
      </c>
      <c r="AC191" s="887" t="s">
        <v>2657</v>
      </c>
    </row>
    <row r="192" spans="1:45">
      <c r="Y192" s="887" t="s">
        <v>2658</v>
      </c>
      <c r="AC192" s="887" t="s">
        <v>2659</v>
      </c>
    </row>
    <row r="193" spans="25:29">
      <c r="Y193" s="887" t="s">
        <v>2660</v>
      </c>
      <c r="AC193" s="887" t="s">
        <v>2661</v>
      </c>
    </row>
    <row r="194" spans="25:29">
      <c r="Y194" s="887" t="s">
        <v>2662</v>
      </c>
      <c r="AC194" s="887" t="s">
        <v>2663</v>
      </c>
    </row>
    <row r="195" spans="25:29">
      <c r="Y195" s="887" t="s">
        <v>2664</v>
      </c>
      <c r="AC195" s="887" t="s">
        <v>2665</v>
      </c>
    </row>
    <row r="196" spans="25:29">
      <c r="Y196" s="887" t="s">
        <v>2666</v>
      </c>
      <c r="AC196" s="887" t="s">
        <v>2667</v>
      </c>
    </row>
    <row r="197" spans="25:29">
      <c r="Y197" s="887" t="s">
        <v>2668</v>
      </c>
      <c r="AC197" s="887" t="s">
        <v>2669</v>
      </c>
    </row>
    <row r="198" spans="25:29">
      <c r="Y198" s="887" t="s">
        <v>2670</v>
      </c>
      <c r="AC198" s="887" t="s">
        <v>2671</v>
      </c>
    </row>
    <row r="199" spans="25:29">
      <c r="Y199" s="887" t="s">
        <v>2672</v>
      </c>
      <c r="AC199" s="887" t="s">
        <v>2673</v>
      </c>
    </row>
    <row r="200" spans="25:29">
      <c r="Y200" s="887" t="s">
        <v>2674</v>
      </c>
      <c r="AC200" s="887" t="s">
        <v>2675</v>
      </c>
    </row>
    <row r="201" spans="25:29">
      <c r="Y201" s="887" t="s">
        <v>2676</v>
      </c>
      <c r="AC201" s="887" t="s">
        <v>2677</v>
      </c>
    </row>
    <row r="202" spans="25:29">
      <c r="Y202" s="887" t="s">
        <v>2678</v>
      </c>
      <c r="AC202" s="887" t="s">
        <v>2679</v>
      </c>
    </row>
    <row r="203" spans="25:29">
      <c r="Y203" s="887" t="s">
        <v>2680</v>
      </c>
      <c r="AC203" s="887" t="s">
        <v>2681</v>
      </c>
    </row>
    <row r="204" spans="25:29">
      <c r="Y204" s="887" t="s">
        <v>2682</v>
      </c>
      <c r="AC204" s="887" t="s">
        <v>2683</v>
      </c>
    </row>
    <row r="205" spans="25:29">
      <c r="Y205" s="887" t="s">
        <v>2684</v>
      </c>
      <c r="AC205" s="887" t="s">
        <v>2685</v>
      </c>
    </row>
    <row r="206" spans="25:29">
      <c r="Y206" s="887" t="s">
        <v>2686</v>
      </c>
      <c r="AC206" s="887" t="s">
        <v>2687</v>
      </c>
    </row>
    <row r="207" spans="25:29">
      <c r="Y207" s="887" t="s">
        <v>2688</v>
      </c>
      <c r="AC207" s="887" t="s">
        <v>2689</v>
      </c>
    </row>
    <row r="208" spans="25:29">
      <c r="Y208" s="887" t="s">
        <v>2690</v>
      </c>
      <c r="AC208" s="887" t="s">
        <v>2691</v>
      </c>
    </row>
    <row r="209" spans="25:29">
      <c r="Y209" s="887" t="s">
        <v>2692</v>
      </c>
      <c r="AC209" s="887" t="s">
        <v>2693</v>
      </c>
    </row>
    <row r="210" spans="25:29">
      <c r="Y210" s="887" t="s">
        <v>2694</v>
      </c>
      <c r="AC210" s="887" t="s">
        <v>2695</v>
      </c>
    </row>
    <row r="211" spans="25:29">
      <c r="Y211" s="887" t="s">
        <v>2696</v>
      </c>
      <c r="AC211" s="887" t="s">
        <v>2697</v>
      </c>
    </row>
    <row r="212" spans="25:29">
      <c r="Y212" s="887" t="s">
        <v>2698</v>
      </c>
      <c r="AC212" s="887" t="s">
        <v>2699</v>
      </c>
    </row>
    <row r="213" spans="25:29">
      <c r="Y213" s="887" t="s">
        <v>2700</v>
      </c>
      <c r="AC213" s="887" t="s">
        <v>2701</v>
      </c>
    </row>
    <row r="214" spans="25:29">
      <c r="Y214" s="887" t="s">
        <v>2702</v>
      </c>
      <c r="AC214" s="887" t="s">
        <v>2703</v>
      </c>
    </row>
    <row r="215" spans="25:29">
      <c r="Y215" s="887" t="s">
        <v>2704</v>
      </c>
      <c r="AC215" s="887" t="s">
        <v>2705</v>
      </c>
    </row>
  </sheetData>
  <mergeCells count="208">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L72:M72"/>
    <mergeCell ref="N72:R72"/>
    <mergeCell ref="S72:T72"/>
    <mergeCell ref="U72:X72"/>
    <mergeCell ref="Y72:AB72"/>
    <mergeCell ref="K73:AC73"/>
    <mergeCell ref="L70:N70"/>
    <mergeCell ref="O70:Q70"/>
    <mergeCell ref="R70:T70"/>
    <mergeCell ref="U70:W70"/>
    <mergeCell ref="X70:AB70"/>
    <mergeCell ref="K71:AC71"/>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K53:M53"/>
    <mergeCell ref="K54:AC54"/>
    <mergeCell ref="K55:AC55"/>
    <mergeCell ref="K56:AC56"/>
    <mergeCell ref="L60:N60"/>
    <mergeCell ref="O60:Q60"/>
    <mergeCell ref="R60:T60"/>
    <mergeCell ref="U60:W60"/>
    <mergeCell ref="X60:AB60"/>
    <mergeCell ref="L51:M51"/>
    <mergeCell ref="N51:R51"/>
    <mergeCell ref="S51:T51"/>
    <mergeCell ref="U51:X51"/>
    <mergeCell ref="Y51:AB51"/>
    <mergeCell ref="K52:AC52"/>
    <mergeCell ref="L49:N49"/>
    <mergeCell ref="O49:Q49"/>
    <mergeCell ref="R49:T49"/>
    <mergeCell ref="U49:W49"/>
    <mergeCell ref="X49:AB49"/>
    <mergeCell ref="K50:AC50"/>
    <mergeCell ref="K44:M44"/>
    <mergeCell ref="K45:AC45"/>
    <mergeCell ref="K46:AC46"/>
    <mergeCell ref="K47:AC47"/>
    <mergeCell ref="B48:J48"/>
    <mergeCell ref="K48:AC48"/>
    <mergeCell ref="L42:M42"/>
    <mergeCell ref="N42:R42"/>
    <mergeCell ref="S42:T42"/>
    <mergeCell ref="U42:X42"/>
    <mergeCell ref="Y42:AB42"/>
    <mergeCell ref="K43:AC43"/>
    <mergeCell ref="L40:N40"/>
    <mergeCell ref="O40:Q40"/>
    <mergeCell ref="R40:T40"/>
    <mergeCell ref="U40:W40"/>
    <mergeCell ref="X40:AB40"/>
    <mergeCell ref="K41:AC41"/>
    <mergeCell ref="K35:M35"/>
    <mergeCell ref="K36:AC36"/>
    <mergeCell ref="K37:AC37"/>
    <mergeCell ref="K38:AC38"/>
    <mergeCell ref="B39:J39"/>
    <mergeCell ref="K39:AC39"/>
    <mergeCell ref="L33:M33"/>
    <mergeCell ref="N33:R33"/>
    <mergeCell ref="S33:T33"/>
    <mergeCell ref="U33:X33"/>
    <mergeCell ref="Y33:AB33"/>
    <mergeCell ref="B34:J34"/>
    <mergeCell ref="K34:AC34"/>
    <mergeCell ref="L31:N31"/>
    <mergeCell ref="O31:Q31"/>
    <mergeCell ref="R31:T31"/>
    <mergeCell ref="U31:W31"/>
    <mergeCell ref="X31:AB31"/>
    <mergeCell ref="K32:AC32"/>
    <mergeCell ref="K24:AC24"/>
    <mergeCell ref="K25:M25"/>
    <mergeCell ref="K26:AC26"/>
    <mergeCell ref="K27:AC27"/>
    <mergeCell ref="K28:AC28"/>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693" customWidth="1"/>
    <col min="30" max="30" width="4.625" style="693" customWidth="1"/>
    <col min="31" max="256" width="9" style="693"/>
    <col min="257" max="285" width="3" style="693" customWidth="1"/>
    <col min="286" max="286" width="4.625" style="693" customWidth="1"/>
    <col min="287" max="512" width="9" style="693"/>
    <col min="513" max="541" width="3" style="693" customWidth="1"/>
    <col min="542" max="542" width="4.625" style="693" customWidth="1"/>
    <col min="543" max="768" width="9" style="693"/>
    <col min="769" max="797" width="3" style="693" customWidth="1"/>
    <col min="798" max="798" width="4.625" style="693" customWidth="1"/>
    <col min="799" max="1024" width="9" style="693"/>
    <col min="1025" max="1053" width="3" style="693" customWidth="1"/>
    <col min="1054" max="1054" width="4.625" style="693" customWidth="1"/>
    <col min="1055" max="1280" width="9" style="693"/>
    <col min="1281" max="1309" width="3" style="693" customWidth="1"/>
    <col min="1310" max="1310" width="4.625" style="693" customWidth="1"/>
    <col min="1311" max="1536" width="9" style="693"/>
    <col min="1537" max="1565" width="3" style="693" customWidth="1"/>
    <col min="1566" max="1566" width="4.625" style="693" customWidth="1"/>
    <col min="1567" max="1792" width="9" style="693"/>
    <col min="1793" max="1821" width="3" style="693" customWidth="1"/>
    <col min="1822" max="1822" width="4.625" style="693" customWidth="1"/>
    <col min="1823" max="2048" width="9" style="693"/>
    <col min="2049" max="2077" width="3" style="693" customWidth="1"/>
    <col min="2078" max="2078" width="4.625" style="693" customWidth="1"/>
    <col min="2079" max="2304" width="9" style="693"/>
    <col min="2305" max="2333" width="3" style="693" customWidth="1"/>
    <col min="2334" max="2334" width="4.625" style="693" customWidth="1"/>
    <col min="2335" max="2560" width="9" style="693"/>
    <col min="2561" max="2589" width="3" style="693" customWidth="1"/>
    <col min="2590" max="2590" width="4.625" style="693" customWidth="1"/>
    <col min="2591" max="2816" width="9" style="693"/>
    <col min="2817" max="2845" width="3" style="693" customWidth="1"/>
    <col min="2846" max="2846" width="4.625" style="693" customWidth="1"/>
    <col min="2847" max="3072" width="9" style="693"/>
    <col min="3073" max="3101" width="3" style="693" customWidth="1"/>
    <col min="3102" max="3102" width="4.625" style="693" customWidth="1"/>
    <col min="3103" max="3328" width="9" style="693"/>
    <col min="3329" max="3357" width="3" style="693" customWidth="1"/>
    <col min="3358" max="3358" width="4.625" style="693" customWidth="1"/>
    <col min="3359" max="3584" width="9" style="693"/>
    <col min="3585" max="3613" width="3" style="693" customWidth="1"/>
    <col min="3614" max="3614" width="4.625" style="693" customWidth="1"/>
    <col min="3615" max="3840" width="9" style="693"/>
    <col min="3841" max="3869" width="3" style="693" customWidth="1"/>
    <col min="3870" max="3870" width="4.625" style="693" customWidth="1"/>
    <col min="3871" max="4096" width="9" style="693"/>
    <col min="4097" max="4125" width="3" style="693" customWidth="1"/>
    <col min="4126" max="4126" width="4.625" style="693" customWidth="1"/>
    <col min="4127" max="4352" width="9" style="693"/>
    <col min="4353" max="4381" width="3" style="693" customWidth="1"/>
    <col min="4382" max="4382" width="4.625" style="693" customWidth="1"/>
    <col min="4383" max="4608" width="9" style="693"/>
    <col min="4609" max="4637" width="3" style="693" customWidth="1"/>
    <col min="4638" max="4638" width="4.625" style="693" customWidth="1"/>
    <col min="4639" max="4864" width="9" style="693"/>
    <col min="4865" max="4893" width="3" style="693" customWidth="1"/>
    <col min="4894" max="4894" width="4.625" style="693" customWidth="1"/>
    <col min="4895" max="5120" width="9" style="693"/>
    <col min="5121" max="5149" width="3" style="693" customWidth="1"/>
    <col min="5150" max="5150" width="4.625" style="693" customWidth="1"/>
    <col min="5151" max="5376" width="9" style="693"/>
    <col min="5377" max="5405" width="3" style="693" customWidth="1"/>
    <col min="5406" max="5406" width="4.625" style="693" customWidth="1"/>
    <col min="5407" max="5632" width="9" style="693"/>
    <col min="5633" max="5661" width="3" style="693" customWidth="1"/>
    <col min="5662" max="5662" width="4.625" style="693" customWidth="1"/>
    <col min="5663" max="5888" width="9" style="693"/>
    <col min="5889" max="5917" width="3" style="693" customWidth="1"/>
    <col min="5918" max="5918" width="4.625" style="693" customWidth="1"/>
    <col min="5919" max="6144" width="9" style="693"/>
    <col min="6145" max="6173" width="3" style="693" customWidth="1"/>
    <col min="6174" max="6174" width="4.625" style="693" customWidth="1"/>
    <col min="6175" max="6400" width="9" style="693"/>
    <col min="6401" max="6429" width="3" style="693" customWidth="1"/>
    <col min="6430" max="6430" width="4.625" style="693" customWidth="1"/>
    <col min="6431" max="6656" width="9" style="693"/>
    <col min="6657" max="6685" width="3" style="693" customWidth="1"/>
    <col min="6686" max="6686" width="4.625" style="693" customWidth="1"/>
    <col min="6687" max="6912" width="9" style="693"/>
    <col min="6913" max="6941" width="3" style="693" customWidth="1"/>
    <col min="6942" max="6942" width="4.625" style="693" customWidth="1"/>
    <col min="6943" max="7168" width="9" style="693"/>
    <col min="7169" max="7197" width="3" style="693" customWidth="1"/>
    <col min="7198" max="7198" width="4.625" style="693" customWidth="1"/>
    <col min="7199" max="7424" width="9" style="693"/>
    <col min="7425" max="7453" width="3" style="693" customWidth="1"/>
    <col min="7454" max="7454" width="4.625" style="693" customWidth="1"/>
    <col min="7455" max="7680" width="9" style="693"/>
    <col min="7681" max="7709" width="3" style="693" customWidth="1"/>
    <col min="7710" max="7710" width="4.625" style="693" customWidth="1"/>
    <col min="7711" max="7936" width="9" style="693"/>
    <col min="7937" max="7965" width="3" style="693" customWidth="1"/>
    <col min="7966" max="7966" width="4.625" style="693" customWidth="1"/>
    <col min="7967" max="8192" width="9" style="693"/>
    <col min="8193" max="8221" width="3" style="693" customWidth="1"/>
    <col min="8222" max="8222" width="4.625" style="693" customWidth="1"/>
    <col min="8223" max="8448" width="9" style="693"/>
    <col min="8449" max="8477" width="3" style="693" customWidth="1"/>
    <col min="8478" max="8478" width="4.625" style="693" customWidth="1"/>
    <col min="8479" max="8704" width="9" style="693"/>
    <col min="8705" max="8733" width="3" style="693" customWidth="1"/>
    <col min="8734" max="8734" width="4.625" style="693" customWidth="1"/>
    <col min="8735" max="8960" width="9" style="693"/>
    <col min="8961" max="8989" width="3" style="693" customWidth="1"/>
    <col min="8990" max="8990" width="4.625" style="693" customWidth="1"/>
    <col min="8991" max="9216" width="9" style="693"/>
    <col min="9217" max="9245" width="3" style="693" customWidth="1"/>
    <col min="9246" max="9246" width="4.625" style="693" customWidth="1"/>
    <col min="9247" max="9472" width="9" style="693"/>
    <col min="9473" max="9501" width="3" style="693" customWidth="1"/>
    <col min="9502" max="9502" width="4.625" style="693" customWidth="1"/>
    <col min="9503" max="9728" width="9" style="693"/>
    <col min="9729" max="9757" width="3" style="693" customWidth="1"/>
    <col min="9758" max="9758" width="4.625" style="693" customWidth="1"/>
    <col min="9759" max="9984" width="9" style="693"/>
    <col min="9985" max="10013" width="3" style="693" customWidth="1"/>
    <col min="10014" max="10014" width="4.625" style="693" customWidth="1"/>
    <col min="10015" max="10240" width="9" style="693"/>
    <col min="10241" max="10269" width="3" style="693" customWidth="1"/>
    <col min="10270" max="10270" width="4.625" style="693" customWidth="1"/>
    <col min="10271" max="10496" width="9" style="693"/>
    <col min="10497" max="10525" width="3" style="693" customWidth="1"/>
    <col min="10526" max="10526" width="4.625" style="693" customWidth="1"/>
    <col min="10527" max="10752" width="9" style="693"/>
    <col min="10753" max="10781" width="3" style="693" customWidth="1"/>
    <col min="10782" max="10782" width="4.625" style="693" customWidth="1"/>
    <col min="10783" max="11008" width="9" style="693"/>
    <col min="11009" max="11037" width="3" style="693" customWidth="1"/>
    <col min="11038" max="11038" width="4.625" style="693" customWidth="1"/>
    <col min="11039" max="11264" width="9" style="693"/>
    <col min="11265" max="11293" width="3" style="693" customWidth="1"/>
    <col min="11294" max="11294" width="4.625" style="693" customWidth="1"/>
    <col min="11295" max="11520" width="9" style="693"/>
    <col min="11521" max="11549" width="3" style="693" customWidth="1"/>
    <col min="11550" max="11550" width="4.625" style="693" customWidth="1"/>
    <col min="11551" max="11776" width="9" style="693"/>
    <col min="11777" max="11805" width="3" style="693" customWidth="1"/>
    <col min="11806" max="11806" width="4.625" style="693" customWidth="1"/>
    <col min="11807" max="12032" width="9" style="693"/>
    <col min="12033" max="12061" width="3" style="693" customWidth="1"/>
    <col min="12062" max="12062" width="4.625" style="693" customWidth="1"/>
    <col min="12063" max="12288" width="9" style="693"/>
    <col min="12289" max="12317" width="3" style="693" customWidth="1"/>
    <col min="12318" max="12318" width="4.625" style="693" customWidth="1"/>
    <col min="12319" max="12544" width="9" style="693"/>
    <col min="12545" max="12573" width="3" style="693" customWidth="1"/>
    <col min="12574" max="12574" width="4.625" style="693" customWidth="1"/>
    <col min="12575" max="12800" width="9" style="693"/>
    <col min="12801" max="12829" width="3" style="693" customWidth="1"/>
    <col min="12830" max="12830" width="4.625" style="693" customWidth="1"/>
    <col min="12831" max="13056" width="9" style="693"/>
    <col min="13057" max="13085" width="3" style="693" customWidth="1"/>
    <col min="13086" max="13086" width="4.625" style="693" customWidth="1"/>
    <col min="13087" max="13312" width="9" style="693"/>
    <col min="13313" max="13341" width="3" style="693" customWidth="1"/>
    <col min="13342" max="13342" width="4.625" style="693" customWidth="1"/>
    <col min="13343" max="13568" width="9" style="693"/>
    <col min="13569" max="13597" width="3" style="693" customWidth="1"/>
    <col min="13598" max="13598" width="4.625" style="693" customWidth="1"/>
    <col min="13599" max="13824" width="9" style="693"/>
    <col min="13825" max="13853" width="3" style="693" customWidth="1"/>
    <col min="13854" max="13854" width="4.625" style="693" customWidth="1"/>
    <col min="13855" max="14080" width="9" style="693"/>
    <col min="14081" max="14109" width="3" style="693" customWidth="1"/>
    <col min="14110" max="14110" width="4.625" style="693" customWidth="1"/>
    <col min="14111" max="14336" width="9" style="693"/>
    <col min="14337" max="14365" width="3" style="693" customWidth="1"/>
    <col min="14366" max="14366" width="4.625" style="693" customWidth="1"/>
    <col min="14367" max="14592" width="9" style="693"/>
    <col min="14593" max="14621" width="3" style="693" customWidth="1"/>
    <col min="14622" max="14622" width="4.625" style="693" customWidth="1"/>
    <col min="14623" max="14848" width="9" style="693"/>
    <col min="14849" max="14877" width="3" style="693" customWidth="1"/>
    <col min="14878" max="14878" width="4.625" style="693" customWidth="1"/>
    <col min="14879" max="15104" width="9" style="693"/>
    <col min="15105" max="15133" width="3" style="693" customWidth="1"/>
    <col min="15134" max="15134" width="4.625" style="693" customWidth="1"/>
    <col min="15135" max="15360" width="9" style="693"/>
    <col min="15361" max="15389" width="3" style="693" customWidth="1"/>
    <col min="15390" max="15390" width="4.625" style="693" customWidth="1"/>
    <col min="15391" max="15616" width="9" style="693"/>
    <col min="15617" max="15645" width="3" style="693" customWidth="1"/>
    <col min="15646" max="15646" width="4.625" style="693" customWidth="1"/>
    <col min="15647" max="15872" width="9" style="693"/>
    <col min="15873" max="15901" width="3" style="693" customWidth="1"/>
    <col min="15902" max="15902" width="4.625" style="693" customWidth="1"/>
    <col min="15903" max="16128" width="9" style="693"/>
    <col min="16129" max="16157" width="3" style="693" customWidth="1"/>
    <col min="16158" max="16158" width="4.625" style="693" customWidth="1"/>
    <col min="16159" max="16384" width="9" style="693"/>
  </cols>
  <sheetData>
    <row r="1" spans="1:29" ht="17.100000000000001" customHeight="1">
      <c r="A1" s="2113" t="s">
        <v>2475</v>
      </c>
      <c r="B1" s="2113"/>
      <c r="C1" s="2113"/>
      <c r="D1" s="2113"/>
      <c r="E1" s="2132"/>
      <c r="F1" s="2132"/>
      <c r="G1" s="2132"/>
      <c r="H1" s="2132"/>
      <c r="I1" s="2132"/>
      <c r="J1" s="2132"/>
      <c r="K1" s="2132"/>
      <c r="L1" s="2132"/>
      <c r="M1" s="2132"/>
      <c r="N1" s="2132"/>
      <c r="O1" s="2132"/>
      <c r="P1" s="2132"/>
      <c r="Q1" s="2132"/>
      <c r="R1" s="2132"/>
      <c r="S1" s="2132"/>
      <c r="T1" s="2132"/>
      <c r="U1" s="2132"/>
      <c r="V1" s="2132"/>
      <c r="W1" s="2132"/>
      <c r="X1" s="2132"/>
      <c r="Y1" s="2132"/>
      <c r="Z1" s="2132"/>
      <c r="AA1" s="2132"/>
      <c r="AB1" s="2132"/>
      <c r="AC1" s="2132"/>
    </row>
    <row r="2" spans="1:29" ht="17.100000000000001" customHeight="1">
      <c r="A2" s="2130" t="s">
        <v>3966</v>
      </c>
      <c r="B2" s="2130"/>
      <c r="C2" s="2130"/>
      <c r="D2" s="2130"/>
      <c r="E2" s="2132"/>
      <c r="F2" s="2132"/>
      <c r="G2" s="2132"/>
      <c r="H2" s="2132"/>
      <c r="I2" s="2132"/>
      <c r="J2" s="2132"/>
      <c r="K2" s="2132"/>
      <c r="L2" s="2132"/>
      <c r="M2" s="2132"/>
      <c r="N2" s="2132"/>
      <c r="O2" s="2132"/>
      <c r="P2" s="2132"/>
      <c r="Q2" s="2132"/>
      <c r="R2" s="2132"/>
      <c r="S2" s="2132"/>
      <c r="T2" s="2132"/>
      <c r="U2" s="2132"/>
      <c r="V2" s="2132"/>
      <c r="W2" s="2132"/>
      <c r="X2" s="2132"/>
      <c r="Y2" s="2132"/>
      <c r="Z2" s="2132"/>
      <c r="AA2" s="2132"/>
      <c r="AB2" s="2132"/>
      <c r="AC2" s="2132"/>
    </row>
    <row r="3" spans="1:29" s="872" customFormat="1" ht="17.100000000000001" customHeight="1">
      <c r="A3" s="917" t="s">
        <v>3967</v>
      </c>
      <c r="B3" s="917"/>
      <c r="C3" s="917"/>
      <c r="D3" s="917"/>
      <c r="E3" s="917"/>
      <c r="F3" s="917"/>
      <c r="G3" s="917"/>
      <c r="H3" s="924"/>
      <c r="I3" s="924"/>
      <c r="J3" s="924"/>
      <c r="K3" s="924"/>
      <c r="L3" s="924"/>
      <c r="M3" s="924"/>
      <c r="N3" s="924"/>
      <c r="O3" s="924"/>
      <c r="P3" s="924"/>
      <c r="Q3" s="924"/>
      <c r="R3" s="924"/>
      <c r="S3" s="924"/>
      <c r="T3" s="924"/>
      <c r="U3" s="924"/>
      <c r="V3" s="924"/>
      <c r="W3" s="924"/>
      <c r="X3" s="924"/>
      <c r="Y3" s="924"/>
      <c r="Z3" s="924"/>
      <c r="AA3" s="924"/>
      <c r="AB3" s="924"/>
      <c r="AC3" s="924"/>
    </row>
    <row r="4" spans="1:29" s="872" customFormat="1" ht="17.100000000000001" customHeight="1">
      <c r="A4" s="875" t="s">
        <v>2741</v>
      </c>
      <c r="B4" s="875"/>
      <c r="C4" s="875"/>
      <c r="D4" s="875"/>
      <c r="E4" s="875"/>
      <c r="F4" s="875"/>
      <c r="G4" s="875"/>
      <c r="H4" s="2176" t="str">
        <f>IF('第二面（主）'!K4&lt;&gt;"",'第二面（主）'!K4,"")</f>
        <v/>
      </c>
      <c r="I4" s="2176"/>
      <c r="J4" s="2176"/>
      <c r="K4" s="2176"/>
      <c r="L4" s="2176"/>
      <c r="M4" s="2176"/>
      <c r="N4" s="2176"/>
      <c r="O4" s="2176"/>
      <c r="P4" s="2176"/>
      <c r="Q4" s="2176"/>
      <c r="R4" s="2176"/>
      <c r="S4" s="2176"/>
      <c r="T4" s="2176"/>
      <c r="U4" s="2176"/>
      <c r="V4" s="2176"/>
      <c r="W4" s="2176"/>
      <c r="X4" s="2176"/>
      <c r="Y4" s="2176"/>
      <c r="Z4" s="2176"/>
      <c r="AA4" s="2176"/>
      <c r="AB4" s="2176"/>
      <c r="AC4" s="2176"/>
    </row>
    <row r="5" spans="1:29" s="872" customFormat="1" ht="17.100000000000001" customHeight="1">
      <c r="A5" s="875" t="s">
        <v>2742</v>
      </c>
      <c r="B5" s="875"/>
      <c r="C5" s="875"/>
      <c r="D5" s="875"/>
      <c r="E5" s="875"/>
      <c r="F5" s="875"/>
      <c r="G5" s="875"/>
      <c r="H5" s="2176" t="str">
        <f>IF('第二面（主）'!K5&lt;&gt;"",'第二面（主）'!K5,"")</f>
        <v/>
      </c>
      <c r="I5" s="2176"/>
      <c r="J5" s="2176"/>
      <c r="K5" s="2176"/>
      <c r="L5" s="2176"/>
      <c r="M5" s="2176"/>
      <c r="N5" s="2176"/>
      <c r="O5" s="2176"/>
      <c r="P5" s="2176"/>
      <c r="Q5" s="2176"/>
      <c r="R5" s="2176"/>
      <c r="S5" s="2176"/>
      <c r="T5" s="2176"/>
      <c r="U5" s="2176"/>
      <c r="V5" s="2176"/>
      <c r="W5" s="2176"/>
      <c r="X5" s="2176"/>
      <c r="Y5" s="2176"/>
      <c r="Z5" s="2176"/>
      <c r="AA5" s="2176"/>
      <c r="AB5" s="2176"/>
      <c r="AC5" s="2176"/>
    </row>
    <row r="6" spans="1:29" s="872" customFormat="1" ht="17.100000000000001" customHeight="1">
      <c r="A6" s="875" t="s">
        <v>2743</v>
      </c>
      <c r="B6" s="875"/>
      <c r="C6" s="875"/>
      <c r="D6" s="875"/>
      <c r="E6" s="875"/>
      <c r="F6" s="875"/>
      <c r="G6" s="875"/>
      <c r="H6" s="2193" t="str">
        <f>IF('第二面（主）'!K6&lt;&gt;"",'第二面（主）'!K6,"")</f>
        <v/>
      </c>
      <c r="I6" s="2193"/>
      <c r="J6" s="2193"/>
      <c r="K6" s="925"/>
      <c r="L6" s="905"/>
      <c r="M6" s="905"/>
      <c r="N6" s="905"/>
      <c r="O6" s="905"/>
      <c r="P6" s="905"/>
      <c r="Q6" s="905"/>
      <c r="R6" s="905"/>
      <c r="S6" s="905"/>
      <c r="T6" s="905"/>
      <c r="U6" s="905"/>
      <c r="V6" s="905"/>
      <c r="W6" s="905"/>
      <c r="X6" s="905"/>
      <c r="Y6" s="905"/>
      <c r="Z6" s="905"/>
      <c r="AA6" s="905"/>
      <c r="AB6" s="905"/>
      <c r="AC6" s="905"/>
    </row>
    <row r="7" spans="1:29" s="872" customFormat="1" ht="17.100000000000001" customHeight="1">
      <c r="A7" s="875" t="s">
        <v>2744</v>
      </c>
      <c r="B7" s="875"/>
      <c r="C7" s="875"/>
      <c r="D7" s="875"/>
      <c r="E7" s="875"/>
      <c r="F7" s="875"/>
      <c r="G7" s="875"/>
      <c r="H7" s="2176" t="str">
        <f>IF('第二面（主）'!K7&lt;&gt;"",'第二面（主）'!K7,"")</f>
        <v/>
      </c>
      <c r="I7" s="2176"/>
      <c r="J7" s="2176"/>
      <c r="K7" s="2176"/>
      <c r="L7" s="2176"/>
      <c r="M7" s="2176"/>
      <c r="N7" s="2176"/>
      <c r="O7" s="2176"/>
      <c r="P7" s="2176"/>
      <c r="Q7" s="2176"/>
      <c r="R7" s="2176"/>
      <c r="S7" s="2176"/>
      <c r="T7" s="2176"/>
      <c r="U7" s="2176"/>
      <c r="V7" s="2176"/>
      <c r="W7" s="2176"/>
      <c r="X7" s="2176"/>
      <c r="Y7" s="2176"/>
      <c r="Z7" s="2176"/>
      <c r="AA7" s="2176"/>
      <c r="AB7" s="2176"/>
      <c r="AC7" s="2176"/>
    </row>
    <row r="8" spans="1:29" s="872" customFormat="1" ht="17.100000000000001" customHeight="1">
      <c r="A8" s="875" t="s">
        <v>2745</v>
      </c>
      <c r="B8" s="875"/>
      <c r="C8" s="875"/>
      <c r="D8" s="875"/>
      <c r="E8" s="875"/>
      <c r="F8" s="875"/>
      <c r="G8" s="875"/>
      <c r="H8" s="2183" t="str">
        <f>IF('第二面（主）'!K8&lt;&gt;"",'第二面（主）'!K8,"")</f>
        <v/>
      </c>
      <c r="I8" s="2183"/>
      <c r="J8" s="2183"/>
      <c r="K8" s="2183"/>
      <c r="L8" s="2183"/>
      <c r="M8" s="2183"/>
      <c r="N8" s="2183"/>
      <c r="O8" s="2183"/>
      <c r="P8" s="2183"/>
      <c r="Q8" s="2183"/>
      <c r="R8" s="2183"/>
      <c r="S8" s="2183"/>
      <c r="T8" s="2183"/>
      <c r="U8" s="2183"/>
      <c r="V8" s="2183"/>
      <c r="W8" s="2183"/>
      <c r="X8" s="2183"/>
      <c r="Y8" s="2183"/>
      <c r="Z8" s="2183"/>
      <c r="AA8" s="2183"/>
      <c r="AB8" s="2183"/>
      <c r="AC8" s="2183"/>
    </row>
    <row r="9" spans="1:29" s="872" customFormat="1" ht="17.100000000000001" customHeight="1">
      <c r="A9" s="875"/>
      <c r="B9" s="875"/>
      <c r="C9" s="875"/>
      <c r="D9" s="875"/>
      <c r="E9" s="875"/>
      <c r="F9" s="875"/>
      <c r="G9" s="875"/>
      <c r="H9" s="926"/>
      <c r="I9" s="926"/>
      <c r="J9" s="926"/>
      <c r="K9" s="926"/>
      <c r="L9" s="926"/>
      <c r="M9" s="926"/>
      <c r="N9" s="926"/>
      <c r="O9" s="926"/>
      <c r="P9" s="926"/>
      <c r="Q9" s="926"/>
      <c r="R9" s="926"/>
      <c r="S9" s="926"/>
      <c r="T9" s="926"/>
      <c r="U9" s="926"/>
      <c r="V9" s="926"/>
      <c r="W9" s="926"/>
      <c r="X9" s="926"/>
      <c r="Y9" s="926"/>
      <c r="Z9" s="926"/>
      <c r="AA9" s="926"/>
      <c r="AB9" s="926"/>
      <c r="AC9" s="926"/>
    </row>
    <row r="10" spans="1:29" s="872" customFormat="1" ht="17.100000000000001" customHeight="1">
      <c r="A10" s="917" t="s">
        <v>3968</v>
      </c>
      <c r="B10" s="917"/>
      <c r="C10" s="917"/>
      <c r="D10" s="917"/>
      <c r="E10" s="917"/>
      <c r="F10" s="917"/>
      <c r="G10" s="917"/>
      <c r="H10" s="927"/>
      <c r="I10" s="927"/>
      <c r="J10" s="927"/>
      <c r="K10" s="927"/>
      <c r="L10" s="927"/>
      <c r="M10" s="927"/>
      <c r="N10" s="927"/>
      <c r="O10" s="927"/>
      <c r="P10" s="927"/>
      <c r="Q10" s="927"/>
      <c r="R10" s="927"/>
      <c r="S10" s="927"/>
      <c r="T10" s="927"/>
      <c r="U10" s="927"/>
      <c r="V10" s="927"/>
      <c r="W10" s="927"/>
      <c r="X10" s="927"/>
      <c r="Y10" s="927"/>
      <c r="Z10" s="927"/>
      <c r="AA10" s="927"/>
      <c r="AB10" s="927"/>
      <c r="AC10" s="927"/>
    </row>
    <row r="11" spans="1:29" s="872" customFormat="1" ht="17.100000000000001" customHeight="1">
      <c r="A11" s="875" t="s">
        <v>2741</v>
      </c>
      <c r="B11" s="875"/>
      <c r="C11" s="875"/>
      <c r="D11" s="875"/>
      <c r="E11" s="875"/>
      <c r="F11" s="875"/>
      <c r="G11" s="875"/>
      <c r="H11" s="2176" t="str">
        <f>IF('第二面（主）'!K11&lt;&gt;"",'第二面（主）'!K11,"")</f>
        <v/>
      </c>
      <c r="I11" s="2176"/>
      <c r="J11" s="2176"/>
      <c r="K11" s="2176"/>
      <c r="L11" s="2176"/>
      <c r="M11" s="2176"/>
      <c r="N11" s="2176"/>
      <c r="O11" s="2176"/>
      <c r="P11" s="2176"/>
      <c r="Q11" s="2176"/>
      <c r="R11" s="2176"/>
      <c r="S11" s="2176"/>
      <c r="T11" s="2176"/>
      <c r="U11" s="2176"/>
      <c r="V11" s="2176"/>
      <c r="W11" s="2176"/>
      <c r="X11" s="2176"/>
      <c r="Y11" s="2176"/>
      <c r="Z11" s="2176"/>
      <c r="AA11" s="2176"/>
      <c r="AB11" s="2176"/>
      <c r="AC11" s="2176"/>
    </row>
    <row r="12" spans="1:29" s="872" customFormat="1" ht="17.100000000000001" customHeight="1">
      <c r="A12" s="875" t="s">
        <v>2742</v>
      </c>
      <c r="B12" s="875"/>
      <c r="C12" s="875"/>
      <c r="D12" s="875"/>
      <c r="E12" s="875"/>
      <c r="F12" s="875"/>
      <c r="G12" s="875"/>
      <c r="H12" s="2176" t="str">
        <f>IF('第二面（主）'!K12&lt;&gt;"",'第二面（主）'!K12,"")</f>
        <v/>
      </c>
      <c r="I12" s="2176"/>
      <c r="J12" s="2176"/>
      <c r="K12" s="2176"/>
      <c r="L12" s="2176"/>
      <c r="M12" s="2176"/>
      <c r="N12" s="2176"/>
      <c r="O12" s="2176"/>
      <c r="P12" s="2176"/>
      <c r="Q12" s="2176"/>
      <c r="R12" s="2176"/>
      <c r="S12" s="2176"/>
      <c r="T12" s="2176"/>
      <c r="U12" s="2176"/>
      <c r="V12" s="2176"/>
      <c r="W12" s="2176"/>
      <c r="X12" s="2176"/>
      <c r="Y12" s="2176"/>
      <c r="Z12" s="2176"/>
      <c r="AA12" s="2176"/>
      <c r="AB12" s="2176"/>
      <c r="AC12" s="2176"/>
    </row>
    <row r="13" spans="1:29" s="872" customFormat="1" ht="17.100000000000001" customHeight="1">
      <c r="A13" s="875" t="s">
        <v>2743</v>
      </c>
      <c r="B13" s="875"/>
      <c r="C13" s="875"/>
      <c r="D13" s="875"/>
      <c r="E13" s="875"/>
      <c r="F13" s="875"/>
      <c r="G13" s="875"/>
      <c r="H13" s="2193" t="str">
        <f>IF('第二面（主）'!K13&lt;&gt;"",'第二面（主）'!K13,"")</f>
        <v/>
      </c>
      <c r="I13" s="2193"/>
      <c r="J13" s="2193"/>
      <c r="K13" s="925"/>
      <c r="L13" s="905"/>
      <c r="M13" s="905"/>
      <c r="N13" s="905"/>
      <c r="O13" s="905"/>
      <c r="P13" s="905"/>
      <c r="Q13" s="905"/>
      <c r="R13" s="905"/>
      <c r="S13" s="905"/>
      <c r="T13" s="905"/>
      <c r="U13" s="905"/>
      <c r="V13" s="905"/>
      <c r="W13" s="905"/>
      <c r="X13" s="905"/>
      <c r="Y13" s="905"/>
      <c r="Z13" s="905"/>
      <c r="AA13" s="905"/>
      <c r="AB13" s="905"/>
      <c r="AC13" s="905"/>
    </row>
    <row r="14" spans="1:29" s="872" customFormat="1" ht="17.100000000000001" customHeight="1">
      <c r="A14" s="875" t="s">
        <v>2744</v>
      </c>
      <c r="B14" s="875"/>
      <c r="C14" s="875"/>
      <c r="D14" s="875"/>
      <c r="E14" s="875"/>
      <c r="F14" s="875"/>
      <c r="G14" s="875"/>
      <c r="H14" s="2176" t="str">
        <f>IF('第二面（主）'!K14&lt;&gt;"",'第二面（主）'!K14,"")</f>
        <v/>
      </c>
      <c r="I14" s="2176"/>
      <c r="J14" s="2176"/>
      <c r="K14" s="2176"/>
      <c r="L14" s="2176"/>
      <c r="M14" s="2176"/>
      <c r="N14" s="2176"/>
      <c r="O14" s="2176"/>
      <c r="P14" s="2176"/>
      <c r="Q14" s="2176"/>
      <c r="R14" s="2176"/>
      <c r="S14" s="2176"/>
      <c r="T14" s="2176"/>
      <c r="U14" s="2176"/>
      <c r="V14" s="2176"/>
      <c r="W14" s="2176"/>
      <c r="X14" s="2176"/>
      <c r="Y14" s="2176"/>
      <c r="Z14" s="2176"/>
      <c r="AA14" s="2176"/>
      <c r="AB14" s="2176"/>
      <c r="AC14" s="2176"/>
    </row>
    <row r="15" spans="1:29" s="872" customFormat="1" ht="17.100000000000001" customHeight="1">
      <c r="A15" s="875" t="s">
        <v>2745</v>
      </c>
      <c r="B15" s="875"/>
      <c r="C15" s="875"/>
      <c r="D15" s="875"/>
      <c r="E15" s="875"/>
      <c r="F15" s="875"/>
      <c r="G15" s="875"/>
      <c r="H15" s="2183" t="str">
        <f>IF('第二面（主）'!K15&lt;&gt;"",'第二面（主）'!K15,"")</f>
        <v/>
      </c>
      <c r="I15" s="2183"/>
      <c r="J15" s="2183"/>
      <c r="K15" s="2183"/>
      <c r="L15" s="2183"/>
      <c r="M15" s="2183"/>
      <c r="N15" s="2183"/>
      <c r="O15" s="2183"/>
      <c r="P15" s="2183"/>
      <c r="Q15" s="2183"/>
      <c r="R15" s="2183"/>
      <c r="S15" s="2183"/>
      <c r="T15" s="2183"/>
      <c r="U15" s="2183"/>
      <c r="V15" s="2183"/>
      <c r="W15" s="2183"/>
      <c r="X15" s="2183"/>
      <c r="Y15" s="2183"/>
      <c r="Z15" s="2183"/>
      <c r="AA15" s="2183"/>
      <c r="AB15" s="2183"/>
      <c r="AC15" s="2183"/>
    </row>
    <row r="16" spans="1:29" s="872" customFormat="1" ht="17.100000000000001" customHeight="1">
      <c r="A16" s="875"/>
      <c r="B16" s="875"/>
      <c r="C16" s="875"/>
      <c r="D16" s="875"/>
      <c r="E16" s="875"/>
      <c r="F16" s="875"/>
      <c r="G16" s="875"/>
      <c r="H16" s="926"/>
      <c r="I16" s="926"/>
      <c r="J16" s="926"/>
      <c r="K16" s="926"/>
      <c r="L16" s="926"/>
      <c r="M16" s="926"/>
      <c r="N16" s="926"/>
      <c r="O16" s="926"/>
      <c r="P16" s="926"/>
      <c r="Q16" s="926"/>
      <c r="R16" s="926"/>
      <c r="S16" s="926"/>
      <c r="T16" s="926"/>
      <c r="U16" s="926"/>
      <c r="V16" s="926"/>
      <c r="W16" s="926"/>
      <c r="X16" s="926"/>
      <c r="Y16" s="926"/>
      <c r="Z16" s="926"/>
      <c r="AA16" s="926"/>
      <c r="AB16" s="926"/>
      <c r="AC16" s="926"/>
    </row>
    <row r="17" spans="1:29" s="872" customFormat="1" ht="17.100000000000001" customHeight="1">
      <c r="A17" s="917" t="s">
        <v>3969</v>
      </c>
      <c r="B17" s="917"/>
      <c r="C17" s="917"/>
      <c r="D17" s="917"/>
      <c r="E17" s="917"/>
      <c r="F17" s="917"/>
      <c r="G17" s="917"/>
      <c r="H17" s="927"/>
      <c r="I17" s="927"/>
      <c r="J17" s="927"/>
      <c r="K17" s="927"/>
      <c r="L17" s="927"/>
      <c r="M17" s="927"/>
      <c r="N17" s="927"/>
      <c r="O17" s="927"/>
      <c r="P17" s="927"/>
      <c r="Q17" s="927"/>
      <c r="R17" s="927"/>
      <c r="S17" s="927"/>
      <c r="T17" s="927"/>
      <c r="U17" s="927"/>
      <c r="V17" s="927"/>
      <c r="W17" s="927"/>
      <c r="X17" s="927"/>
      <c r="Y17" s="927"/>
      <c r="Z17" s="927"/>
      <c r="AA17" s="927"/>
      <c r="AB17" s="927"/>
      <c r="AC17" s="927"/>
    </row>
    <row r="18" spans="1:29" s="872" customFormat="1" ht="17.100000000000001" customHeight="1">
      <c r="A18" s="875" t="s">
        <v>2741</v>
      </c>
      <c r="B18" s="875"/>
      <c r="C18" s="875"/>
      <c r="D18" s="875"/>
      <c r="E18" s="875"/>
      <c r="F18" s="875"/>
      <c r="G18" s="875"/>
      <c r="H18" s="2176" t="str">
        <f>IF('第二面（主）'!K18&lt;&gt;"",'第二面（主）'!K18,"")</f>
        <v/>
      </c>
      <c r="I18" s="2176"/>
      <c r="J18" s="2176"/>
      <c r="K18" s="2176"/>
      <c r="L18" s="2176"/>
      <c r="M18" s="2176"/>
      <c r="N18" s="2176"/>
      <c r="O18" s="2176"/>
      <c r="P18" s="2176"/>
      <c r="Q18" s="2176"/>
      <c r="R18" s="2176"/>
      <c r="S18" s="2176"/>
      <c r="T18" s="2176"/>
      <c r="U18" s="2176"/>
      <c r="V18" s="2176"/>
      <c r="W18" s="2176"/>
      <c r="X18" s="2176"/>
      <c r="Y18" s="2176"/>
      <c r="Z18" s="2176"/>
      <c r="AA18" s="2176"/>
      <c r="AB18" s="2176"/>
      <c r="AC18" s="2176"/>
    </row>
    <row r="19" spans="1:29" s="872" customFormat="1" ht="17.100000000000001" customHeight="1">
      <c r="A19" s="875" t="s">
        <v>2742</v>
      </c>
      <c r="B19" s="875"/>
      <c r="C19" s="875"/>
      <c r="D19" s="875"/>
      <c r="E19" s="875"/>
      <c r="F19" s="875"/>
      <c r="G19" s="875"/>
      <c r="H19" s="2176" t="str">
        <f>IF('第二面（主）'!K19&lt;&gt;"",'第二面（主）'!K19,"")</f>
        <v/>
      </c>
      <c r="I19" s="2176"/>
      <c r="J19" s="2176"/>
      <c r="K19" s="2176"/>
      <c r="L19" s="2176"/>
      <c r="M19" s="2176"/>
      <c r="N19" s="2176"/>
      <c r="O19" s="2176"/>
      <c r="P19" s="2176"/>
      <c r="Q19" s="2176"/>
      <c r="R19" s="2176"/>
      <c r="S19" s="2176"/>
      <c r="T19" s="2176"/>
      <c r="U19" s="2176"/>
      <c r="V19" s="2176"/>
      <c r="W19" s="2176"/>
      <c r="X19" s="2176"/>
      <c r="Y19" s="2176"/>
      <c r="Z19" s="2176"/>
      <c r="AA19" s="2176"/>
      <c r="AB19" s="2176"/>
      <c r="AC19" s="2176"/>
    </row>
    <row r="20" spans="1:29" s="872" customFormat="1" ht="17.100000000000001" customHeight="1">
      <c r="A20" s="875" t="s">
        <v>2743</v>
      </c>
      <c r="B20" s="875"/>
      <c r="C20" s="875"/>
      <c r="D20" s="875"/>
      <c r="E20" s="875"/>
      <c r="F20" s="875"/>
      <c r="G20" s="875"/>
      <c r="H20" s="2193" t="str">
        <f>IF('第二面（主）'!K20&lt;&gt;"",'第二面（主）'!K20,"")</f>
        <v/>
      </c>
      <c r="I20" s="2193"/>
      <c r="J20" s="2193"/>
      <c r="K20" s="925"/>
      <c r="L20" s="905"/>
      <c r="M20" s="905"/>
      <c r="N20" s="905"/>
      <c r="O20" s="905"/>
      <c r="P20" s="905"/>
      <c r="Q20" s="905"/>
      <c r="R20" s="905"/>
      <c r="S20" s="905"/>
      <c r="T20" s="905"/>
      <c r="U20" s="905"/>
      <c r="V20" s="905"/>
      <c r="W20" s="905"/>
      <c r="X20" s="905"/>
      <c r="Y20" s="905"/>
      <c r="Z20" s="905"/>
      <c r="AA20" s="905"/>
      <c r="AB20" s="905"/>
      <c r="AC20" s="905"/>
    </row>
    <row r="21" spans="1:29" s="872" customFormat="1" ht="17.100000000000001" customHeight="1">
      <c r="A21" s="875" t="s">
        <v>2744</v>
      </c>
      <c r="B21" s="875"/>
      <c r="C21" s="875"/>
      <c r="D21" s="875"/>
      <c r="E21" s="875"/>
      <c r="F21" s="875"/>
      <c r="G21" s="875"/>
      <c r="H21" s="2176" t="str">
        <f>IF('第二面（主）'!K21&lt;&gt;"",'第二面（主）'!K21,"")</f>
        <v/>
      </c>
      <c r="I21" s="2176"/>
      <c r="J21" s="2176"/>
      <c r="K21" s="2176"/>
      <c r="L21" s="2176"/>
      <c r="M21" s="2176"/>
      <c r="N21" s="2176"/>
      <c r="O21" s="2176"/>
      <c r="P21" s="2176"/>
      <c r="Q21" s="2176"/>
      <c r="R21" s="2176"/>
      <c r="S21" s="2176"/>
      <c r="T21" s="2176"/>
      <c r="U21" s="2176"/>
      <c r="V21" s="2176"/>
      <c r="W21" s="2176"/>
      <c r="X21" s="2176"/>
      <c r="Y21" s="2176"/>
      <c r="Z21" s="2176"/>
      <c r="AA21" s="2176"/>
      <c r="AB21" s="2176"/>
      <c r="AC21" s="2176"/>
    </row>
    <row r="22" spans="1:29" s="872" customFormat="1" ht="17.100000000000001" customHeight="1">
      <c r="A22" s="875" t="s">
        <v>2745</v>
      </c>
      <c r="B22" s="875"/>
      <c r="C22" s="875"/>
      <c r="D22" s="875"/>
      <c r="E22" s="875"/>
      <c r="F22" s="875"/>
      <c r="G22" s="875"/>
      <c r="H22" s="2183" t="str">
        <f>IF('第二面（主）'!K22&lt;&gt;"",'第二面（主）'!K22,"")</f>
        <v/>
      </c>
      <c r="I22" s="2183"/>
      <c r="J22" s="2183"/>
      <c r="K22" s="2183"/>
      <c r="L22" s="2183"/>
      <c r="M22" s="2183"/>
      <c r="N22" s="2183"/>
      <c r="O22" s="2183"/>
      <c r="P22" s="2183"/>
      <c r="Q22" s="2183"/>
      <c r="R22" s="2183"/>
      <c r="S22" s="2183"/>
      <c r="T22" s="2183"/>
      <c r="U22" s="2183"/>
      <c r="V22" s="2183"/>
      <c r="W22" s="2183"/>
      <c r="X22" s="2183"/>
      <c r="Y22" s="2183"/>
      <c r="Z22" s="2183"/>
      <c r="AA22" s="2183"/>
      <c r="AB22" s="2183"/>
      <c r="AC22" s="2183"/>
    </row>
    <row r="23" spans="1:29" s="872" customFormat="1" ht="17.100000000000001" customHeight="1">
      <c r="A23" s="875"/>
      <c r="B23" s="875"/>
      <c r="C23" s="875"/>
      <c r="D23" s="875"/>
      <c r="E23" s="875"/>
      <c r="F23" s="875"/>
      <c r="G23" s="875"/>
      <c r="H23" s="926"/>
      <c r="I23" s="926"/>
      <c r="J23" s="926"/>
      <c r="K23" s="926"/>
      <c r="L23" s="926"/>
      <c r="M23" s="926"/>
      <c r="N23" s="926"/>
      <c r="O23" s="926"/>
      <c r="P23" s="926"/>
      <c r="Q23" s="926"/>
      <c r="R23" s="926"/>
      <c r="S23" s="926"/>
      <c r="T23" s="926"/>
      <c r="U23" s="926"/>
      <c r="V23" s="926"/>
      <c r="W23" s="926"/>
      <c r="X23" s="926"/>
      <c r="Y23" s="926"/>
      <c r="Z23" s="926"/>
      <c r="AA23" s="926"/>
      <c r="AB23" s="926"/>
      <c r="AC23" s="926"/>
    </row>
    <row r="24" spans="1:29" s="872" customFormat="1" ht="17.100000000000001" customHeight="1">
      <c r="A24" s="917" t="s">
        <v>3970</v>
      </c>
      <c r="B24" s="917"/>
      <c r="C24" s="917"/>
      <c r="D24" s="917"/>
      <c r="E24" s="917"/>
      <c r="F24" s="917"/>
      <c r="G24" s="917"/>
      <c r="H24" s="927"/>
      <c r="I24" s="927"/>
      <c r="J24" s="927"/>
      <c r="K24" s="927"/>
      <c r="L24" s="927"/>
      <c r="M24" s="927"/>
      <c r="N24" s="927"/>
      <c r="O24" s="927"/>
      <c r="P24" s="927"/>
      <c r="Q24" s="927"/>
      <c r="R24" s="927"/>
      <c r="S24" s="927"/>
      <c r="T24" s="927"/>
      <c r="U24" s="927"/>
      <c r="V24" s="927"/>
      <c r="W24" s="927"/>
      <c r="X24" s="927"/>
      <c r="Y24" s="927"/>
      <c r="Z24" s="927"/>
      <c r="AA24" s="927"/>
      <c r="AB24" s="927"/>
      <c r="AC24" s="927"/>
    </row>
    <row r="25" spans="1:29" s="872" customFormat="1" ht="17.100000000000001" customHeight="1">
      <c r="A25" s="875" t="s">
        <v>2741</v>
      </c>
      <c r="B25" s="875"/>
      <c r="C25" s="875"/>
      <c r="D25" s="875"/>
      <c r="E25" s="875"/>
      <c r="F25" s="875"/>
      <c r="G25" s="875"/>
      <c r="H25" s="2176" t="str">
        <f>IF('第二面（主）'!K25&lt;&gt;"",'第二面（主）'!K25,"")</f>
        <v/>
      </c>
      <c r="I25" s="2176"/>
      <c r="J25" s="2176"/>
      <c r="K25" s="2176"/>
      <c r="L25" s="2176"/>
      <c r="M25" s="2176"/>
      <c r="N25" s="2176"/>
      <c r="O25" s="2176"/>
      <c r="P25" s="2176"/>
      <c r="Q25" s="2176"/>
      <c r="R25" s="2176"/>
      <c r="S25" s="2176"/>
      <c r="T25" s="2176"/>
      <c r="U25" s="2176"/>
      <c r="V25" s="2176"/>
      <c r="W25" s="2176"/>
      <c r="X25" s="2176"/>
      <c r="Y25" s="2176"/>
      <c r="Z25" s="2176"/>
      <c r="AA25" s="2176"/>
      <c r="AB25" s="2176"/>
      <c r="AC25" s="2176"/>
    </row>
    <row r="26" spans="1:29" s="872" customFormat="1" ht="17.100000000000001" customHeight="1">
      <c r="A26" s="875" t="s">
        <v>2742</v>
      </c>
      <c r="B26" s="875"/>
      <c r="C26" s="875"/>
      <c r="D26" s="875"/>
      <c r="E26" s="875"/>
      <c r="F26" s="875"/>
      <c r="G26" s="875"/>
      <c r="H26" s="2176" t="str">
        <f>IF('第二面（主）'!K26&lt;&gt;"",'第二面（主）'!K26,"")</f>
        <v/>
      </c>
      <c r="I26" s="2176"/>
      <c r="J26" s="2176"/>
      <c r="K26" s="2176"/>
      <c r="L26" s="2176"/>
      <c r="M26" s="2176"/>
      <c r="N26" s="2176"/>
      <c r="O26" s="2176"/>
      <c r="P26" s="2176"/>
      <c r="Q26" s="2176"/>
      <c r="R26" s="2176"/>
      <c r="S26" s="2176"/>
      <c r="T26" s="2176"/>
      <c r="U26" s="2176"/>
      <c r="V26" s="2176"/>
      <c r="W26" s="2176"/>
      <c r="X26" s="2176"/>
      <c r="Y26" s="2176"/>
      <c r="Z26" s="2176"/>
      <c r="AA26" s="2176"/>
      <c r="AB26" s="2176"/>
      <c r="AC26" s="2176"/>
    </row>
    <row r="27" spans="1:29" s="872" customFormat="1" ht="17.100000000000001" customHeight="1">
      <c r="A27" s="875" t="s">
        <v>2743</v>
      </c>
      <c r="B27" s="875"/>
      <c r="C27" s="875"/>
      <c r="D27" s="875"/>
      <c r="E27" s="875"/>
      <c r="F27" s="875"/>
      <c r="G27" s="875"/>
      <c r="H27" s="2193" t="str">
        <f>IF('第二面（主）'!K27&lt;&gt;"",'第二面（主）'!K27,"")</f>
        <v/>
      </c>
      <c r="I27" s="2193"/>
      <c r="J27" s="2193"/>
      <c r="K27" s="925"/>
      <c r="L27" s="905"/>
      <c r="M27" s="905"/>
      <c r="N27" s="905"/>
      <c r="O27" s="905"/>
      <c r="P27" s="905"/>
      <c r="Q27" s="905"/>
      <c r="R27" s="905"/>
      <c r="S27" s="905"/>
      <c r="T27" s="905"/>
      <c r="U27" s="905"/>
      <c r="V27" s="905"/>
      <c r="W27" s="905"/>
      <c r="X27" s="905"/>
      <c r="Y27" s="905"/>
      <c r="Z27" s="905"/>
      <c r="AA27" s="905"/>
      <c r="AB27" s="905"/>
      <c r="AC27" s="905"/>
    </row>
    <row r="28" spans="1:29" s="872" customFormat="1" ht="17.100000000000001" customHeight="1">
      <c r="A28" s="875" t="s">
        <v>2744</v>
      </c>
      <c r="B28" s="875"/>
      <c r="C28" s="875"/>
      <c r="D28" s="875"/>
      <c r="E28" s="875"/>
      <c r="F28" s="875"/>
      <c r="G28" s="875"/>
      <c r="H28" s="2176" t="str">
        <f>IF('第二面（主）'!K28&lt;&gt;"",'第二面（主）'!K28,"")</f>
        <v/>
      </c>
      <c r="I28" s="2176"/>
      <c r="J28" s="2176"/>
      <c r="K28" s="2176"/>
      <c r="L28" s="2176"/>
      <c r="M28" s="2176"/>
      <c r="N28" s="2176"/>
      <c r="O28" s="2176"/>
      <c r="P28" s="2176"/>
      <c r="Q28" s="2176"/>
      <c r="R28" s="2176"/>
      <c r="S28" s="2176"/>
      <c r="T28" s="2176"/>
      <c r="U28" s="2176"/>
      <c r="V28" s="2176"/>
      <c r="W28" s="2176"/>
      <c r="X28" s="2176"/>
      <c r="Y28" s="2176"/>
      <c r="Z28" s="2176"/>
      <c r="AA28" s="2176"/>
      <c r="AB28" s="2176"/>
      <c r="AC28" s="2176"/>
    </row>
    <row r="29" spans="1:29" s="872" customFormat="1" ht="17.100000000000001" customHeight="1">
      <c r="A29" s="875" t="s">
        <v>2745</v>
      </c>
      <c r="B29" s="875"/>
      <c r="C29" s="875"/>
      <c r="D29" s="875"/>
      <c r="E29" s="875"/>
      <c r="F29" s="875"/>
      <c r="G29" s="875"/>
      <c r="H29" s="2183" t="str">
        <f>IF('第二面（主）'!K29&lt;&gt;"",'第二面（主）'!K29,"")</f>
        <v/>
      </c>
      <c r="I29" s="2183"/>
      <c r="J29" s="2183"/>
      <c r="K29" s="2183"/>
      <c r="L29" s="2183"/>
      <c r="M29" s="2183"/>
      <c r="N29" s="2183"/>
      <c r="O29" s="2183"/>
      <c r="P29" s="2183"/>
      <c r="Q29" s="2183"/>
      <c r="R29" s="2183"/>
      <c r="S29" s="2183"/>
      <c r="T29" s="2183"/>
      <c r="U29" s="2183"/>
      <c r="V29" s="2183"/>
      <c r="W29" s="2183"/>
      <c r="X29" s="2183"/>
      <c r="Y29" s="2183"/>
      <c r="Z29" s="2183"/>
      <c r="AA29" s="2183"/>
      <c r="AB29" s="2183"/>
      <c r="AC29" s="2183"/>
    </row>
    <row r="30" spans="1:29" s="872" customFormat="1" ht="17.100000000000001" customHeight="1">
      <c r="A30" s="875"/>
      <c r="B30" s="875"/>
      <c r="C30" s="875"/>
      <c r="D30" s="875"/>
      <c r="E30" s="875"/>
      <c r="F30" s="875"/>
      <c r="G30" s="875"/>
      <c r="H30" s="901"/>
      <c r="I30" s="901"/>
      <c r="J30" s="901"/>
      <c r="K30" s="901"/>
      <c r="L30" s="901"/>
      <c r="M30" s="901"/>
      <c r="N30" s="901"/>
      <c r="O30" s="901"/>
      <c r="P30" s="901"/>
      <c r="Q30" s="901"/>
      <c r="R30" s="901"/>
      <c r="S30" s="901"/>
      <c r="T30" s="901"/>
      <c r="U30" s="901"/>
      <c r="V30" s="901"/>
      <c r="W30" s="901"/>
      <c r="X30" s="901"/>
      <c r="Y30" s="901"/>
      <c r="Z30" s="901"/>
      <c r="AA30" s="901"/>
      <c r="AB30" s="901"/>
      <c r="AC30" s="901"/>
    </row>
    <row r="31" spans="1:29" s="872" customFormat="1" ht="17.100000000000001" customHeight="1">
      <c r="A31" s="917" t="s">
        <v>3971</v>
      </c>
      <c r="B31" s="917"/>
      <c r="C31" s="917"/>
      <c r="D31" s="917"/>
      <c r="E31" s="917"/>
      <c r="F31" s="917"/>
      <c r="G31" s="917"/>
      <c r="H31" s="924"/>
      <c r="I31" s="924"/>
      <c r="J31" s="924"/>
      <c r="K31" s="924"/>
      <c r="L31" s="924"/>
      <c r="M31" s="924"/>
      <c r="N31" s="924"/>
      <c r="O31" s="924"/>
      <c r="P31" s="924"/>
      <c r="Q31" s="924"/>
      <c r="R31" s="924"/>
      <c r="S31" s="924"/>
      <c r="T31" s="924"/>
      <c r="U31" s="924"/>
      <c r="V31" s="924"/>
      <c r="W31" s="924"/>
      <c r="X31" s="924"/>
      <c r="Y31" s="924"/>
      <c r="Z31" s="924"/>
      <c r="AA31" s="924"/>
      <c r="AB31" s="924"/>
      <c r="AC31" s="924"/>
    </row>
    <row r="32" spans="1:29" s="872" customFormat="1" ht="17.100000000000001" customHeight="1">
      <c r="A32" s="875" t="s">
        <v>2741</v>
      </c>
      <c r="B32" s="875"/>
      <c r="C32" s="875"/>
      <c r="D32" s="875"/>
      <c r="E32" s="875"/>
      <c r="F32" s="875"/>
      <c r="G32" s="875"/>
      <c r="H32" s="2176" t="str">
        <f>IF('第二面（主）'!K32&lt;&gt;"",'第二面（主）'!K32,"")</f>
        <v/>
      </c>
      <c r="I32" s="2176"/>
      <c r="J32" s="2176"/>
      <c r="K32" s="2176"/>
      <c r="L32" s="2176"/>
      <c r="M32" s="2176"/>
      <c r="N32" s="2176"/>
      <c r="O32" s="2176"/>
      <c r="P32" s="2176"/>
      <c r="Q32" s="2176"/>
      <c r="R32" s="2176"/>
      <c r="S32" s="2176"/>
      <c r="T32" s="2176"/>
      <c r="U32" s="2176"/>
      <c r="V32" s="2176"/>
      <c r="W32" s="2176"/>
      <c r="X32" s="2176"/>
      <c r="Y32" s="2176"/>
      <c r="Z32" s="2176"/>
      <c r="AA32" s="2176"/>
      <c r="AB32" s="2176"/>
      <c r="AC32" s="2176"/>
    </row>
    <row r="33" spans="1:29" s="872" customFormat="1" ht="17.100000000000001" customHeight="1">
      <c r="A33" s="875" t="s">
        <v>2742</v>
      </c>
      <c r="B33" s="875"/>
      <c r="C33" s="875"/>
      <c r="D33" s="875"/>
      <c r="E33" s="875"/>
      <c r="F33" s="875"/>
      <c r="G33" s="875"/>
      <c r="H33" s="2176" t="str">
        <f>IF('第二面（主）'!K33&lt;&gt;"",'第二面（主）'!K33,"")</f>
        <v/>
      </c>
      <c r="I33" s="2176"/>
      <c r="J33" s="2176"/>
      <c r="K33" s="2176"/>
      <c r="L33" s="2176"/>
      <c r="M33" s="2176"/>
      <c r="N33" s="2176"/>
      <c r="O33" s="2176"/>
      <c r="P33" s="2176"/>
      <c r="Q33" s="2176"/>
      <c r="R33" s="2176"/>
      <c r="S33" s="2176"/>
      <c r="T33" s="2176"/>
      <c r="U33" s="2176"/>
      <c r="V33" s="2176"/>
      <c r="W33" s="2176"/>
      <c r="X33" s="2176"/>
      <c r="Y33" s="2176"/>
      <c r="Z33" s="2176"/>
      <c r="AA33" s="2176"/>
      <c r="AB33" s="2176"/>
      <c r="AC33" s="2176"/>
    </row>
    <row r="34" spans="1:29" s="872" customFormat="1" ht="17.100000000000001" customHeight="1">
      <c r="A34" s="875" t="s">
        <v>2743</v>
      </c>
      <c r="B34" s="875"/>
      <c r="C34" s="875"/>
      <c r="D34" s="875"/>
      <c r="E34" s="875"/>
      <c r="F34" s="875"/>
      <c r="G34" s="875"/>
      <c r="H34" s="2193" t="str">
        <f>IF('第二面（主）'!K34&lt;&gt;"",'第二面（主）'!K34,"")</f>
        <v/>
      </c>
      <c r="I34" s="2193"/>
      <c r="J34" s="2193"/>
      <c r="K34" s="925"/>
      <c r="L34" s="905"/>
      <c r="M34" s="905"/>
      <c r="N34" s="905"/>
      <c r="O34" s="905"/>
      <c r="P34" s="905"/>
      <c r="Q34" s="905"/>
      <c r="R34" s="905"/>
      <c r="S34" s="905"/>
      <c r="T34" s="905"/>
      <c r="U34" s="905"/>
      <c r="V34" s="905"/>
      <c r="W34" s="905"/>
      <c r="X34" s="905"/>
      <c r="Y34" s="905"/>
      <c r="Z34" s="905"/>
      <c r="AA34" s="905"/>
      <c r="AB34" s="905"/>
      <c r="AC34" s="905"/>
    </row>
    <row r="35" spans="1:29" s="872" customFormat="1" ht="17.100000000000001" customHeight="1">
      <c r="A35" s="875" t="s">
        <v>2744</v>
      </c>
      <c r="B35" s="875"/>
      <c r="C35" s="875"/>
      <c r="D35" s="875"/>
      <c r="E35" s="875"/>
      <c r="F35" s="875"/>
      <c r="G35" s="875"/>
      <c r="H35" s="2176" t="str">
        <f>IF('第二面（主）'!K35&lt;&gt;"",'第二面（主）'!K35,"")</f>
        <v/>
      </c>
      <c r="I35" s="2176"/>
      <c r="J35" s="2176"/>
      <c r="K35" s="2176"/>
      <c r="L35" s="2176"/>
      <c r="M35" s="2176"/>
      <c r="N35" s="2176"/>
      <c r="O35" s="2176"/>
      <c r="P35" s="2176"/>
      <c r="Q35" s="2176"/>
      <c r="R35" s="2176"/>
      <c r="S35" s="2176"/>
      <c r="T35" s="2176"/>
      <c r="U35" s="2176"/>
      <c r="V35" s="2176"/>
      <c r="W35" s="2176"/>
      <c r="X35" s="2176"/>
      <c r="Y35" s="2176"/>
      <c r="Z35" s="2176"/>
      <c r="AA35" s="2176"/>
      <c r="AB35" s="2176"/>
      <c r="AC35" s="2176"/>
    </row>
    <row r="36" spans="1:29" s="872" customFormat="1" ht="17.100000000000001" customHeight="1">
      <c r="A36" s="875" t="s">
        <v>2745</v>
      </c>
      <c r="B36" s="875"/>
      <c r="C36" s="875"/>
      <c r="D36" s="875"/>
      <c r="E36" s="875"/>
      <c r="F36" s="875"/>
      <c r="G36" s="875"/>
      <c r="H36" s="2183" t="str">
        <f>IF('第二面（主）'!K36&lt;&gt;"",'第二面（主）'!K36,"")</f>
        <v/>
      </c>
      <c r="I36" s="2183"/>
      <c r="J36" s="2183"/>
      <c r="K36" s="2183"/>
      <c r="L36" s="2183"/>
      <c r="M36" s="2183"/>
      <c r="N36" s="2183"/>
      <c r="O36" s="2183"/>
      <c r="P36" s="2183"/>
      <c r="Q36" s="2183"/>
      <c r="R36" s="2183"/>
      <c r="S36" s="2183"/>
      <c r="T36" s="2183"/>
      <c r="U36" s="2183"/>
      <c r="V36" s="2183"/>
      <c r="W36" s="2183"/>
      <c r="X36" s="2183"/>
      <c r="Y36" s="2183"/>
      <c r="Z36" s="2183"/>
      <c r="AA36" s="2183"/>
      <c r="AB36" s="2183"/>
      <c r="AC36" s="2183"/>
    </row>
    <row r="37" spans="1:29" s="872" customFormat="1" ht="17.100000000000001" customHeight="1">
      <c r="A37" s="875"/>
      <c r="B37" s="875"/>
      <c r="C37" s="875"/>
      <c r="D37" s="875"/>
      <c r="E37" s="875"/>
      <c r="F37" s="875"/>
      <c r="G37" s="875"/>
      <c r="H37" s="926"/>
      <c r="I37" s="926"/>
      <c r="J37" s="926"/>
      <c r="K37" s="926"/>
      <c r="L37" s="926"/>
      <c r="M37" s="926"/>
      <c r="N37" s="926"/>
      <c r="O37" s="926"/>
      <c r="P37" s="926"/>
      <c r="Q37" s="926"/>
      <c r="R37" s="926"/>
      <c r="S37" s="926"/>
      <c r="T37" s="926"/>
      <c r="U37" s="926"/>
      <c r="V37" s="926"/>
      <c r="W37" s="926"/>
      <c r="X37" s="926"/>
      <c r="Y37" s="926"/>
      <c r="Z37" s="926"/>
      <c r="AA37" s="926"/>
      <c r="AB37" s="926"/>
      <c r="AC37" s="926"/>
    </row>
    <row r="38" spans="1:29" s="872" customFormat="1" ht="17.100000000000001" customHeight="1">
      <c r="A38" s="917" t="s">
        <v>3972</v>
      </c>
      <c r="B38" s="917"/>
      <c r="C38" s="917"/>
      <c r="D38" s="917"/>
      <c r="E38" s="917"/>
      <c r="F38" s="917"/>
      <c r="G38" s="917"/>
      <c r="H38" s="927"/>
      <c r="I38" s="927"/>
      <c r="J38" s="927"/>
      <c r="K38" s="927"/>
      <c r="L38" s="927"/>
      <c r="M38" s="927"/>
      <c r="N38" s="927"/>
      <c r="O38" s="927"/>
      <c r="P38" s="927"/>
      <c r="Q38" s="927"/>
      <c r="R38" s="927"/>
      <c r="S38" s="927"/>
      <c r="T38" s="927"/>
      <c r="U38" s="927"/>
      <c r="V38" s="927"/>
      <c r="W38" s="927"/>
      <c r="X38" s="927"/>
      <c r="Y38" s="927"/>
      <c r="Z38" s="927"/>
      <c r="AA38" s="927"/>
      <c r="AB38" s="927"/>
      <c r="AC38" s="927"/>
    </row>
    <row r="39" spans="1:29" s="872" customFormat="1" ht="17.100000000000001" customHeight="1">
      <c r="A39" s="875" t="s">
        <v>2741</v>
      </c>
      <c r="B39" s="875"/>
      <c r="C39" s="875"/>
      <c r="D39" s="875"/>
      <c r="E39" s="875"/>
      <c r="F39" s="875"/>
      <c r="G39" s="875"/>
      <c r="H39" s="2176" t="str">
        <f>IF('第二面（主）'!K39&lt;&gt;"",'第二面（主）'!K39,"")</f>
        <v/>
      </c>
      <c r="I39" s="2176"/>
      <c r="J39" s="2176"/>
      <c r="K39" s="2176"/>
      <c r="L39" s="2176"/>
      <c r="M39" s="2176"/>
      <c r="N39" s="2176"/>
      <c r="O39" s="2176"/>
      <c r="P39" s="2176"/>
      <c r="Q39" s="2176"/>
      <c r="R39" s="2176"/>
      <c r="S39" s="2176"/>
      <c r="T39" s="2176"/>
      <c r="U39" s="2176"/>
      <c r="V39" s="2176"/>
      <c r="W39" s="2176"/>
      <c r="X39" s="2176"/>
      <c r="Y39" s="2176"/>
      <c r="Z39" s="2176"/>
      <c r="AA39" s="2176"/>
      <c r="AB39" s="2176"/>
      <c r="AC39" s="2176"/>
    </row>
    <row r="40" spans="1:29" s="872" customFormat="1" ht="17.100000000000001" customHeight="1">
      <c r="A40" s="875" t="s">
        <v>2742</v>
      </c>
      <c r="B40" s="875"/>
      <c r="C40" s="875"/>
      <c r="D40" s="875"/>
      <c r="E40" s="875"/>
      <c r="F40" s="875"/>
      <c r="G40" s="875"/>
      <c r="H40" s="2176" t="str">
        <f>IF('第二面（主）'!K40&lt;&gt;"",'第二面（主）'!K40,"")</f>
        <v/>
      </c>
      <c r="I40" s="2176"/>
      <c r="J40" s="2176"/>
      <c r="K40" s="2176"/>
      <c r="L40" s="2176"/>
      <c r="M40" s="2176"/>
      <c r="N40" s="2176"/>
      <c r="O40" s="2176"/>
      <c r="P40" s="2176"/>
      <c r="Q40" s="2176"/>
      <c r="R40" s="2176"/>
      <c r="S40" s="2176"/>
      <c r="T40" s="2176"/>
      <c r="U40" s="2176"/>
      <c r="V40" s="2176"/>
      <c r="W40" s="2176"/>
      <c r="X40" s="2176"/>
      <c r="Y40" s="2176"/>
      <c r="Z40" s="2176"/>
      <c r="AA40" s="2176"/>
      <c r="AB40" s="2176"/>
      <c r="AC40" s="2176"/>
    </row>
    <row r="41" spans="1:29" s="872" customFormat="1" ht="17.100000000000001" customHeight="1">
      <c r="A41" s="875" t="s">
        <v>2743</v>
      </c>
      <c r="B41" s="875"/>
      <c r="C41" s="875"/>
      <c r="D41" s="875"/>
      <c r="E41" s="875"/>
      <c r="F41" s="875"/>
      <c r="G41" s="875"/>
      <c r="H41" s="2193" t="str">
        <f>IF('第二面（主）'!K41&lt;&gt;"",'第二面（主）'!K41,"")</f>
        <v/>
      </c>
      <c r="I41" s="2193"/>
      <c r="J41" s="2193"/>
      <c r="K41" s="925"/>
      <c r="L41" s="905"/>
      <c r="M41" s="905"/>
      <c r="N41" s="905"/>
      <c r="O41" s="905"/>
      <c r="P41" s="905"/>
      <c r="Q41" s="905"/>
      <c r="R41" s="905"/>
      <c r="S41" s="905"/>
      <c r="T41" s="905"/>
      <c r="U41" s="905"/>
      <c r="V41" s="905"/>
      <c r="W41" s="905"/>
      <c r="X41" s="905"/>
      <c r="Y41" s="905"/>
      <c r="Z41" s="905"/>
      <c r="AA41" s="905"/>
      <c r="AB41" s="905"/>
      <c r="AC41" s="905"/>
    </row>
    <row r="42" spans="1:29" s="872" customFormat="1" ht="17.100000000000001" customHeight="1">
      <c r="A42" s="875" t="s">
        <v>2744</v>
      </c>
      <c r="B42" s="875"/>
      <c r="C42" s="875"/>
      <c r="D42" s="875"/>
      <c r="E42" s="875"/>
      <c r="F42" s="875"/>
      <c r="G42" s="875"/>
      <c r="H42" s="2176" t="str">
        <f>IF('第二面（主）'!K42&lt;&gt;"",'第二面（主）'!K42,"")</f>
        <v/>
      </c>
      <c r="I42" s="2176"/>
      <c r="J42" s="2176"/>
      <c r="K42" s="2176"/>
      <c r="L42" s="2176"/>
      <c r="M42" s="2176"/>
      <c r="N42" s="2176"/>
      <c r="O42" s="2176"/>
      <c r="P42" s="2176"/>
      <c r="Q42" s="2176"/>
      <c r="R42" s="2176"/>
      <c r="S42" s="2176"/>
      <c r="T42" s="2176"/>
      <c r="U42" s="2176"/>
      <c r="V42" s="2176"/>
      <c r="W42" s="2176"/>
      <c r="X42" s="2176"/>
      <c r="Y42" s="2176"/>
      <c r="Z42" s="2176"/>
      <c r="AA42" s="2176"/>
      <c r="AB42" s="2176"/>
      <c r="AC42" s="2176"/>
    </row>
    <row r="43" spans="1:29" s="872" customFormat="1" ht="17.100000000000001" customHeight="1">
      <c r="A43" s="875" t="s">
        <v>2745</v>
      </c>
      <c r="B43" s="875"/>
      <c r="C43" s="875"/>
      <c r="D43" s="875"/>
      <c r="E43" s="875"/>
      <c r="F43" s="875"/>
      <c r="G43" s="875"/>
      <c r="H43" s="2183" t="str">
        <f>IF('第二面（主）'!K43&lt;&gt;"",'第二面（主）'!K43,"")</f>
        <v/>
      </c>
      <c r="I43" s="2183"/>
      <c r="J43" s="2183"/>
      <c r="K43" s="2183"/>
      <c r="L43" s="2183"/>
      <c r="M43" s="2183"/>
      <c r="N43" s="2183"/>
      <c r="O43" s="2183"/>
      <c r="P43" s="2183"/>
      <c r="Q43" s="2183"/>
      <c r="R43" s="2183"/>
      <c r="S43" s="2183"/>
      <c r="T43" s="2183"/>
      <c r="U43" s="2183"/>
      <c r="V43" s="2183"/>
      <c r="W43" s="2183"/>
      <c r="X43" s="2183"/>
      <c r="Y43" s="2183"/>
      <c r="Z43" s="2183"/>
      <c r="AA43" s="2183"/>
      <c r="AB43" s="2183"/>
      <c r="AC43" s="2183"/>
    </row>
    <row r="44" spans="1:29" s="872" customFormat="1" ht="17.100000000000001" customHeight="1">
      <c r="A44" s="918"/>
      <c r="B44" s="918"/>
      <c r="C44" s="918"/>
      <c r="D44" s="918"/>
      <c r="E44" s="918"/>
      <c r="F44" s="918"/>
      <c r="G44" s="918"/>
      <c r="H44" s="928"/>
      <c r="I44" s="928"/>
      <c r="J44" s="928"/>
      <c r="K44" s="928"/>
      <c r="L44" s="928"/>
      <c r="M44" s="928"/>
      <c r="N44" s="928"/>
      <c r="O44" s="928"/>
      <c r="P44" s="928"/>
      <c r="Q44" s="928"/>
      <c r="R44" s="928"/>
      <c r="S44" s="928"/>
      <c r="T44" s="928"/>
      <c r="U44" s="928"/>
      <c r="V44" s="928"/>
      <c r="W44" s="928"/>
      <c r="X44" s="928"/>
      <c r="Y44" s="928"/>
      <c r="Z44" s="928"/>
      <c r="AA44" s="928"/>
      <c r="AB44" s="928"/>
      <c r="AC44" s="928"/>
    </row>
  </sheetData>
  <mergeCells count="32">
    <mergeCell ref="H42:AC42"/>
    <mergeCell ref="H43:AC43"/>
    <mergeCell ref="H34:J34"/>
    <mergeCell ref="H35:AC35"/>
    <mergeCell ref="H36:AC36"/>
    <mergeCell ref="H39:AC39"/>
    <mergeCell ref="H40:AC40"/>
    <mergeCell ref="H41:J41"/>
    <mergeCell ref="H33:AC33"/>
    <mergeCell ref="H18:AC18"/>
    <mergeCell ref="H19:AC19"/>
    <mergeCell ref="H20:J20"/>
    <mergeCell ref="H21:AC21"/>
    <mergeCell ref="H22:AC22"/>
    <mergeCell ref="H25:AC25"/>
    <mergeCell ref="H26:AC26"/>
    <mergeCell ref="H27:J27"/>
    <mergeCell ref="H28:AC28"/>
    <mergeCell ref="H29:AC29"/>
    <mergeCell ref="H32:AC32"/>
    <mergeCell ref="H15:AC15"/>
    <mergeCell ref="A1:AC1"/>
    <mergeCell ref="A2:AC2"/>
    <mergeCell ref="H4:AC4"/>
    <mergeCell ref="H5:AC5"/>
    <mergeCell ref="H6:J6"/>
    <mergeCell ref="H7:AC7"/>
    <mergeCell ref="H8:AC8"/>
    <mergeCell ref="H11:AC11"/>
    <mergeCell ref="H12:AC12"/>
    <mergeCell ref="H13:J13"/>
    <mergeCell ref="H14:AC14"/>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AD2" sqref="AD2"/>
    </sheetView>
  </sheetViews>
  <sheetFormatPr defaultRowHeight="20.100000000000001" customHeight="1"/>
  <cols>
    <col min="1" max="29" width="3" style="929" customWidth="1"/>
    <col min="30" max="256" width="9" style="929"/>
    <col min="257" max="285" width="3" style="929" customWidth="1"/>
    <col min="286" max="512" width="9" style="929"/>
    <col min="513" max="541" width="3" style="929" customWidth="1"/>
    <col min="542" max="768" width="9" style="929"/>
    <col min="769" max="797" width="3" style="929" customWidth="1"/>
    <col min="798" max="1024" width="9" style="929"/>
    <col min="1025" max="1053" width="3" style="929" customWidth="1"/>
    <col min="1054" max="1280" width="9" style="929"/>
    <col min="1281" max="1309" width="3" style="929" customWidth="1"/>
    <col min="1310" max="1536" width="9" style="929"/>
    <col min="1537" max="1565" width="3" style="929" customWidth="1"/>
    <col min="1566" max="1792" width="9" style="929"/>
    <col min="1793" max="1821" width="3" style="929" customWidth="1"/>
    <col min="1822" max="2048" width="9" style="929"/>
    <col min="2049" max="2077" width="3" style="929" customWidth="1"/>
    <col min="2078" max="2304" width="9" style="929"/>
    <col min="2305" max="2333" width="3" style="929" customWidth="1"/>
    <col min="2334" max="2560" width="9" style="929"/>
    <col min="2561" max="2589" width="3" style="929" customWidth="1"/>
    <col min="2590" max="2816" width="9" style="929"/>
    <col min="2817" max="2845" width="3" style="929" customWidth="1"/>
    <col min="2846" max="3072" width="9" style="929"/>
    <col min="3073" max="3101" width="3" style="929" customWidth="1"/>
    <col min="3102" max="3328" width="9" style="929"/>
    <col min="3329" max="3357" width="3" style="929" customWidth="1"/>
    <col min="3358" max="3584" width="9" style="929"/>
    <col min="3585" max="3613" width="3" style="929" customWidth="1"/>
    <col min="3614" max="3840" width="9" style="929"/>
    <col min="3841" max="3869" width="3" style="929" customWidth="1"/>
    <col min="3870" max="4096" width="9" style="929"/>
    <col min="4097" max="4125" width="3" style="929" customWidth="1"/>
    <col min="4126" max="4352" width="9" style="929"/>
    <col min="4353" max="4381" width="3" style="929" customWidth="1"/>
    <col min="4382" max="4608" width="9" style="929"/>
    <col min="4609" max="4637" width="3" style="929" customWidth="1"/>
    <col min="4638" max="4864" width="9" style="929"/>
    <col min="4865" max="4893" width="3" style="929" customWidth="1"/>
    <col min="4894" max="5120" width="9" style="929"/>
    <col min="5121" max="5149" width="3" style="929" customWidth="1"/>
    <col min="5150" max="5376" width="9" style="929"/>
    <col min="5377" max="5405" width="3" style="929" customWidth="1"/>
    <col min="5406" max="5632" width="9" style="929"/>
    <col min="5633" max="5661" width="3" style="929" customWidth="1"/>
    <col min="5662" max="5888" width="9" style="929"/>
    <col min="5889" max="5917" width="3" style="929" customWidth="1"/>
    <col min="5918" max="6144" width="9" style="929"/>
    <col min="6145" max="6173" width="3" style="929" customWidth="1"/>
    <col min="6174" max="6400" width="9" style="929"/>
    <col min="6401" max="6429" width="3" style="929" customWidth="1"/>
    <col min="6430" max="6656" width="9" style="929"/>
    <col min="6657" max="6685" width="3" style="929" customWidth="1"/>
    <col min="6686" max="6912" width="9" style="929"/>
    <col min="6913" max="6941" width="3" style="929" customWidth="1"/>
    <col min="6942" max="7168" width="9" style="929"/>
    <col min="7169" max="7197" width="3" style="929" customWidth="1"/>
    <col min="7198" max="7424" width="9" style="929"/>
    <col min="7425" max="7453" width="3" style="929" customWidth="1"/>
    <col min="7454" max="7680" width="9" style="929"/>
    <col min="7681" max="7709" width="3" style="929" customWidth="1"/>
    <col min="7710" max="7936" width="9" style="929"/>
    <col min="7937" max="7965" width="3" style="929" customWidth="1"/>
    <col min="7966" max="8192" width="9" style="929"/>
    <col min="8193" max="8221" width="3" style="929" customWidth="1"/>
    <col min="8222" max="8448" width="9" style="929"/>
    <col min="8449" max="8477" width="3" style="929" customWidth="1"/>
    <col min="8478" max="8704" width="9" style="929"/>
    <col min="8705" max="8733" width="3" style="929" customWidth="1"/>
    <col min="8734" max="8960" width="9" style="929"/>
    <col min="8961" max="8989" width="3" style="929" customWidth="1"/>
    <col min="8990" max="9216" width="9" style="929"/>
    <col min="9217" max="9245" width="3" style="929" customWidth="1"/>
    <col min="9246" max="9472" width="9" style="929"/>
    <col min="9473" max="9501" width="3" style="929" customWidth="1"/>
    <col min="9502" max="9728" width="9" style="929"/>
    <col min="9729" max="9757" width="3" style="929" customWidth="1"/>
    <col min="9758" max="9984" width="9" style="929"/>
    <col min="9985" max="10013" width="3" style="929" customWidth="1"/>
    <col min="10014" max="10240" width="9" style="929"/>
    <col min="10241" max="10269" width="3" style="929" customWidth="1"/>
    <col min="10270" max="10496" width="9" style="929"/>
    <col min="10497" max="10525" width="3" style="929" customWidth="1"/>
    <col min="10526" max="10752" width="9" style="929"/>
    <col min="10753" max="10781" width="3" style="929" customWidth="1"/>
    <col min="10782" max="11008" width="9" style="929"/>
    <col min="11009" max="11037" width="3" style="929" customWidth="1"/>
    <col min="11038" max="11264" width="9" style="929"/>
    <col min="11265" max="11293" width="3" style="929" customWidth="1"/>
    <col min="11294" max="11520" width="9" style="929"/>
    <col min="11521" max="11549" width="3" style="929" customWidth="1"/>
    <col min="11550" max="11776" width="9" style="929"/>
    <col min="11777" max="11805" width="3" style="929" customWidth="1"/>
    <col min="11806" max="12032" width="9" style="929"/>
    <col min="12033" max="12061" width="3" style="929" customWidth="1"/>
    <col min="12062" max="12288" width="9" style="929"/>
    <col min="12289" max="12317" width="3" style="929" customWidth="1"/>
    <col min="12318" max="12544" width="9" style="929"/>
    <col min="12545" max="12573" width="3" style="929" customWidth="1"/>
    <col min="12574" max="12800" width="9" style="929"/>
    <col min="12801" max="12829" width="3" style="929" customWidth="1"/>
    <col min="12830" max="13056" width="9" style="929"/>
    <col min="13057" max="13085" width="3" style="929" customWidth="1"/>
    <col min="13086" max="13312" width="9" style="929"/>
    <col min="13313" max="13341" width="3" style="929" customWidth="1"/>
    <col min="13342" max="13568" width="9" style="929"/>
    <col min="13569" max="13597" width="3" style="929" customWidth="1"/>
    <col min="13598" max="13824" width="9" style="929"/>
    <col min="13825" max="13853" width="3" style="929" customWidth="1"/>
    <col min="13854" max="14080" width="9" style="929"/>
    <col min="14081" max="14109" width="3" style="929" customWidth="1"/>
    <col min="14110" max="14336" width="9" style="929"/>
    <col min="14337" max="14365" width="3" style="929" customWidth="1"/>
    <col min="14366" max="14592" width="9" style="929"/>
    <col min="14593" max="14621" width="3" style="929" customWidth="1"/>
    <col min="14622" max="14848" width="9" style="929"/>
    <col min="14849" max="14877" width="3" style="929" customWidth="1"/>
    <col min="14878" max="15104" width="9" style="929"/>
    <col min="15105" max="15133" width="3" style="929" customWidth="1"/>
    <col min="15134" max="15360" width="9" style="929"/>
    <col min="15361" max="15389" width="3" style="929" customWidth="1"/>
    <col min="15390" max="15616" width="9" style="929"/>
    <col min="15617" max="15645" width="3" style="929" customWidth="1"/>
    <col min="15646" max="15872" width="9" style="929"/>
    <col min="15873" max="15901" width="3" style="929" customWidth="1"/>
    <col min="15902" max="16128" width="9" style="929"/>
    <col min="16129" max="16157" width="3" style="929" customWidth="1"/>
    <col min="16158" max="16384" width="9" style="929"/>
  </cols>
  <sheetData>
    <row r="1" spans="1:33" ht="17.100000000000001" customHeight="1"/>
    <row r="2" spans="1:33" ht="17.100000000000001" customHeight="1">
      <c r="A2" s="2195" t="s">
        <v>2823</v>
      </c>
      <c r="B2" s="2195"/>
      <c r="C2" s="2195"/>
      <c r="D2" s="2195"/>
      <c r="E2" s="2195"/>
      <c r="F2" s="2195"/>
      <c r="G2" s="2195"/>
      <c r="H2" s="2195"/>
      <c r="I2" s="2195"/>
      <c r="J2" s="2195"/>
      <c r="K2" s="2195"/>
      <c r="L2" s="2195"/>
      <c r="M2" s="2195"/>
      <c r="N2" s="2195"/>
      <c r="O2" s="2195"/>
      <c r="P2" s="2195"/>
      <c r="Q2" s="2195"/>
      <c r="R2" s="2195"/>
      <c r="S2" s="2195"/>
      <c r="T2" s="2195"/>
      <c r="U2" s="2195"/>
      <c r="V2" s="2195"/>
      <c r="W2" s="2195"/>
      <c r="X2" s="2195"/>
      <c r="Y2" s="2195"/>
      <c r="Z2" s="2195"/>
      <c r="AA2" s="2195"/>
      <c r="AB2" s="2195"/>
      <c r="AC2" s="2195"/>
    </row>
    <row r="3" spans="1:33" ht="17.100000000000001" customHeight="1">
      <c r="A3" s="929" t="s">
        <v>3973</v>
      </c>
    </row>
    <row r="4" spans="1:33" ht="17.100000000000001" customHeight="1">
      <c r="A4" s="930" t="s">
        <v>3974</v>
      </c>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E4" s="931"/>
    </row>
    <row r="5" spans="1:33" ht="17.100000000000001" customHeight="1">
      <c r="A5" s="929" t="s">
        <v>3975</v>
      </c>
      <c r="F5" s="2196">
        <f>第三面!F4</f>
        <v>0</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row>
    <row r="6" spans="1:33" ht="17.100000000000001" customHeight="1">
      <c r="A6" s="932" t="s">
        <v>3976</v>
      </c>
      <c r="B6" s="932"/>
      <c r="C6" s="932"/>
      <c r="D6" s="932"/>
      <c r="E6" s="932"/>
      <c r="F6" s="2197" t="str">
        <f>IF(第三面!F5="","",第三面!F5)</f>
        <v/>
      </c>
      <c r="G6" s="2197"/>
      <c r="H6" s="2197"/>
      <c r="I6" s="2197"/>
      <c r="J6" s="2197"/>
      <c r="K6" s="2197"/>
      <c r="L6" s="2197"/>
      <c r="M6" s="2197"/>
      <c r="N6" s="2197"/>
      <c r="O6" s="2197"/>
      <c r="P6" s="2197"/>
      <c r="Q6" s="2197"/>
      <c r="R6" s="2197"/>
      <c r="S6" s="2197"/>
      <c r="T6" s="2197"/>
      <c r="U6" s="2197"/>
      <c r="V6" s="2197"/>
      <c r="W6" s="2197"/>
      <c r="X6" s="2197"/>
      <c r="Y6" s="2197"/>
      <c r="Z6" s="2197"/>
      <c r="AA6" s="2197"/>
      <c r="AB6" s="2197"/>
      <c r="AC6" s="2197"/>
    </row>
    <row r="7" spans="1:33" ht="17.100000000000001" customHeight="1">
      <c r="A7" s="929" t="s">
        <v>3977</v>
      </c>
    </row>
    <row r="8" spans="1:33" ht="17.100000000000001" customHeight="1">
      <c r="B8" s="929" t="s">
        <v>3978</v>
      </c>
      <c r="S8" s="905"/>
      <c r="T8" s="905"/>
      <c r="U8" s="905" t="s">
        <v>16</v>
      </c>
      <c r="V8" s="2178" t="str">
        <f>IF(第四面!F46="","",第四面!F46)</f>
        <v/>
      </c>
      <c r="W8" s="2178"/>
      <c r="X8" s="2178"/>
      <c r="Y8" s="2178"/>
      <c r="Z8" s="2178"/>
      <c r="AA8" s="2178"/>
      <c r="AB8" s="2178"/>
      <c r="AC8" s="929" t="s">
        <v>17</v>
      </c>
    </row>
    <row r="9" spans="1:33" ht="17.100000000000001" customHeight="1">
      <c r="B9" s="929" t="s">
        <v>3979</v>
      </c>
      <c r="H9" s="933" t="str">
        <f>第三面!C30</f>
        <v>□</v>
      </c>
      <c r="I9" s="929" t="s">
        <v>2863</v>
      </c>
      <c r="K9" s="933" t="str">
        <f>第三面!F30</f>
        <v>□</v>
      </c>
      <c r="L9" s="929" t="s">
        <v>3440</v>
      </c>
      <c r="N9" s="933" t="str">
        <f>第三面!I30</f>
        <v>□</v>
      </c>
      <c r="O9" s="929" t="s">
        <v>3441</v>
      </c>
      <c r="Q9" s="933" t="str">
        <f>第三面!L30</f>
        <v>□</v>
      </c>
      <c r="R9" s="929" t="s">
        <v>3980</v>
      </c>
    </row>
    <row r="10" spans="1:33" ht="17.100000000000001" customHeight="1">
      <c r="H10" s="933" t="str">
        <f>第三面!S30</f>
        <v>□</v>
      </c>
      <c r="I10" s="929" t="s">
        <v>3981</v>
      </c>
      <c r="M10" s="933" t="str">
        <f>第三面!X30</f>
        <v>□</v>
      </c>
      <c r="N10" s="929" t="s">
        <v>3982</v>
      </c>
      <c r="S10" s="895" t="s">
        <v>2828</v>
      </c>
      <c r="T10" s="929" t="s">
        <v>3983</v>
      </c>
    </row>
    <row r="11" spans="1:33" ht="17.100000000000001" customHeight="1">
      <c r="A11" s="932"/>
      <c r="B11" s="932" t="s">
        <v>3984</v>
      </c>
      <c r="C11" s="932"/>
      <c r="D11" s="932"/>
      <c r="E11" s="932"/>
      <c r="F11" s="932"/>
      <c r="G11" s="932"/>
      <c r="H11" s="934"/>
      <c r="I11" s="932"/>
      <c r="J11" s="932"/>
      <c r="K11" s="932"/>
      <c r="L11" s="932"/>
      <c r="M11" s="934"/>
      <c r="N11" s="932"/>
      <c r="O11" s="932"/>
      <c r="P11" s="932"/>
      <c r="Q11" s="932"/>
      <c r="R11" s="932"/>
      <c r="S11" s="935"/>
      <c r="T11" s="932"/>
      <c r="U11" s="932" t="s">
        <v>16</v>
      </c>
      <c r="V11" s="2198"/>
      <c r="W11" s="2198"/>
      <c r="X11" s="2198"/>
      <c r="Y11" s="2198"/>
      <c r="Z11" s="2198"/>
      <c r="AA11" s="2198"/>
      <c r="AB11" s="2198"/>
      <c r="AC11" s="932" t="s">
        <v>17</v>
      </c>
    </row>
    <row r="12" spans="1:33" ht="17.100000000000001" customHeight="1">
      <c r="A12" s="929" t="s">
        <v>3985</v>
      </c>
      <c r="J12" s="2199"/>
      <c r="K12" s="2199"/>
      <c r="L12" s="2199"/>
      <c r="M12" s="2199"/>
      <c r="N12" s="2199"/>
      <c r="O12" s="2199"/>
      <c r="P12" s="2199"/>
      <c r="Q12" s="2199"/>
      <c r="R12" s="2199"/>
      <c r="S12" s="2199"/>
      <c r="T12" s="2199"/>
      <c r="U12" s="2199"/>
      <c r="V12" s="2199"/>
      <c r="W12" s="2199"/>
      <c r="X12" s="2199"/>
      <c r="Y12" s="2199"/>
      <c r="Z12" s="2199"/>
      <c r="AA12" s="2199"/>
      <c r="AB12" s="2199"/>
      <c r="AC12" s="2199"/>
    </row>
    <row r="13" spans="1:33" ht="17.100000000000001" customHeight="1" thickBot="1">
      <c r="A13" s="932"/>
      <c r="B13" s="932"/>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F13" s="875"/>
    </row>
    <row r="14" spans="1:33" ht="17.100000000000001" customHeight="1" thickBot="1">
      <c r="A14" s="929" t="s">
        <v>3986</v>
      </c>
      <c r="I14" s="917" t="str">
        <f>IF(AF14&lt;43586,"平成","令和")</f>
        <v>平成</v>
      </c>
      <c r="J14" s="917"/>
      <c r="K14" s="936" t="str">
        <f>IF(AF14="","",IF(AF14&lt;43586,(YEAR(AF14)-1988),IF(AF14&lt;43831,TEXT(AF14,"元"),(YEAR(AF14)-2018))))</f>
        <v/>
      </c>
      <c r="L14" s="937" t="s">
        <v>5</v>
      </c>
      <c r="M14" s="936" t="str">
        <f>IF(AF14="","",MONTH(AF14))</f>
        <v/>
      </c>
      <c r="N14" s="937" t="s">
        <v>2718</v>
      </c>
      <c r="O14" s="936" t="str">
        <f>IF(AF14="","",DAY(AF14))</f>
        <v/>
      </c>
      <c r="P14" s="917" t="s">
        <v>2719</v>
      </c>
      <c r="AD14" s="931"/>
      <c r="AE14" s="872" t="s">
        <v>2523</v>
      </c>
      <c r="AF14" s="2200"/>
      <c r="AG14" s="2201"/>
    </row>
    <row r="15" spans="1:33" ht="17.100000000000001" customHeight="1">
      <c r="A15" s="932"/>
      <c r="B15" s="932"/>
      <c r="C15" s="932"/>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row>
    <row r="16" spans="1:33" ht="17.100000000000001" customHeight="1">
      <c r="A16" s="929" t="s">
        <v>3987</v>
      </c>
      <c r="I16" s="929" t="s">
        <v>3988</v>
      </c>
      <c r="S16" s="929" t="s">
        <v>3989</v>
      </c>
    </row>
    <row r="17" spans="1:34" ht="17.100000000000001" customHeight="1" thickBot="1"/>
    <row r="18" spans="1:34" s="872" customFormat="1" ht="17.100000000000001" customHeight="1" thickBot="1">
      <c r="A18" s="917" t="s">
        <v>3990</v>
      </c>
      <c r="B18" s="917"/>
      <c r="C18" s="917"/>
      <c r="D18" s="917"/>
      <c r="E18" s="917"/>
      <c r="F18" s="917"/>
      <c r="G18" s="917"/>
      <c r="H18" s="917"/>
      <c r="I18" s="917" t="str">
        <f>IF(AF18&lt;43586,"平成","令和")</f>
        <v>平成</v>
      </c>
      <c r="J18" s="917"/>
      <c r="K18" s="936" t="str">
        <f>IF(AF18="","",IF(AF18&lt;43586,(YEAR(AF18)-1988),IF(AF18&lt;43831,TEXT(AF18,"元"),(YEAR(AF18)-2018))))</f>
        <v/>
      </c>
      <c r="L18" s="937" t="s">
        <v>5</v>
      </c>
      <c r="M18" s="936" t="str">
        <f>IF(AF18="","",MONTH(AF18))</f>
        <v/>
      </c>
      <c r="N18" s="937" t="s">
        <v>2718</v>
      </c>
      <c r="O18" s="936" t="str">
        <f>IF(AF18="","",DAY(AF18))</f>
        <v/>
      </c>
      <c r="P18" s="917" t="s">
        <v>2719</v>
      </c>
      <c r="Q18" s="937"/>
      <c r="R18" s="917"/>
      <c r="S18" s="917"/>
      <c r="T18" s="917"/>
      <c r="U18" s="917"/>
      <c r="V18" s="917"/>
      <c r="W18" s="917"/>
      <c r="X18" s="917"/>
      <c r="Y18" s="917"/>
      <c r="Z18" s="917"/>
      <c r="AA18" s="917"/>
      <c r="AB18" s="917"/>
      <c r="AC18" s="917"/>
      <c r="AE18" s="872" t="s">
        <v>2523</v>
      </c>
      <c r="AF18" s="2200"/>
      <c r="AG18" s="2201"/>
      <c r="AH18" s="896"/>
    </row>
    <row r="19" spans="1:34" s="872" customFormat="1" ht="17.100000000000001" customHeight="1" thickBot="1">
      <c r="A19" s="875"/>
      <c r="B19" s="875"/>
      <c r="C19" s="875"/>
      <c r="D19" s="875"/>
      <c r="E19" s="875"/>
      <c r="F19" s="875"/>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row>
    <row r="20" spans="1:34" s="872" customFormat="1" ht="17.100000000000001" customHeight="1" thickBot="1">
      <c r="A20" s="917" t="s">
        <v>3991</v>
      </c>
      <c r="B20" s="917"/>
      <c r="C20" s="917"/>
      <c r="D20" s="917"/>
      <c r="E20" s="917"/>
      <c r="F20" s="917"/>
      <c r="G20" s="917"/>
      <c r="H20" s="917"/>
      <c r="I20" s="917" t="s">
        <v>2717</v>
      </c>
      <c r="J20" s="917"/>
      <c r="K20" s="936" t="str">
        <f>IF(AF20="","",IF(AF20&lt;43831,TEXT(AF20,"元"),(YEAR(AF20)-2018)))</f>
        <v/>
      </c>
      <c r="L20" s="937" t="s">
        <v>5</v>
      </c>
      <c r="M20" s="936" t="str">
        <f>IF(AF20="","",MONTH(AF20))</f>
        <v/>
      </c>
      <c r="N20" s="937" t="s">
        <v>2718</v>
      </c>
      <c r="O20" s="936" t="str">
        <f>IF(AF20="","",DAY(AF20))</f>
        <v/>
      </c>
      <c r="P20" s="917" t="s">
        <v>2719</v>
      </c>
      <c r="Q20" s="937"/>
      <c r="R20" s="917"/>
      <c r="S20" s="917"/>
      <c r="T20" s="917"/>
      <c r="U20" s="917"/>
      <c r="V20" s="917"/>
      <c r="W20" s="917"/>
      <c r="X20" s="917"/>
      <c r="Y20" s="917"/>
      <c r="Z20" s="917"/>
      <c r="AA20" s="917"/>
      <c r="AB20" s="917"/>
      <c r="AC20" s="917"/>
      <c r="AE20" s="872" t="s">
        <v>2523</v>
      </c>
      <c r="AF20" s="2200"/>
      <c r="AG20" s="2201"/>
      <c r="AH20" s="896"/>
    </row>
    <row r="21" spans="1:34" s="872" customFormat="1" ht="17.100000000000001" customHeight="1">
      <c r="A21" s="918"/>
      <c r="B21" s="918"/>
      <c r="C21" s="918"/>
      <c r="D21" s="918"/>
      <c r="E21" s="918"/>
      <c r="F21" s="918"/>
      <c r="G21" s="918"/>
      <c r="H21" s="918"/>
      <c r="I21" s="918"/>
      <c r="J21" s="918"/>
      <c r="K21" s="935"/>
      <c r="L21" s="938"/>
      <c r="M21" s="935"/>
      <c r="N21" s="938"/>
      <c r="O21" s="935"/>
      <c r="P21" s="918"/>
      <c r="Q21" s="938"/>
      <c r="R21" s="918"/>
      <c r="S21" s="918"/>
      <c r="T21" s="918"/>
      <c r="U21" s="918"/>
      <c r="V21" s="918"/>
      <c r="W21" s="918"/>
      <c r="X21" s="918"/>
      <c r="Y21" s="918"/>
      <c r="Z21" s="918"/>
      <c r="AA21" s="918"/>
      <c r="AB21" s="918"/>
      <c r="AC21" s="918"/>
      <c r="AF21" s="939"/>
      <c r="AG21" s="940"/>
      <c r="AH21" s="896"/>
    </row>
    <row r="22" spans="1:34" s="872" customFormat="1" ht="17.100000000000001" customHeight="1">
      <c r="A22" s="875" t="s">
        <v>3992</v>
      </c>
      <c r="B22" s="875"/>
      <c r="C22" s="875"/>
      <c r="D22" s="875"/>
      <c r="E22" s="875"/>
      <c r="F22" s="875"/>
      <c r="G22" s="875"/>
      <c r="H22" s="875"/>
      <c r="I22" s="875"/>
      <c r="J22" s="875"/>
      <c r="K22" s="875"/>
      <c r="L22" s="875"/>
      <c r="M22" s="875"/>
      <c r="N22" s="875"/>
      <c r="O22" s="875"/>
      <c r="P22" s="875"/>
      <c r="Q22" s="875"/>
      <c r="R22" s="875"/>
      <c r="S22" s="875"/>
      <c r="T22" s="875"/>
      <c r="U22" s="875"/>
      <c r="V22" s="875"/>
      <c r="W22" s="875"/>
      <c r="X22" s="875"/>
      <c r="Y22" s="875"/>
      <c r="Z22" s="875"/>
      <c r="AA22" s="875"/>
      <c r="AB22" s="875"/>
      <c r="AC22" s="875"/>
    </row>
    <row r="23" spans="1:34" s="872" customFormat="1" ht="17.100000000000001" customHeight="1" thickBot="1">
      <c r="A23" s="875" t="s">
        <v>3993</v>
      </c>
      <c r="B23" s="875"/>
      <c r="C23" s="875"/>
      <c r="D23" s="875"/>
      <c r="E23" s="875"/>
      <c r="F23" s="875"/>
      <c r="G23" s="875"/>
      <c r="H23" s="875"/>
      <c r="I23" s="2202"/>
      <c r="J23" s="2202"/>
      <c r="K23" s="2202"/>
      <c r="L23" s="2202"/>
      <c r="M23" s="2202"/>
      <c r="N23" s="2202"/>
      <c r="O23" s="2202"/>
      <c r="P23" s="2202"/>
      <c r="Q23" s="2202"/>
      <c r="R23" s="2202"/>
      <c r="S23" s="2202"/>
      <c r="T23" s="2202"/>
      <c r="U23" s="2202"/>
      <c r="V23" s="2202"/>
      <c r="W23" s="2202"/>
      <c r="X23" s="2202"/>
      <c r="Y23" s="2202"/>
      <c r="Z23" s="2202"/>
      <c r="AA23" s="2202"/>
      <c r="AB23" s="2202"/>
      <c r="AC23" s="2202"/>
    </row>
    <row r="24" spans="1:34" s="872" customFormat="1" ht="17.100000000000001" customHeight="1" thickBot="1">
      <c r="A24" s="875" t="s">
        <v>3994</v>
      </c>
      <c r="B24" s="875"/>
      <c r="C24" s="875"/>
      <c r="D24" s="875"/>
      <c r="E24" s="875"/>
      <c r="F24" s="875"/>
      <c r="G24" s="875"/>
      <c r="H24" s="875"/>
      <c r="I24" s="875"/>
      <c r="J24" s="875"/>
      <c r="K24" s="905"/>
      <c r="L24" s="905"/>
      <c r="M24" s="875" t="s">
        <v>2717</v>
      </c>
      <c r="N24" s="875"/>
      <c r="O24" s="941" t="str">
        <f>IF(AF24="","",IF(AF24&lt;43831,TEXT(AF24,"元"),(YEAR(AF24)-2018)))</f>
        <v/>
      </c>
      <c r="P24" s="877" t="s">
        <v>5</v>
      </c>
      <c r="Q24" s="941" t="str">
        <f>IF(AF24="","",MONTH(AF24))</f>
        <v/>
      </c>
      <c r="R24" s="877" t="s">
        <v>2718</v>
      </c>
      <c r="S24" s="941" t="str">
        <f>IF(AF24="","",DAY(AF24))</f>
        <v/>
      </c>
      <c r="T24" s="875" t="s">
        <v>2719</v>
      </c>
      <c r="U24" s="875"/>
      <c r="V24" s="875"/>
      <c r="W24" s="875"/>
      <c r="X24" s="875"/>
      <c r="Y24" s="875"/>
      <c r="Z24" s="875"/>
      <c r="AA24" s="875"/>
      <c r="AB24" s="875"/>
      <c r="AC24" s="875"/>
      <c r="AE24" s="872" t="s">
        <v>2523</v>
      </c>
      <c r="AF24" s="2200"/>
      <c r="AG24" s="2201"/>
      <c r="AH24" s="896"/>
    </row>
    <row r="25" spans="1:34" s="872" customFormat="1" ht="17.100000000000001" customHeight="1">
      <c r="A25" s="875" t="s">
        <v>3995</v>
      </c>
      <c r="B25" s="875"/>
      <c r="C25" s="875"/>
      <c r="D25" s="875"/>
      <c r="E25" s="875"/>
      <c r="F25" s="875"/>
      <c r="G25" s="875"/>
      <c r="H25" s="875"/>
      <c r="I25" s="2194"/>
      <c r="J25" s="2194"/>
      <c r="K25" s="2194"/>
      <c r="L25" s="2194"/>
      <c r="M25" s="875" t="s">
        <v>47</v>
      </c>
      <c r="N25" s="875"/>
      <c r="O25" s="875"/>
      <c r="P25" s="875"/>
      <c r="Q25" s="875"/>
      <c r="R25" s="875"/>
      <c r="S25" s="875"/>
      <c r="T25" s="875"/>
      <c r="U25" s="875"/>
      <c r="V25" s="875"/>
      <c r="W25" s="875"/>
      <c r="X25" s="875"/>
      <c r="Y25" s="875"/>
      <c r="Z25" s="875"/>
      <c r="AA25" s="875"/>
      <c r="AB25" s="875"/>
      <c r="AC25" s="875"/>
    </row>
    <row r="26" spans="1:34" s="872" customFormat="1" ht="17.100000000000001" customHeight="1">
      <c r="A26" s="918"/>
      <c r="B26" s="918"/>
      <c r="C26" s="918"/>
      <c r="D26" s="918"/>
      <c r="E26" s="918"/>
      <c r="F26" s="918"/>
      <c r="G26" s="918"/>
      <c r="H26" s="918"/>
      <c r="I26" s="918"/>
      <c r="J26" s="918"/>
      <c r="K26" s="918"/>
      <c r="L26" s="918"/>
      <c r="M26" s="918"/>
      <c r="N26" s="918"/>
      <c r="O26" s="918"/>
      <c r="P26" s="918"/>
      <c r="Q26" s="918"/>
      <c r="R26" s="918"/>
      <c r="S26" s="918"/>
      <c r="T26" s="918"/>
      <c r="U26" s="918"/>
      <c r="V26" s="918"/>
      <c r="W26" s="918"/>
      <c r="X26" s="918"/>
      <c r="Y26" s="918"/>
      <c r="Z26" s="918"/>
      <c r="AA26" s="918"/>
      <c r="AB26" s="918"/>
      <c r="AC26" s="918"/>
    </row>
    <row r="27" spans="1:34" s="872" customFormat="1" ht="17.100000000000001" customHeight="1">
      <c r="A27" s="875" t="s">
        <v>3996</v>
      </c>
      <c r="B27" s="875"/>
      <c r="C27" s="875"/>
      <c r="D27" s="875"/>
      <c r="E27" s="875"/>
      <c r="F27" s="875"/>
      <c r="G27" s="875"/>
      <c r="H27" s="875"/>
      <c r="I27" s="875" t="s">
        <v>2811</v>
      </c>
      <c r="J27" s="875" t="s">
        <v>16</v>
      </c>
      <c r="K27" s="942"/>
      <c r="L27" s="875" t="s">
        <v>3997</v>
      </c>
      <c r="M27" s="875"/>
      <c r="N27" s="875"/>
      <c r="O27" s="875"/>
      <c r="P27" s="875"/>
      <c r="Q27" s="875"/>
      <c r="R27" s="875"/>
      <c r="S27" s="875" t="s">
        <v>3998</v>
      </c>
      <c r="T27" s="875"/>
      <c r="U27" s="942"/>
      <c r="V27" s="875" t="s">
        <v>3997</v>
      </c>
      <c r="W27" s="875"/>
      <c r="X27" s="875"/>
      <c r="Y27" s="875"/>
      <c r="Z27" s="875"/>
      <c r="AA27" s="875"/>
      <c r="AB27" s="875"/>
      <c r="AC27" s="875"/>
    </row>
    <row r="28" spans="1:34" s="872" customFormat="1" ht="17.100000000000001" customHeight="1">
      <c r="A28" s="875" t="s">
        <v>3993</v>
      </c>
      <c r="B28" s="875"/>
      <c r="C28" s="875"/>
      <c r="D28" s="875"/>
      <c r="E28" s="875"/>
      <c r="F28" s="875"/>
      <c r="G28" s="875"/>
      <c r="H28" s="875"/>
      <c r="I28" s="2204" t="s">
        <v>2811</v>
      </c>
      <c r="J28" s="2205"/>
      <c r="K28" s="2205"/>
      <c r="L28" s="2205"/>
      <c r="M28" s="2205"/>
      <c r="N28" s="2205"/>
      <c r="O28" s="2205"/>
      <c r="P28" s="2205"/>
      <c r="Q28" s="2205"/>
      <c r="R28" s="2203" t="s">
        <v>2812</v>
      </c>
      <c r="S28" s="2203" t="s">
        <v>2811</v>
      </c>
      <c r="T28" s="2205"/>
      <c r="U28" s="2205"/>
      <c r="V28" s="2205"/>
      <c r="W28" s="2205"/>
      <c r="X28" s="2205"/>
      <c r="Y28" s="2205"/>
      <c r="Z28" s="2205"/>
      <c r="AA28" s="2205"/>
      <c r="AB28" s="2203" t="s">
        <v>2812</v>
      </c>
      <c r="AC28" s="875"/>
    </row>
    <row r="29" spans="1:34" s="872" customFormat="1" ht="17.100000000000001" customHeight="1">
      <c r="A29" s="875"/>
      <c r="B29" s="875"/>
      <c r="C29" s="875"/>
      <c r="D29" s="875"/>
      <c r="E29" s="875"/>
      <c r="F29" s="875"/>
      <c r="G29" s="875"/>
      <c r="H29" s="875"/>
      <c r="I29" s="2204"/>
      <c r="J29" s="2205"/>
      <c r="K29" s="2205"/>
      <c r="L29" s="2205"/>
      <c r="M29" s="2205"/>
      <c r="N29" s="2205"/>
      <c r="O29" s="2205"/>
      <c r="P29" s="2205"/>
      <c r="Q29" s="2205"/>
      <c r="R29" s="2203"/>
      <c r="S29" s="2203"/>
      <c r="T29" s="2205"/>
      <c r="U29" s="2205"/>
      <c r="V29" s="2205"/>
      <c r="W29" s="2205"/>
      <c r="X29" s="2205"/>
      <c r="Y29" s="2205"/>
      <c r="Z29" s="2205"/>
      <c r="AA29" s="2205"/>
      <c r="AB29" s="2203"/>
      <c r="AC29" s="875"/>
    </row>
    <row r="30" spans="1:34" s="872" customFormat="1" ht="17.100000000000001" customHeight="1">
      <c r="A30" s="875" t="s">
        <v>3999</v>
      </c>
      <c r="B30" s="875"/>
      <c r="C30" s="875"/>
      <c r="D30" s="875"/>
      <c r="E30" s="875"/>
      <c r="F30" s="875"/>
      <c r="G30" s="875"/>
      <c r="H30" s="875"/>
      <c r="I30" s="2204" t="s">
        <v>2811</v>
      </c>
      <c r="J30" s="2206"/>
      <c r="K30" s="2206"/>
      <c r="L30" s="2206"/>
      <c r="M30" s="2206"/>
      <c r="N30" s="2206"/>
      <c r="O30" s="2206"/>
      <c r="P30" s="2206"/>
      <c r="Q30" s="2206"/>
      <c r="R30" s="2203" t="s">
        <v>2812</v>
      </c>
      <c r="S30" s="2203" t="s">
        <v>2811</v>
      </c>
      <c r="T30" s="2205"/>
      <c r="U30" s="2205"/>
      <c r="V30" s="2205"/>
      <c r="W30" s="2205"/>
      <c r="X30" s="2205"/>
      <c r="Y30" s="2205"/>
      <c r="Z30" s="2205"/>
      <c r="AA30" s="2205"/>
      <c r="AB30" s="2203" t="s">
        <v>2812</v>
      </c>
      <c r="AC30" s="875"/>
    </row>
    <row r="31" spans="1:34" s="872" customFormat="1" ht="17.100000000000001" customHeight="1">
      <c r="A31" s="875"/>
      <c r="B31" s="875"/>
      <c r="C31" s="875"/>
      <c r="D31" s="875"/>
      <c r="E31" s="875"/>
      <c r="F31" s="875"/>
      <c r="G31" s="875"/>
      <c r="H31" s="875"/>
      <c r="I31" s="2204"/>
      <c r="J31" s="2206"/>
      <c r="K31" s="2206"/>
      <c r="L31" s="2206"/>
      <c r="M31" s="2206"/>
      <c r="N31" s="2206"/>
      <c r="O31" s="2206"/>
      <c r="P31" s="2206"/>
      <c r="Q31" s="2206"/>
      <c r="R31" s="2203"/>
      <c r="S31" s="2203"/>
      <c r="T31" s="2205"/>
      <c r="U31" s="2205"/>
      <c r="V31" s="2205"/>
      <c r="W31" s="2205"/>
      <c r="X31" s="2205"/>
      <c r="Y31" s="2205"/>
      <c r="Z31" s="2205"/>
      <c r="AA31" s="2205"/>
      <c r="AB31" s="2203"/>
      <c r="AC31" s="875"/>
    </row>
    <row r="32" spans="1:34" s="872" customFormat="1" ht="17.100000000000001" customHeight="1" thickBot="1">
      <c r="A32" s="875" t="s">
        <v>4000</v>
      </c>
      <c r="B32" s="875"/>
      <c r="C32" s="875"/>
      <c r="D32" s="875"/>
      <c r="E32" s="875"/>
      <c r="F32" s="875"/>
      <c r="G32" s="875"/>
      <c r="H32" s="875"/>
      <c r="I32" s="884" t="s">
        <v>2811</v>
      </c>
      <c r="J32" s="2194"/>
      <c r="K32" s="2194"/>
      <c r="L32" s="2194"/>
      <c r="M32" s="2194"/>
      <c r="N32" s="2194"/>
      <c r="O32" s="2194"/>
      <c r="P32" s="2194"/>
      <c r="Q32" s="2194"/>
      <c r="R32" s="875" t="s">
        <v>2812</v>
      </c>
      <c r="S32" s="884" t="s">
        <v>2811</v>
      </c>
      <c r="T32" s="2194"/>
      <c r="U32" s="2194"/>
      <c r="V32" s="2194"/>
      <c r="W32" s="2194"/>
      <c r="X32" s="2194"/>
      <c r="Y32" s="2194"/>
      <c r="Z32" s="2194"/>
      <c r="AA32" s="2194"/>
      <c r="AB32" s="875" t="s">
        <v>2812</v>
      </c>
      <c r="AC32" s="875"/>
    </row>
    <row r="33" spans="1:34" s="872" customFormat="1" ht="17.100000000000001" customHeight="1" thickBot="1">
      <c r="A33" s="943" t="s">
        <v>4001</v>
      </c>
      <c r="B33" s="875"/>
      <c r="C33" s="875"/>
      <c r="D33" s="875"/>
      <c r="E33" s="875"/>
      <c r="F33" s="875"/>
      <c r="G33" s="875"/>
      <c r="H33" s="875"/>
      <c r="I33" s="875" t="str">
        <f>IF(AF33&lt;43586,"（平成","（令和")</f>
        <v>（平成</v>
      </c>
      <c r="J33" s="875"/>
      <c r="K33" s="941" t="str">
        <f>IF(AF33="","",IF(AF33&lt;43586,(YEAR(AF33)-1988),IF(AF33&lt;43831,TEXT(AF33,"元"),(YEAR(AF33)-2018))))</f>
        <v/>
      </c>
      <c r="L33" s="877" t="s">
        <v>5</v>
      </c>
      <c r="M33" s="941" t="str">
        <f>IF(AF33="","",MONTH(AF33))</f>
        <v/>
      </c>
      <c r="N33" s="877" t="s">
        <v>2718</v>
      </c>
      <c r="O33" s="941" t="str">
        <f>IF(AF33="","",DAY(AF33))</f>
        <v/>
      </c>
      <c r="P33" s="875" t="s">
        <v>2719</v>
      </c>
      <c r="Q33" s="877"/>
      <c r="R33" s="875" t="s">
        <v>2812</v>
      </c>
      <c r="S33" s="875" t="str">
        <f>IF(AF34&lt;43586,"（平成","（令和")</f>
        <v>（平成</v>
      </c>
      <c r="T33" s="875"/>
      <c r="U33" s="941" t="str">
        <f>IF(AF34="","",IF(AF34&lt;43586,(YEAR(AF34)-1988),IF(AF34&lt;43831,TEXT(AF34,"元"),(YEAR(AF34)-2018))))</f>
        <v/>
      </c>
      <c r="V33" s="877" t="s">
        <v>5</v>
      </c>
      <c r="W33" s="941" t="str">
        <f>IF(AF34="","",MONTH(AF34))</f>
        <v/>
      </c>
      <c r="X33" s="877" t="s">
        <v>2718</v>
      </c>
      <c r="Y33" s="941" t="str">
        <f>IF(AF34="","",DAY(AF34))</f>
        <v/>
      </c>
      <c r="Z33" s="875" t="s">
        <v>2719</v>
      </c>
      <c r="AA33" s="875"/>
      <c r="AB33" s="875" t="s">
        <v>2812</v>
      </c>
      <c r="AC33" s="875"/>
      <c r="AE33" s="872" t="s">
        <v>2523</v>
      </c>
      <c r="AF33" s="2200"/>
      <c r="AG33" s="2201"/>
      <c r="AH33" s="896"/>
    </row>
    <row r="34" spans="1:34" s="872" customFormat="1" ht="17.100000000000001" customHeight="1" thickBot="1">
      <c r="A34" s="918"/>
      <c r="B34" s="918"/>
      <c r="C34" s="918"/>
      <c r="D34" s="918"/>
      <c r="E34" s="918"/>
      <c r="F34" s="918"/>
      <c r="G34" s="918"/>
      <c r="H34" s="918"/>
      <c r="I34" s="918"/>
      <c r="J34" s="918"/>
      <c r="K34" s="935"/>
      <c r="L34" s="938"/>
      <c r="M34" s="935"/>
      <c r="N34" s="938"/>
      <c r="O34" s="935"/>
      <c r="P34" s="918"/>
      <c r="Q34" s="938"/>
      <c r="R34" s="918"/>
      <c r="S34" s="918"/>
      <c r="T34" s="918"/>
      <c r="U34" s="935"/>
      <c r="V34" s="938"/>
      <c r="W34" s="935"/>
      <c r="X34" s="938"/>
      <c r="Y34" s="935"/>
      <c r="Z34" s="918"/>
      <c r="AA34" s="918"/>
      <c r="AB34" s="918"/>
      <c r="AC34" s="918"/>
      <c r="AF34" s="2200"/>
      <c r="AG34" s="2201"/>
      <c r="AH34" s="896"/>
    </row>
    <row r="35" spans="1:34" s="872" customFormat="1" ht="17.100000000000001" customHeight="1">
      <c r="A35" s="875" t="s">
        <v>4002</v>
      </c>
      <c r="B35" s="875"/>
      <c r="C35" s="875"/>
      <c r="D35" s="875"/>
      <c r="E35" s="875"/>
      <c r="F35" s="875"/>
      <c r="G35" s="875"/>
      <c r="H35" s="875"/>
      <c r="I35" s="875" t="s">
        <v>2811</v>
      </c>
      <c r="J35" s="875" t="s">
        <v>16</v>
      </c>
      <c r="K35" s="942"/>
      <c r="L35" s="875" t="s">
        <v>3997</v>
      </c>
      <c r="M35" s="875"/>
      <c r="N35" s="875"/>
      <c r="O35" s="875"/>
      <c r="P35" s="875"/>
      <c r="Q35" s="875"/>
      <c r="R35" s="875"/>
      <c r="S35" s="875" t="s">
        <v>3998</v>
      </c>
      <c r="T35" s="875"/>
      <c r="U35" s="942"/>
      <c r="V35" s="875" t="s">
        <v>3997</v>
      </c>
      <c r="W35" s="875"/>
      <c r="X35" s="875"/>
      <c r="Y35" s="875"/>
      <c r="Z35" s="875"/>
      <c r="AA35" s="875"/>
      <c r="AB35" s="875"/>
      <c r="AC35" s="875"/>
    </row>
    <row r="36" spans="1:34" s="872" customFormat="1" ht="17.100000000000001" customHeight="1">
      <c r="A36" s="875" t="s">
        <v>3993</v>
      </c>
      <c r="B36" s="875"/>
      <c r="C36" s="875"/>
      <c r="D36" s="875"/>
      <c r="E36" s="875"/>
      <c r="F36" s="875"/>
      <c r="G36" s="875"/>
      <c r="H36" s="875"/>
      <c r="I36" s="875" t="s">
        <v>2811</v>
      </c>
      <c r="J36" s="2205"/>
      <c r="K36" s="2205"/>
      <c r="L36" s="2205"/>
      <c r="M36" s="2205"/>
      <c r="N36" s="2205"/>
      <c r="O36" s="2205"/>
      <c r="P36" s="2205"/>
      <c r="Q36" s="2205"/>
      <c r="R36" s="875" t="s">
        <v>2812</v>
      </c>
      <c r="S36" s="875" t="s">
        <v>2811</v>
      </c>
      <c r="T36" s="2205"/>
      <c r="U36" s="2205"/>
      <c r="V36" s="2205"/>
      <c r="W36" s="2205"/>
      <c r="X36" s="2205"/>
      <c r="Y36" s="2205"/>
      <c r="Z36" s="2205"/>
      <c r="AA36" s="2205"/>
      <c r="AB36" s="875" t="s">
        <v>2812</v>
      </c>
      <c r="AC36" s="875"/>
    </row>
    <row r="37" spans="1:34" s="872" customFormat="1" ht="17.100000000000001" customHeight="1" thickBot="1">
      <c r="A37" s="875"/>
      <c r="B37" s="875"/>
      <c r="C37" s="875"/>
      <c r="D37" s="875"/>
      <c r="E37" s="875"/>
      <c r="F37" s="875"/>
      <c r="G37" s="875"/>
      <c r="H37" s="875"/>
      <c r="I37" s="875"/>
      <c r="J37" s="2205"/>
      <c r="K37" s="2205"/>
      <c r="L37" s="2205"/>
      <c r="M37" s="2205"/>
      <c r="N37" s="2205"/>
      <c r="O37" s="2205"/>
      <c r="P37" s="2205"/>
      <c r="Q37" s="2205"/>
      <c r="R37" s="875"/>
      <c r="S37" s="875"/>
      <c r="T37" s="2205"/>
      <c r="U37" s="2205"/>
      <c r="V37" s="2205"/>
      <c r="W37" s="2205"/>
      <c r="X37" s="2205"/>
      <c r="Y37" s="2205"/>
      <c r="Z37" s="2205"/>
      <c r="AA37" s="2205"/>
      <c r="AB37" s="875"/>
      <c r="AC37" s="875"/>
    </row>
    <row r="38" spans="1:34" s="872" customFormat="1" ht="17.100000000000001" customHeight="1" thickBot="1">
      <c r="A38" s="943" t="s">
        <v>4003</v>
      </c>
      <c r="B38" s="875"/>
      <c r="C38" s="875"/>
      <c r="D38" s="875"/>
      <c r="E38" s="875"/>
      <c r="F38" s="875"/>
      <c r="G38" s="875"/>
      <c r="H38" s="875"/>
      <c r="I38" s="875" t="s">
        <v>4004</v>
      </c>
      <c r="J38" s="875"/>
      <c r="K38" s="941" t="str">
        <f>IF(AF38="","",IF(AF38&lt;43831,TEXT(AF38,"元"),(YEAR(AF38)-2018)))</f>
        <v/>
      </c>
      <c r="L38" s="877" t="s">
        <v>5</v>
      </c>
      <c r="M38" s="941" t="str">
        <f>IF(AF38="","",MONTH(AF38))</f>
        <v/>
      </c>
      <c r="N38" s="877" t="s">
        <v>2718</v>
      </c>
      <c r="O38" s="941" t="str">
        <f>IF(AF38="","",DAY(AF38))</f>
        <v/>
      </c>
      <c r="P38" s="875" t="s">
        <v>2719</v>
      </c>
      <c r="Q38" s="877"/>
      <c r="R38" s="875" t="s">
        <v>2812</v>
      </c>
      <c r="S38" s="875" t="s">
        <v>4004</v>
      </c>
      <c r="T38" s="875"/>
      <c r="U38" s="941" t="str">
        <f>IF(AF39="","",IF(AF39&lt;43831,TEXT(AF39,"元"),(YEAR(AF39)-2018)))</f>
        <v/>
      </c>
      <c r="V38" s="877" t="s">
        <v>5</v>
      </c>
      <c r="W38" s="941" t="str">
        <f>IF(AF39="","",MONTH(AF39))</f>
        <v/>
      </c>
      <c r="X38" s="877" t="s">
        <v>2718</v>
      </c>
      <c r="Y38" s="941" t="str">
        <f>IF(AF39="","",DAY(AF39))</f>
        <v/>
      </c>
      <c r="Z38" s="875" t="s">
        <v>2719</v>
      </c>
      <c r="AA38" s="875"/>
      <c r="AB38" s="875" t="s">
        <v>2812</v>
      </c>
      <c r="AC38" s="875"/>
      <c r="AE38" s="872" t="s">
        <v>2523</v>
      </c>
      <c r="AF38" s="2200"/>
      <c r="AG38" s="2201"/>
      <c r="AH38" s="896"/>
    </row>
    <row r="39" spans="1:34" s="872" customFormat="1" ht="17.100000000000001" customHeight="1" thickBot="1">
      <c r="A39" s="918"/>
      <c r="B39" s="918"/>
      <c r="C39" s="918"/>
      <c r="D39" s="918"/>
      <c r="E39" s="918" t="s">
        <v>4005</v>
      </c>
      <c r="F39" s="918"/>
      <c r="G39" s="918"/>
      <c r="H39" s="918"/>
      <c r="I39" s="918"/>
      <c r="J39" s="918"/>
      <c r="K39" s="935"/>
      <c r="L39" s="938"/>
      <c r="M39" s="935"/>
      <c r="N39" s="938"/>
      <c r="O39" s="935"/>
      <c r="P39" s="918"/>
      <c r="Q39" s="938"/>
      <c r="R39" s="918"/>
      <c r="S39" s="918"/>
      <c r="T39" s="918"/>
      <c r="U39" s="935"/>
      <c r="V39" s="938"/>
      <c r="W39" s="935"/>
      <c r="X39" s="938"/>
      <c r="Y39" s="935"/>
      <c r="Z39" s="918"/>
      <c r="AA39" s="918"/>
      <c r="AB39" s="918"/>
      <c r="AC39" s="918"/>
      <c r="AE39" s="872" t="s">
        <v>2523</v>
      </c>
      <c r="AF39" s="2200"/>
      <c r="AG39" s="2201"/>
      <c r="AH39" s="896"/>
    </row>
    <row r="40" spans="1:34" s="872" customFormat="1" ht="17.100000000000001" customHeight="1">
      <c r="A40" s="875" t="s">
        <v>4006</v>
      </c>
      <c r="B40" s="875"/>
      <c r="C40" s="875"/>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row>
    <row r="41" spans="1:34" s="872" customFormat="1" ht="17.100000000000001" customHeight="1">
      <c r="A41" s="875" t="s">
        <v>4007</v>
      </c>
      <c r="B41" s="875"/>
      <c r="C41" s="875"/>
      <c r="D41" s="875"/>
      <c r="E41" s="875"/>
      <c r="F41" s="875"/>
      <c r="G41" s="875"/>
      <c r="H41" s="875"/>
      <c r="I41" s="875"/>
      <c r="J41" s="875"/>
      <c r="K41" s="2202"/>
      <c r="L41" s="2202"/>
      <c r="M41" s="2202"/>
      <c r="N41" s="2202"/>
      <c r="O41" s="2202"/>
      <c r="P41" s="2202"/>
      <c r="Q41" s="2202"/>
      <c r="R41" s="2202"/>
      <c r="S41" s="2202"/>
      <c r="T41" s="2202"/>
      <c r="U41" s="2202"/>
      <c r="V41" s="2202"/>
      <c r="W41" s="2202"/>
      <c r="X41" s="2202"/>
      <c r="Y41" s="2202"/>
      <c r="Z41" s="2202"/>
      <c r="AA41" s="2202"/>
      <c r="AB41" s="2202"/>
      <c r="AC41" s="2202"/>
    </row>
    <row r="42" spans="1:34" s="872" customFormat="1" ht="17.100000000000001" customHeight="1">
      <c r="A42" s="875" t="s">
        <v>4008</v>
      </c>
      <c r="B42" s="875"/>
      <c r="C42" s="875"/>
      <c r="D42" s="875"/>
      <c r="E42" s="875"/>
      <c r="F42" s="875"/>
      <c r="G42" s="875"/>
      <c r="H42" s="875"/>
      <c r="I42" s="875"/>
      <c r="J42" s="875"/>
      <c r="K42" s="2202"/>
      <c r="L42" s="2202"/>
      <c r="M42" s="2202"/>
      <c r="N42" s="2202"/>
      <c r="O42" s="2202"/>
      <c r="P42" s="2202"/>
      <c r="Q42" s="2202"/>
      <c r="R42" s="2202"/>
      <c r="S42" s="2202"/>
      <c r="T42" s="2202"/>
      <c r="U42" s="2202"/>
      <c r="V42" s="2202"/>
      <c r="W42" s="2202"/>
      <c r="X42" s="2202"/>
      <c r="Y42" s="2202"/>
      <c r="Z42" s="2202"/>
      <c r="AA42" s="2202"/>
      <c r="AB42" s="2202"/>
      <c r="AC42" s="2202"/>
    </row>
    <row r="43" spans="1:34" s="872" customFormat="1" ht="17.100000000000001" customHeight="1">
      <c r="A43" s="875"/>
      <c r="B43" s="875"/>
      <c r="C43" s="875"/>
      <c r="D43" s="875"/>
      <c r="E43" s="875"/>
      <c r="F43" s="875"/>
      <c r="G43" s="875"/>
      <c r="H43" s="875"/>
      <c r="I43" s="875"/>
      <c r="J43" s="875"/>
      <c r="K43" s="2202"/>
      <c r="L43" s="2202"/>
      <c r="M43" s="2202"/>
      <c r="N43" s="2202"/>
      <c r="O43" s="2202"/>
      <c r="P43" s="2202"/>
      <c r="Q43" s="2202"/>
      <c r="R43" s="2202"/>
      <c r="S43" s="2202"/>
      <c r="T43" s="2202"/>
      <c r="U43" s="2202"/>
      <c r="V43" s="2202"/>
      <c r="W43" s="2202"/>
      <c r="X43" s="2202"/>
      <c r="Y43" s="2202"/>
      <c r="Z43" s="2202"/>
      <c r="AA43" s="2202"/>
      <c r="AB43" s="2202"/>
      <c r="AC43" s="2202"/>
    </row>
    <row r="44" spans="1:34" s="872" customFormat="1" ht="17.100000000000001" customHeight="1">
      <c r="A44" s="918"/>
      <c r="B44" s="918"/>
      <c r="C44" s="918"/>
      <c r="D44" s="918"/>
      <c r="E44" s="918"/>
      <c r="F44" s="918"/>
      <c r="G44" s="918"/>
      <c r="H44" s="918"/>
      <c r="I44" s="918"/>
      <c r="J44" s="918"/>
      <c r="K44" s="2207"/>
      <c r="L44" s="2207"/>
      <c r="M44" s="2207"/>
      <c r="N44" s="2207"/>
      <c r="O44" s="2207"/>
      <c r="P44" s="2207"/>
      <c r="Q44" s="2207"/>
      <c r="R44" s="2207"/>
      <c r="S44" s="2207"/>
      <c r="T44" s="2207"/>
      <c r="U44" s="2207"/>
      <c r="V44" s="2207"/>
      <c r="W44" s="2207"/>
      <c r="X44" s="2207"/>
      <c r="Y44" s="2207"/>
      <c r="Z44" s="2207"/>
      <c r="AA44" s="2207"/>
      <c r="AB44" s="2207"/>
      <c r="AC44" s="2207"/>
    </row>
    <row r="45" spans="1:34" s="872" customFormat="1" ht="17.100000000000001" customHeight="1">
      <c r="A45" s="875" t="s">
        <v>4009</v>
      </c>
      <c r="B45" s="875"/>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875"/>
      <c r="AC45" s="875"/>
    </row>
    <row r="46" spans="1:34" ht="17.100000000000001" customHeight="1">
      <c r="A46" s="2199"/>
      <c r="B46" s="2199"/>
      <c r="C46" s="2199"/>
      <c r="D46" s="2199"/>
      <c r="E46" s="2199"/>
      <c r="F46" s="2199"/>
      <c r="G46" s="2199"/>
      <c r="H46" s="2199"/>
      <c r="I46" s="2199"/>
      <c r="J46" s="2199"/>
      <c r="K46" s="2199"/>
      <c r="L46" s="2199"/>
      <c r="M46" s="2199"/>
      <c r="N46" s="2199"/>
      <c r="O46" s="2199"/>
      <c r="P46" s="2199"/>
      <c r="Q46" s="2199"/>
      <c r="R46" s="2199"/>
      <c r="S46" s="2199"/>
      <c r="T46" s="2199"/>
      <c r="U46" s="2199"/>
      <c r="V46" s="2199"/>
      <c r="W46" s="2199"/>
      <c r="X46" s="2199"/>
      <c r="Y46" s="2199"/>
      <c r="Z46" s="2199"/>
      <c r="AA46" s="2199"/>
      <c r="AB46" s="2199"/>
      <c r="AC46" s="2199"/>
    </row>
    <row r="47" spans="1:34" ht="17.100000000000001" customHeight="1">
      <c r="A47" s="2199"/>
      <c r="B47" s="2199"/>
      <c r="C47" s="2199"/>
      <c r="D47" s="2199"/>
      <c r="E47" s="2199"/>
      <c r="F47" s="2199"/>
      <c r="G47" s="2199"/>
      <c r="H47" s="2199"/>
      <c r="I47" s="2199"/>
      <c r="J47" s="2199"/>
      <c r="K47" s="2199"/>
      <c r="L47" s="2199"/>
      <c r="M47" s="2199"/>
      <c r="N47" s="2199"/>
      <c r="O47" s="2199"/>
      <c r="P47" s="2199"/>
      <c r="Q47" s="2199"/>
      <c r="R47" s="2199"/>
      <c r="S47" s="2199"/>
      <c r="T47" s="2199"/>
      <c r="U47" s="2199"/>
      <c r="V47" s="2199"/>
      <c r="W47" s="2199"/>
      <c r="X47" s="2199"/>
      <c r="Y47" s="2199"/>
      <c r="Z47" s="2199"/>
      <c r="AA47" s="2199"/>
      <c r="AB47" s="2199"/>
      <c r="AC47" s="2199"/>
    </row>
    <row r="48" spans="1:34" ht="20.100000000000001" customHeight="1">
      <c r="A48" s="2199"/>
      <c r="B48" s="2199"/>
      <c r="C48" s="2199"/>
      <c r="D48" s="2199"/>
      <c r="E48" s="2199"/>
      <c r="F48" s="2199"/>
      <c r="G48" s="2199"/>
      <c r="H48" s="2199"/>
      <c r="I48" s="2199"/>
      <c r="J48" s="2199"/>
      <c r="K48" s="2199"/>
      <c r="L48" s="2199"/>
      <c r="M48" s="2199"/>
      <c r="N48" s="2199"/>
      <c r="O48" s="2199"/>
      <c r="P48" s="2199"/>
      <c r="Q48" s="2199"/>
      <c r="R48" s="2199"/>
      <c r="S48" s="2199"/>
      <c r="T48" s="2199"/>
      <c r="U48" s="2199"/>
      <c r="V48" s="2199"/>
      <c r="W48" s="2199"/>
      <c r="X48" s="2199"/>
      <c r="Y48" s="2199"/>
      <c r="Z48" s="2199"/>
      <c r="AA48" s="2199"/>
      <c r="AB48" s="2199"/>
      <c r="AC48" s="2199"/>
    </row>
    <row r="94" spans="1:1" ht="20.100000000000001" customHeight="1">
      <c r="A94" s="907" t="s">
        <v>2895</v>
      </c>
    </row>
    <row r="95" spans="1:1" ht="20.100000000000001" customHeight="1">
      <c r="A95" s="907" t="s">
        <v>2897</v>
      </c>
    </row>
    <row r="96" spans="1:1" ht="20.100000000000001" customHeight="1">
      <c r="A96" s="907" t="s">
        <v>2899</v>
      </c>
    </row>
    <row r="97" spans="1:1" ht="20.100000000000001" customHeight="1">
      <c r="A97" s="907" t="s">
        <v>2901</v>
      </c>
    </row>
    <row r="98" spans="1:1" ht="20.100000000000001" customHeight="1">
      <c r="A98" s="929" t="s">
        <v>2903</v>
      </c>
    </row>
    <row r="99" spans="1:1" ht="20.100000000000001" customHeight="1">
      <c r="A99" s="929" t="s">
        <v>2905</v>
      </c>
    </row>
    <row r="100" spans="1:1" ht="20.100000000000001" customHeight="1">
      <c r="A100" s="929" t="s">
        <v>2907</v>
      </c>
    </row>
    <row r="101" spans="1:1" ht="20.100000000000001" customHeight="1">
      <c r="A101" s="929" t="s">
        <v>2909</v>
      </c>
    </row>
    <row r="102" spans="1:1" ht="20.100000000000001" customHeight="1">
      <c r="A102" s="929" t="s">
        <v>2911</v>
      </c>
    </row>
    <row r="103" spans="1:1" ht="20.100000000000001" customHeight="1">
      <c r="A103" s="929" t="s">
        <v>2913</v>
      </c>
    </row>
    <row r="104" spans="1:1" ht="20.100000000000001" customHeight="1">
      <c r="A104" s="929" t="s">
        <v>2915</v>
      </c>
    </row>
    <row r="105" spans="1:1" ht="20.100000000000001" customHeight="1">
      <c r="A105" s="929" t="s">
        <v>2917</v>
      </c>
    </row>
    <row r="106" spans="1:1" ht="20.100000000000001" customHeight="1">
      <c r="A106" s="929" t="s">
        <v>2919</v>
      </c>
    </row>
    <row r="107" spans="1:1" ht="20.100000000000001" customHeight="1">
      <c r="A107" s="929" t="s">
        <v>2921</v>
      </c>
    </row>
  </sheetData>
  <mergeCells count="39">
    <mergeCell ref="A46:AC46"/>
    <mergeCell ref="A47:AC47"/>
    <mergeCell ref="A48:AC48"/>
    <mergeCell ref="AF38:AG38"/>
    <mergeCell ref="AF39:AG39"/>
    <mergeCell ref="K41:AC41"/>
    <mergeCell ref="K42:AC42"/>
    <mergeCell ref="K43:AC43"/>
    <mergeCell ref="K44:AC44"/>
    <mergeCell ref="J32:Q32"/>
    <mergeCell ref="T32:AA32"/>
    <mergeCell ref="AF33:AG33"/>
    <mergeCell ref="AF34:AG34"/>
    <mergeCell ref="J36:Q37"/>
    <mergeCell ref="T36:AA37"/>
    <mergeCell ref="AB30:AB31"/>
    <mergeCell ref="I28:I29"/>
    <mergeCell ref="J28:Q29"/>
    <mergeCell ref="R28:R29"/>
    <mergeCell ref="S28:S29"/>
    <mergeCell ref="T28:AA29"/>
    <mergeCell ref="AB28:AB29"/>
    <mergeCell ref="I30:I31"/>
    <mergeCell ref="J30:Q31"/>
    <mergeCell ref="R30:R31"/>
    <mergeCell ref="S30:S31"/>
    <mergeCell ref="T30:AA31"/>
    <mergeCell ref="AF14:AG14"/>
    <mergeCell ref="AF18:AG18"/>
    <mergeCell ref="AF20:AG20"/>
    <mergeCell ref="I23:AC23"/>
    <mergeCell ref="AF24:AG24"/>
    <mergeCell ref="I25:L25"/>
    <mergeCell ref="A2:AC2"/>
    <mergeCell ref="F5:AC5"/>
    <mergeCell ref="F6:AC6"/>
    <mergeCell ref="V8:AB8"/>
    <mergeCell ref="V11:AB11"/>
    <mergeCell ref="J12:AC12"/>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AD2" sqref="AD2"/>
    </sheetView>
  </sheetViews>
  <sheetFormatPr defaultRowHeight="20.100000000000001" customHeight="1"/>
  <cols>
    <col min="1" max="29" width="3" style="929" customWidth="1"/>
    <col min="30" max="256" width="9" style="929"/>
    <col min="257" max="285" width="3" style="929" customWidth="1"/>
    <col min="286" max="512" width="9" style="929"/>
    <col min="513" max="541" width="3" style="929" customWidth="1"/>
    <col min="542" max="768" width="9" style="929"/>
    <col min="769" max="797" width="3" style="929" customWidth="1"/>
    <col min="798" max="1024" width="9" style="929"/>
    <col min="1025" max="1053" width="3" style="929" customWidth="1"/>
    <col min="1054" max="1280" width="9" style="929"/>
    <col min="1281" max="1309" width="3" style="929" customWidth="1"/>
    <col min="1310" max="1536" width="9" style="929"/>
    <col min="1537" max="1565" width="3" style="929" customWidth="1"/>
    <col min="1566" max="1792" width="9" style="929"/>
    <col min="1793" max="1821" width="3" style="929" customWidth="1"/>
    <col min="1822" max="2048" width="9" style="929"/>
    <col min="2049" max="2077" width="3" style="929" customWidth="1"/>
    <col min="2078" max="2304" width="9" style="929"/>
    <col min="2305" max="2333" width="3" style="929" customWidth="1"/>
    <col min="2334" max="2560" width="9" style="929"/>
    <col min="2561" max="2589" width="3" style="929" customWidth="1"/>
    <col min="2590" max="2816" width="9" style="929"/>
    <col min="2817" max="2845" width="3" style="929" customWidth="1"/>
    <col min="2846" max="3072" width="9" style="929"/>
    <col min="3073" max="3101" width="3" style="929" customWidth="1"/>
    <col min="3102" max="3328" width="9" style="929"/>
    <col min="3329" max="3357" width="3" style="929" customWidth="1"/>
    <col min="3358" max="3584" width="9" style="929"/>
    <col min="3585" max="3613" width="3" style="929" customWidth="1"/>
    <col min="3614" max="3840" width="9" style="929"/>
    <col min="3841" max="3869" width="3" style="929" customWidth="1"/>
    <col min="3870" max="4096" width="9" style="929"/>
    <col min="4097" max="4125" width="3" style="929" customWidth="1"/>
    <col min="4126" max="4352" width="9" style="929"/>
    <col min="4353" max="4381" width="3" style="929" customWidth="1"/>
    <col min="4382" max="4608" width="9" style="929"/>
    <col min="4609" max="4637" width="3" style="929" customWidth="1"/>
    <col min="4638" max="4864" width="9" style="929"/>
    <col min="4865" max="4893" width="3" style="929" customWidth="1"/>
    <col min="4894" max="5120" width="9" style="929"/>
    <col min="5121" max="5149" width="3" style="929" customWidth="1"/>
    <col min="5150" max="5376" width="9" style="929"/>
    <col min="5377" max="5405" width="3" style="929" customWidth="1"/>
    <col min="5406" max="5632" width="9" style="929"/>
    <col min="5633" max="5661" width="3" style="929" customWidth="1"/>
    <col min="5662" max="5888" width="9" style="929"/>
    <col min="5889" max="5917" width="3" style="929" customWidth="1"/>
    <col min="5918" max="6144" width="9" style="929"/>
    <col min="6145" max="6173" width="3" style="929" customWidth="1"/>
    <col min="6174" max="6400" width="9" style="929"/>
    <col min="6401" max="6429" width="3" style="929" customWidth="1"/>
    <col min="6430" max="6656" width="9" style="929"/>
    <col min="6657" max="6685" width="3" style="929" customWidth="1"/>
    <col min="6686" max="6912" width="9" style="929"/>
    <col min="6913" max="6941" width="3" style="929" customWidth="1"/>
    <col min="6942" max="7168" width="9" style="929"/>
    <col min="7169" max="7197" width="3" style="929" customWidth="1"/>
    <col min="7198" max="7424" width="9" style="929"/>
    <col min="7425" max="7453" width="3" style="929" customWidth="1"/>
    <col min="7454" max="7680" width="9" style="929"/>
    <col min="7681" max="7709" width="3" style="929" customWidth="1"/>
    <col min="7710" max="7936" width="9" style="929"/>
    <col min="7937" max="7965" width="3" style="929" customWidth="1"/>
    <col min="7966" max="8192" width="9" style="929"/>
    <col min="8193" max="8221" width="3" style="929" customWidth="1"/>
    <col min="8222" max="8448" width="9" style="929"/>
    <col min="8449" max="8477" width="3" style="929" customWidth="1"/>
    <col min="8478" max="8704" width="9" style="929"/>
    <col min="8705" max="8733" width="3" style="929" customWidth="1"/>
    <col min="8734" max="8960" width="9" style="929"/>
    <col min="8961" max="8989" width="3" style="929" customWidth="1"/>
    <col min="8990" max="9216" width="9" style="929"/>
    <col min="9217" max="9245" width="3" style="929" customWidth="1"/>
    <col min="9246" max="9472" width="9" style="929"/>
    <col min="9473" max="9501" width="3" style="929" customWidth="1"/>
    <col min="9502" max="9728" width="9" style="929"/>
    <col min="9729" max="9757" width="3" style="929" customWidth="1"/>
    <col min="9758" max="9984" width="9" style="929"/>
    <col min="9985" max="10013" width="3" style="929" customWidth="1"/>
    <col min="10014" max="10240" width="9" style="929"/>
    <col min="10241" max="10269" width="3" style="929" customWidth="1"/>
    <col min="10270" max="10496" width="9" style="929"/>
    <col min="10497" max="10525" width="3" style="929" customWidth="1"/>
    <col min="10526" max="10752" width="9" style="929"/>
    <col min="10753" max="10781" width="3" style="929" customWidth="1"/>
    <col min="10782" max="11008" width="9" style="929"/>
    <col min="11009" max="11037" width="3" style="929" customWidth="1"/>
    <col min="11038" max="11264" width="9" style="929"/>
    <col min="11265" max="11293" width="3" style="929" customWidth="1"/>
    <col min="11294" max="11520" width="9" style="929"/>
    <col min="11521" max="11549" width="3" style="929" customWidth="1"/>
    <col min="11550" max="11776" width="9" style="929"/>
    <col min="11777" max="11805" width="3" style="929" customWidth="1"/>
    <col min="11806" max="12032" width="9" style="929"/>
    <col min="12033" max="12061" width="3" style="929" customWidth="1"/>
    <col min="12062" max="12288" width="9" style="929"/>
    <col min="12289" max="12317" width="3" style="929" customWidth="1"/>
    <col min="12318" max="12544" width="9" style="929"/>
    <col min="12545" max="12573" width="3" style="929" customWidth="1"/>
    <col min="12574" max="12800" width="9" style="929"/>
    <col min="12801" max="12829" width="3" style="929" customWidth="1"/>
    <col min="12830" max="13056" width="9" style="929"/>
    <col min="13057" max="13085" width="3" style="929" customWidth="1"/>
    <col min="13086" max="13312" width="9" style="929"/>
    <col min="13313" max="13341" width="3" style="929" customWidth="1"/>
    <col min="13342" max="13568" width="9" style="929"/>
    <col min="13569" max="13597" width="3" style="929" customWidth="1"/>
    <col min="13598" max="13824" width="9" style="929"/>
    <col min="13825" max="13853" width="3" style="929" customWidth="1"/>
    <col min="13854" max="14080" width="9" style="929"/>
    <col min="14081" max="14109" width="3" style="929" customWidth="1"/>
    <col min="14110" max="14336" width="9" style="929"/>
    <col min="14337" max="14365" width="3" style="929" customWidth="1"/>
    <col min="14366" max="14592" width="9" style="929"/>
    <col min="14593" max="14621" width="3" style="929" customWidth="1"/>
    <col min="14622" max="14848" width="9" style="929"/>
    <col min="14849" max="14877" width="3" style="929" customWidth="1"/>
    <col min="14878" max="15104" width="9" style="929"/>
    <col min="15105" max="15133" width="3" style="929" customWidth="1"/>
    <col min="15134" max="15360" width="9" style="929"/>
    <col min="15361" max="15389" width="3" style="929" customWidth="1"/>
    <col min="15390" max="15616" width="9" style="929"/>
    <col min="15617" max="15645" width="3" style="929" customWidth="1"/>
    <col min="15646" max="15872" width="9" style="929"/>
    <col min="15873" max="15901" width="3" style="929" customWidth="1"/>
    <col min="15902" max="16128" width="9" style="929"/>
    <col min="16129" max="16157" width="3" style="929" customWidth="1"/>
    <col min="16158" max="16384" width="9" style="929"/>
  </cols>
  <sheetData>
    <row r="1" spans="1:33" ht="17.100000000000001" customHeight="1"/>
    <row r="2" spans="1:33" ht="17.100000000000001" customHeight="1">
      <c r="A2" s="2195" t="s">
        <v>2823</v>
      </c>
      <c r="B2" s="2195"/>
      <c r="C2" s="2195"/>
      <c r="D2" s="2195"/>
      <c r="E2" s="2195"/>
      <c r="F2" s="2195"/>
      <c r="G2" s="2195"/>
      <c r="H2" s="2195"/>
      <c r="I2" s="2195"/>
      <c r="J2" s="2195"/>
      <c r="K2" s="2195"/>
      <c r="L2" s="2195"/>
      <c r="M2" s="2195"/>
      <c r="N2" s="2195"/>
      <c r="O2" s="2195"/>
      <c r="P2" s="2195"/>
      <c r="Q2" s="2195"/>
      <c r="R2" s="2195"/>
      <c r="S2" s="2195"/>
      <c r="T2" s="2195"/>
      <c r="U2" s="2195"/>
      <c r="V2" s="2195"/>
      <c r="W2" s="2195"/>
      <c r="X2" s="2195"/>
      <c r="Y2" s="2195"/>
      <c r="Z2" s="2195"/>
      <c r="AA2" s="2195"/>
      <c r="AB2" s="2195"/>
      <c r="AC2" s="2195"/>
    </row>
    <row r="3" spans="1:33" ht="17.100000000000001" customHeight="1">
      <c r="A3" s="929" t="s">
        <v>3973</v>
      </c>
    </row>
    <row r="4" spans="1:33" ht="17.100000000000001" customHeight="1">
      <c r="A4" s="930" t="s">
        <v>3974</v>
      </c>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row>
    <row r="5" spans="1:33" ht="17.100000000000001" customHeight="1">
      <c r="A5" s="929" t="s">
        <v>3975</v>
      </c>
      <c r="F5" s="2196">
        <f>第三面!F4</f>
        <v>0</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row>
    <row r="6" spans="1:33" ht="17.100000000000001" customHeight="1">
      <c r="A6" s="929" t="s">
        <v>3976</v>
      </c>
      <c r="F6" s="2197" t="str">
        <f>IF(第三面!F5="","",第三面!F5)</f>
        <v/>
      </c>
      <c r="G6" s="2197"/>
      <c r="H6" s="2197"/>
      <c r="I6" s="2197"/>
      <c r="J6" s="2197"/>
      <c r="K6" s="2197"/>
      <c r="L6" s="2197"/>
      <c r="M6" s="2197"/>
      <c r="N6" s="2197"/>
      <c r="O6" s="2197"/>
      <c r="P6" s="2197"/>
      <c r="Q6" s="2197"/>
      <c r="R6" s="2197"/>
      <c r="S6" s="2197"/>
      <c r="T6" s="2197"/>
      <c r="U6" s="2197"/>
      <c r="V6" s="2197"/>
      <c r="W6" s="2197"/>
      <c r="X6" s="2197"/>
      <c r="Y6" s="2197"/>
      <c r="Z6" s="2197"/>
      <c r="AA6" s="2197"/>
      <c r="AB6" s="2197"/>
      <c r="AC6" s="2197"/>
    </row>
    <row r="7" spans="1:33" ht="17.100000000000001" customHeight="1">
      <c r="A7" s="930" t="s">
        <v>3977</v>
      </c>
      <c r="B7" s="930"/>
      <c r="C7" s="930"/>
      <c r="D7" s="930"/>
      <c r="E7" s="930"/>
    </row>
    <row r="8" spans="1:33" ht="17.100000000000001" customHeight="1">
      <c r="B8" s="929" t="s">
        <v>3978</v>
      </c>
      <c r="S8" s="905"/>
      <c r="T8" s="905"/>
      <c r="U8" s="905" t="s">
        <v>16</v>
      </c>
      <c r="V8" s="2178" t="str">
        <f>IF(第四面!F46="","",第四面!F46)</f>
        <v/>
      </c>
      <c r="W8" s="2178"/>
      <c r="X8" s="2178"/>
      <c r="Y8" s="2178"/>
      <c r="Z8" s="2178"/>
      <c r="AA8" s="2178"/>
      <c r="AB8" s="2178"/>
      <c r="AC8" s="929" t="s">
        <v>17</v>
      </c>
    </row>
    <row r="9" spans="1:33" ht="17.100000000000001" customHeight="1">
      <c r="B9" s="929" t="s">
        <v>3979</v>
      </c>
      <c r="H9" s="933" t="str">
        <f>第三面!C30</f>
        <v>□</v>
      </c>
      <c r="I9" s="929" t="s">
        <v>2863</v>
      </c>
      <c r="K9" s="933" t="str">
        <f>第三面!F30</f>
        <v>□</v>
      </c>
      <c r="L9" s="929" t="s">
        <v>3440</v>
      </c>
      <c r="N9" s="933" t="str">
        <f>第三面!I30</f>
        <v>□</v>
      </c>
      <c r="O9" s="929" t="s">
        <v>3441</v>
      </c>
      <c r="Q9" s="933" t="str">
        <f>第三面!L30</f>
        <v>□</v>
      </c>
      <c r="R9" s="929" t="s">
        <v>3980</v>
      </c>
    </row>
    <row r="10" spans="1:33" ht="17.100000000000001" customHeight="1">
      <c r="H10" s="933" t="str">
        <f>第三面!S30</f>
        <v>□</v>
      </c>
      <c r="I10" s="929" t="s">
        <v>3981</v>
      </c>
      <c r="M10" s="933" t="str">
        <f>第三面!X30</f>
        <v>□</v>
      </c>
      <c r="N10" s="929" t="s">
        <v>3982</v>
      </c>
      <c r="S10" s="895" t="s">
        <v>2828</v>
      </c>
      <c r="T10" s="929" t="s">
        <v>3983</v>
      </c>
    </row>
    <row r="11" spans="1:33" ht="17.100000000000001" customHeight="1">
      <c r="A11" s="932"/>
      <c r="B11" s="932" t="s">
        <v>3984</v>
      </c>
      <c r="C11" s="932"/>
      <c r="D11" s="932"/>
      <c r="E11" s="932"/>
      <c r="F11" s="932"/>
      <c r="G11" s="932"/>
      <c r="H11" s="934"/>
      <c r="I11" s="932"/>
      <c r="J11" s="932"/>
      <c r="K11" s="932"/>
      <c r="L11" s="932"/>
      <c r="M11" s="934"/>
      <c r="N11" s="932"/>
      <c r="O11" s="932"/>
      <c r="P11" s="932"/>
      <c r="Q11" s="932"/>
      <c r="R11" s="932"/>
      <c r="S11" s="935"/>
      <c r="T11" s="932"/>
      <c r="U11" s="932" t="s">
        <v>16</v>
      </c>
      <c r="V11" s="2198"/>
      <c r="W11" s="2198"/>
      <c r="X11" s="2198"/>
      <c r="Y11" s="2198"/>
      <c r="Z11" s="2198"/>
      <c r="AA11" s="2198"/>
      <c r="AB11" s="2198"/>
      <c r="AC11" s="932" t="s">
        <v>17</v>
      </c>
    </row>
    <row r="12" spans="1:33" ht="17.100000000000001" customHeight="1">
      <c r="A12" s="929" t="s">
        <v>3985</v>
      </c>
      <c r="J12" s="2199"/>
      <c r="K12" s="2199"/>
      <c r="L12" s="2199"/>
      <c r="M12" s="2199"/>
      <c r="N12" s="2199"/>
      <c r="O12" s="2199"/>
      <c r="P12" s="2199"/>
      <c r="Q12" s="2199"/>
      <c r="R12" s="2199"/>
      <c r="S12" s="2199"/>
      <c r="T12" s="2199"/>
      <c r="U12" s="2199"/>
      <c r="V12" s="2199"/>
      <c r="W12" s="2199"/>
      <c r="X12" s="2199"/>
      <c r="Y12" s="2199"/>
      <c r="Z12" s="2199"/>
      <c r="AA12" s="2199"/>
      <c r="AB12" s="2199"/>
      <c r="AC12" s="2199"/>
    </row>
    <row r="13" spans="1:33" ht="17.100000000000001" customHeight="1" thickBot="1">
      <c r="A13" s="932"/>
      <c r="B13" s="932"/>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F13" s="875"/>
    </row>
    <row r="14" spans="1:33" ht="17.100000000000001" customHeight="1" thickBot="1">
      <c r="A14" s="929" t="s">
        <v>3986</v>
      </c>
      <c r="I14" s="917" t="str">
        <f>IF(AF14&lt;43586,"平成","令和")</f>
        <v>平成</v>
      </c>
      <c r="J14" s="917"/>
      <c r="K14" s="936" t="str">
        <f>IF(AF14="","",IF(AF14&lt;43586,(YEAR(AF14)-1988),IF(AF14&lt;43831,TEXT(AF14,"元"),(YEAR(AF14)-2018))))</f>
        <v/>
      </c>
      <c r="L14" s="937" t="s">
        <v>5</v>
      </c>
      <c r="M14" s="936" t="str">
        <f>IF(AF14="","",MONTH(AF14))</f>
        <v/>
      </c>
      <c r="N14" s="937" t="s">
        <v>2718</v>
      </c>
      <c r="O14" s="936" t="str">
        <f>IF(AF14="","",DAY(AF14))</f>
        <v/>
      </c>
      <c r="P14" s="917" t="s">
        <v>2719</v>
      </c>
      <c r="AE14" s="872" t="s">
        <v>2523</v>
      </c>
      <c r="AF14" s="2200"/>
      <c r="AG14" s="2201"/>
    </row>
    <row r="15" spans="1:33" ht="17.100000000000001" customHeight="1">
      <c r="A15" s="932"/>
      <c r="B15" s="932"/>
      <c r="C15" s="932"/>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row>
    <row r="16" spans="1:33" ht="17.100000000000001" customHeight="1">
      <c r="A16" s="929" t="s">
        <v>3987</v>
      </c>
      <c r="I16" s="929" t="s">
        <v>3988</v>
      </c>
      <c r="S16" s="929" t="s">
        <v>3989</v>
      </c>
    </row>
    <row r="17" spans="1:34" ht="17.100000000000001" customHeight="1" thickBot="1"/>
    <row r="18" spans="1:34" s="872" customFormat="1" ht="17.100000000000001" customHeight="1" thickBot="1">
      <c r="A18" s="917" t="s">
        <v>3990</v>
      </c>
      <c r="B18" s="917"/>
      <c r="C18" s="917"/>
      <c r="D18" s="917"/>
      <c r="E18" s="917"/>
      <c r="F18" s="917"/>
      <c r="G18" s="917"/>
      <c r="H18" s="917"/>
      <c r="I18" s="917" t="str">
        <f>IF(AF18&lt;43586,"平成","令和")</f>
        <v>平成</v>
      </c>
      <c r="J18" s="917"/>
      <c r="K18" s="936" t="str">
        <f>IF(AF18="","",IF(AF18&lt;43586,(YEAR(AF18)-1988),IF(AF18&lt;43831,TEXT(AF18,"元"),(YEAR(AF18)-2018))))</f>
        <v/>
      </c>
      <c r="L18" s="937" t="s">
        <v>5</v>
      </c>
      <c r="M18" s="936" t="str">
        <f>IF(AF18="","",MONTH(AF18))</f>
        <v/>
      </c>
      <c r="N18" s="937" t="s">
        <v>2718</v>
      </c>
      <c r="O18" s="936" t="str">
        <f>IF(AF18="","",DAY(AF18))</f>
        <v/>
      </c>
      <c r="P18" s="917" t="s">
        <v>2719</v>
      </c>
      <c r="Q18" s="937"/>
      <c r="R18" s="917"/>
      <c r="S18" s="917"/>
      <c r="T18" s="917"/>
      <c r="U18" s="917"/>
      <c r="V18" s="917"/>
      <c r="W18" s="917"/>
      <c r="X18" s="917"/>
      <c r="Y18" s="917"/>
      <c r="Z18" s="917"/>
      <c r="AA18" s="917"/>
      <c r="AB18" s="917"/>
      <c r="AC18" s="917"/>
      <c r="AE18" s="872" t="s">
        <v>2523</v>
      </c>
      <c r="AF18" s="2200"/>
      <c r="AG18" s="2201"/>
      <c r="AH18" s="896"/>
    </row>
    <row r="19" spans="1:34" s="872" customFormat="1" ht="17.100000000000001" customHeight="1" thickBot="1">
      <c r="A19" s="875"/>
      <c r="B19" s="875"/>
      <c r="C19" s="875"/>
      <c r="D19" s="875"/>
      <c r="E19" s="875"/>
      <c r="F19" s="875"/>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row>
    <row r="20" spans="1:34" s="872" customFormat="1" ht="17.100000000000001" customHeight="1" thickBot="1">
      <c r="A20" s="917" t="s">
        <v>4010</v>
      </c>
      <c r="B20" s="917"/>
      <c r="C20" s="917"/>
      <c r="D20" s="917"/>
      <c r="E20" s="917"/>
      <c r="F20" s="917"/>
      <c r="G20" s="917"/>
      <c r="H20" s="917"/>
      <c r="I20" s="917" t="s">
        <v>2717</v>
      </c>
      <c r="J20" s="917"/>
      <c r="K20" s="936" t="str">
        <f>IF(AF20="","",IF(AF20&lt;43831,TEXT(AF20,"元"),(YEAR(AF20)-2018)))</f>
        <v/>
      </c>
      <c r="L20" s="937" t="s">
        <v>5</v>
      </c>
      <c r="M20" s="936" t="str">
        <f>IF(AF20="","",MONTH(AF20))</f>
        <v/>
      </c>
      <c r="N20" s="937" t="s">
        <v>2718</v>
      </c>
      <c r="O20" s="936" t="str">
        <f>IF(AF20="","",DAY(AF20))</f>
        <v/>
      </c>
      <c r="P20" s="917" t="s">
        <v>2719</v>
      </c>
      <c r="Q20" s="937"/>
      <c r="R20" s="917"/>
      <c r="S20" s="917"/>
      <c r="T20" s="917"/>
      <c r="U20" s="917"/>
      <c r="V20" s="917"/>
      <c r="W20" s="917"/>
      <c r="X20" s="917"/>
      <c r="Y20" s="917"/>
      <c r="Z20" s="917"/>
      <c r="AA20" s="917"/>
      <c r="AB20" s="917"/>
      <c r="AC20" s="917"/>
      <c r="AE20" s="872" t="s">
        <v>2523</v>
      </c>
      <c r="AF20" s="2200"/>
      <c r="AG20" s="2201"/>
      <c r="AH20" s="896"/>
    </row>
    <row r="21" spans="1:34" s="872" customFormat="1" ht="17.100000000000001" customHeight="1">
      <c r="A21" s="918"/>
      <c r="B21" s="918"/>
      <c r="C21" s="918"/>
      <c r="D21" s="918"/>
      <c r="E21" s="918"/>
      <c r="F21" s="918"/>
      <c r="G21" s="918"/>
      <c r="H21" s="918"/>
      <c r="I21" s="918"/>
      <c r="J21" s="918"/>
      <c r="K21" s="935"/>
      <c r="L21" s="938"/>
      <c r="M21" s="935"/>
      <c r="N21" s="938"/>
      <c r="O21" s="935"/>
      <c r="P21" s="918"/>
      <c r="Q21" s="938"/>
      <c r="R21" s="918"/>
      <c r="S21" s="918"/>
      <c r="T21" s="918"/>
      <c r="U21" s="918"/>
      <c r="V21" s="918"/>
      <c r="W21" s="918"/>
      <c r="X21" s="918"/>
      <c r="Y21" s="918"/>
      <c r="Z21" s="918"/>
      <c r="AA21" s="918"/>
      <c r="AB21" s="918"/>
      <c r="AC21" s="918"/>
      <c r="AF21" s="939"/>
      <c r="AG21" s="940"/>
      <c r="AH21" s="896"/>
    </row>
    <row r="22" spans="1:34" s="872" customFormat="1" ht="17.100000000000001" customHeight="1">
      <c r="A22" s="875" t="s">
        <v>4011</v>
      </c>
      <c r="B22" s="875"/>
      <c r="C22" s="875"/>
      <c r="D22" s="875"/>
      <c r="E22" s="875"/>
      <c r="F22" s="875"/>
      <c r="G22" s="875"/>
      <c r="H22" s="875"/>
      <c r="I22" s="2194"/>
      <c r="J22" s="2194"/>
      <c r="K22" s="2194"/>
      <c r="L22" s="2194"/>
      <c r="M22" s="875" t="s">
        <v>47</v>
      </c>
      <c r="N22" s="875"/>
      <c r="O22" s="875"/>
      <c r="P22" s="875"/>
      <c r="Q22" s="875"/>
      <c r="R22" s="875"/>
      <c r="S22" s="875"/>
      <c r="T22" s="875"/>
      <c r="U22" s="875"/>
      <c r="V22" s="875"/>
      <c r="W22" s="875"/>
      <c r="X22" s="875"/>
      <c r="Y22" s="875"/>
      <c r="Z22" s="875"/>
      <c r="AA22" s="875"/>
      <c r="AB22" s="875"/>
      <c r="AC22" s="875"/>
    </row>
    <row r="23" spans="1:34" s="872" customFormat="1" ht="17.100000000000001" customHeight="1">
      <c r="A23" s="918"/>
      <c r="B23" s="918"/>
      <c r="C23" s="918"/>
      <c r="D23" s="918"/>
      <c r="E23" s="918"/>
      <c r="F23" s="918"/>
      <c r="G23" s="918"/>
      <c r="H23" s="918"/>
      <c r="I23" s="918"/>
      <c r="J23" s="918"/>
      <c r="K23" s="918"/>
      <c r="L23" s="918"/>
      <c r="M23" s="918"/>
      <c r="N23" s="918"/>
      <c r="O23" s="918"/>
      <c r="P23" s="918"/>
      <c r="Q23" s="918"/>
      <c r="R23" s="918"/>
      <c r="S23" s="918"/>
      <c r="T23" s="918"/>
      <c r="U23" s="918"/>
      <c r="V23" s="918"/>
      <c r="W23" s="918"/>
      <c r="X23" s="918"/>
      <c r="Y23" s="918"/>
      <c r="Z23" s="918"/>
      <c r="AA23" s="918"/>
      <c r="AB23" s="918"/>
      <c r="AC23" s="918"/>
    </row>
    <row r="24" spans="1:34" s="872" customFormat="1" ht="17.100000000000001" customHeight="1">
      <c r="A24" s="875" t="s">
        <v>4012</v>
      </c>
      <c r="B24" s="875"/>
      <c r="C24" s="875"/>
      <c r="D24" s="875"/>
      <c r="E24" s="875"/>
      <c r="F24" s="875"/>
      <c r="G24" s="875"/>
      <c r="H24" s="875"/>
      <c r="I24" s="884" t="s">
        <v>2811</v>
      </c>
      <c r="J24" s="875" t="s">
        <v>16</v>
      </c>
      <c r="K24" s="942"/>
      <c r="L24" s="875" t="s">
        <v>3997</v>
      </c>
      <c r="M24" s="875"/>
      <c r="N24" s="875"/>
      <c r="O24" s="875"/>
      <c r="P24" s="875"/>
      <c r="Q24" s="875"/>
      <c r="R24" s="875"/>
      <c r="S24" s="875" t="s">
        <v>3998</v>
      </c>
      <c r="T24" s="875"/>
      <c r="U24" s="942"/>
      <c r="V24" s="875" t="s">
        <v>3997</v>
      </c>
      <c r="W24" s="875"/>
      <c r="X24" s="875"/>
      <c r="Y24" s="875"/>
      <c r="Z24" s="875"/>
      <c r="AA24" s="875"/>
      <c r="AB24" s="875"/>
      <c r="AC24" s="875"/>
    </row>
    <row r="25" spans="1:34" s="872" customFormat="1" ht="17.100000000000001" customHeight="1">
      <c r="A25" s="875" t="s">
        <v>3993</v>
      </c>
      <c r="B25" s="875"/>
      <c r="C25" s="875"/>
      <c r="D25" s="875"/>
      <c r="E25" s="875"/>
      <c r="F25" s="875"/>
      <c r="G25" s="875"/>
      <c r="H25" s="875"/>
      <c r="I25" s="884" t="s">
        <v>2811</v>
      </c>
      <c r="J25" s="2205"/>
      <c r="K25" s="2205"/>
      <c r="L25" s="2205"/>
      <c r="M25" s="2205"/>
      <c r="N25" s="2205"/>
      <c r="O25" s="2205"/>
      <c r="P25" s="2205"/>
      <c r="Q25" s="2205"/>
      <c r="R25" s="901" t="s">
        <v>2812</v>
      </c>
      <c r="S25" s="884" t="s">
        <v>2811</v>
      </c>
      <c r="T25" s="2205"/>
      <c r="U25" s="2205"/>
      <c r="V25" s="2205"/>
      <c r="W25" s="2205"/>
      <c r="X25" s="2205"/>
      <c r="Y25" s="2205"/>
      <c r="Z25" s="2205"/>
      <c r="AA25" s="2205"/>
      <c r="AB25" s="901" t="s">
        <v>2812</v>
      </c>
      <c r="AC25" s="875"/>
    </row>
    <row r="26" spans="1:34" s="872" customFormat="1" ht="17.100000000000001" customHeight="1">
      <c r="A26" s="875"/>
      <c r="B26" s="875"/>
      <c r="C26" s="875"/>
      <c r="D26" s="875"/>
      <c r="E26" s="875"/>
      <c r="F26" s="875"/>
      <c r="G26" s="875"/>
      <c r="H26" s="875"/>
      <c r="I26" s="884"/>
      <c r="J26" s="2205"/>
      <c r="K26" s="2205"/>
      <c r="L26" s="2205"/>
      <c r="M26" s="2205"/>
      <c r="N26" s="2205"/>
      <c r="O26" s="2205"/>
      <c r="P26" s="2205"/>
      <c r="Q26" s="2205"/>
      <c r="R26" s="901"/>
      <c r="S26" s="884"/>
      <c r="T26" s="2205"/>
      <c r="U26" s="2205"/>
      <c r="V26" s="2205"/>
      <c r="W26" s="2205"/>
      <c r="X26" s="2205"/>
      <c r="Y26" s="2205"/>
      <c r="Z26" s="2205"/>
      <c r="AA26" s="2205"/>
      <c r="AB26" s="901"/>
      <c r="AC26" s="875"/>
    </row>
    <row r="27" spans="1:34" s="872" customFormat="1" ht="17.100000000000001" customHeight="1">
      <c r="A27" s="875" t="s">
        <v>3999</v>
      </c>
      <c r="B27" s="875"/>
      <c r="C27" s="875"/>
      <c r="D27" s="875"/>
      <c r="E27" s="875"/>
      <c r="F27" s="875"/>
      <c r="G27" s="875"/>
      <c r="H27" s="875"/>
      <c r="I27" s="2209" t="s">
        <v>2811</v>
      </c>
      <c r="J27" s="2210"/>
      <c r="K27" s="2210"/>
      <c r="L27" s="2210"/>
      <c r="M27" s="2210"/>
      <c r="N27" s="2210"/>
      <c r="O27" s="2210"/>
      <c r="P27" s="2210"/>
      <c r="Q27" s="2210"/>
      <c r="R27" s="2208" t="s">
        <v>2812</v>
      </c>
      <c r="S27" s="2209" t="s">
        <v>2811</v>
      </c>
      <c r="T27" s="2210"/>
      <c r="U27" s="2210"/>
      <c r="V27" s="2210"/>
      <c r="W27" s="2210"/>
      <c r="X27" s="2210"/>
      <c r="Y27" s="2210"/>
      <c r="Z27" s="2210"/>
      <c r="AA27" s="2210"/>
      <c r="AB27" s="2208" t="s">
        <v>2812</v>
      </c>
      <c r="AC27" s="875"/>
    </row>
    <row r="28" spans="1:34" s="872" customFormat="1" ht="17.100000000000001" customHeight="1">
      <c r="A28" s="875"/>
      <c r="B28" s="875"/>
      <c r="C28" s="875"/>
      <c r="D28" s="875"/>
      <c r="E28" s="875"/>
      <c r="F28" s="875"/>
      <c r="G28" s="875"/>
      <c r="H28" s="875"/>
      <c r="I28" s="2209"/>
      <c r="J28" s="2210"/>
      <c r="K28" s="2210"/>
      <c r="L28" s="2210"/>
      <c r="M28" s="2210"/>
      <c r="N28" s="2210"/>
      <c r="O28" s="2210"/>
      <c r="P28" s="2210"/>
      <c r="Q28" s="2210"/>
      <c r="R28" s="2208"/>
      <c r="S28" s="2209"/>
      <c r="T28" s="2210"/>
      <c r="U28" s="2210"/>
      <c r="V28" s="2210"/>
      <c r="W28" s="2210"/>
      <c r="X28" s="2210"/>
      <c r="Y28" s="2210"/>
      <c r="Z28" s="2210"/>
      <c r="AA28" s="2210"/>
      <c r="AB28" s="2208"/>
      <c r="AC28" s="875"/>
    </row>
    <row r="29" spans="1:34" s="872" customFormat="1" ht="17.100000000000001" customHeight="1" thickBot="1">
      <c r="A29" s="875" t="s">
        <v>4000</v>
      </c>
      <c r="B29" s="875"/>
      <c r="C29" s="875"/>
      <c r="D29" s="875"/>
      <c r="E29" s="875"/>
      <c r="F29" s="875"/>
      <c r="G29" s="875"/>
      <c r="H29" s="875"/>
      <c r="I29" s="884" t="s">
        <v>2811</v>
      </c>
      <c r="J29" s="2194"/>
      <c r="K29" s="2194"/>
      <c r="L29" s="2194"/>
      <c r="M29" s="2194"/>
      <c r="N29" s="2194"/>
      <c r="O29" s="2194"/>
      <c r="P29" s="2194"/>
      <c r="Q29" s="2194"/>
      <c r="R29" s="901" t="s">
        <v>2812</v>
      </c>
      <c r="S29" s="884" t="s">
        <v>2811</v>
      </c>
      <c r="T29" s="2194"/>
      <c r="U29" s="2194"/>
      <c r="V29" s="2194"/>
      <c r="W29" s="2194"/>
      <c r="X29" s="2194"/>
      <c r="Y29" s="2194"/>
      <c r="Z29" s="2194"/>
      <c r="AA29" s="2194"/>
      <c r="AB29" s="901" t="s">
        <v>2812</v>
      </c>
      <c r="AC29" s="875"/>
    </row>
    <row r="30" spans="1:34" s="872" customFormat="1" ht="17.100000000000001" customHeight="1" thickBot="1">
      <c r="A30" s="943" t="s">
        <v>4001</v>
      </c>
      <c r="B30" s="875"/>
      <c r="C30" s="875"/>
      <c r="D30" s="875"/>
      <c r="E30" s="875"/>
      <c r="F30" s="875"/>
      <c r="G30" s="875"/>
      <c r="H30" s="875"/>
      <c r="I30" s="875" t="str">
        <f>IF(AF30&lt;43586,"（平成","（令和")</f>
        <v>（平成</v>
      </c>
      <c r="J30" s="875"/>
      <c r="K30" s="941" t="str">
        <f>IF(AF30="","",IF(AF30&lt;43586,(YEAR(AF30)-1988),IF(AF30&lt;43831,TEXT(AF30,"元"),(YEAR(AF30)-2018))))</f>
        <v/>
      </c>
      <c r="L30" s="877" t="s">
        <v>5</v>
      </c>
      <c r="M30" s="941" t="str">
        <f>IF(AF30="","",MONTH(AF30))</f>
        <v/>
      </c>
      <c r="N30" s="877" t="s">
        <v>2718</v>
      </c>
      <c r="O30" s="941" t="str">
        <f>IF(AF30="","",DAY(AF30))</f>
        <v/>
      </c>
      <c r="P30" s="875" t="s">
        <v>2719</v>
      </c>
      <c r="Q30" s="877"/>
      <c r="R30" s="875" t="s">
        <v>2812</v>
      </c>
      <c r="S30" s="875" t="str">
        <f>IF(AF31&lt;43586,"（平成","（令和")</f>
        <v>（平成</v>
      </c>
      <c r="T30" s="875"/>
      <c r="U30" s="941" t="str">
        <f>IF(AF31="","",IF(AF31&lt;43586,(YEAR(AF31)-1988),IF(AF31&lt;43831,TEXT(AF31,"元"),(YEAR(AF31)-2018))))</f>
        <v/>
      </c>
      <c r="V30" s="877" t="s">
        <v>5</v>
      </c>
      <c r="W30" s="941" t="str">
        <f>IF(AF31="","",MONTH(AF31))</f>
        <v/>
      </c>
      <c r="X30" s="877" t="s">
        <v>2718</v>
      </c>
      <c r="Y30" s="941" t="str">
        <f>IF(AF31="","",DAY(AF31))</f>
        <v/>
      </c>
      <c r="Z30" s="875" t="s">
        <v>2719</v>
      </c>
      <c r="AA30" s="875"/>
      <c r="AB30" s="875" t="s">
        <v>2812</v>
      </c>
      <c r="AC30" s="875"/>
      <c r="AE30" s="872" t="s">
        <v>2523</v>
      </c>
      <c r="AF30" s="2200"/>
      <c r="AG30" s="2201"/>
      <c r="AH30" s="896"/>
    </row>
    <row r="31" spans="1:34" s="872" customFormat="1" ht="17.100000000000001" customHeight="1" thickBot="1">
      <c r="A31" s="918"/>
      <c r="B31" s="918"/>
      <c r="C31" s="918"/>
      <c r="D31" s="918"/>
      <c r="E31" s="918"/>
      <c r="F31" s="918"/>
      <c r="G31" s="918"/>
      <c r="H31" s="918"/>
      <c r="I31" s="918"/>
      <c r="J31" s="918"/>
      <c r="K31" s="935"/>
      <c r="L31" s="938"/>
      <c r="M31" s="935"/>
      <c r="N31" s="938"/>
      <c r="O31" s="935"/>
      <c r="P31" s="918"/>
      <c r="Q31" s="938"/>
      <c r="R31" s="918"/>
      <c r="S31" s="918"/>
      <c r="T31" s="918"/>
      <c r="U31" s="935"/>
      <c r="V31" s="938"/>
      <c r="W31" s="935"/>
      <c r="X31" s="938"/>
      <c r="Y31" s="935"/>
      <c r="Z31" s="918"/>
      <c r="AA31" s="918"/>
      <c r="AB31" s="918"/>
      <c r="AC31" s="918"/>
      <c r="AF31" s="2200"/>
      <c r="AG31" s="2201"/>
      <c r="AH31" s="896"/>
    </row>
    <row r="32" spans="1:34" s="872" customFormat="1" ht="17.100000000000001" customHeight="1">
      <c r="A32" s="875" t="s">
        <v>4013</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875"/>
      <c r="AC32" s="875"/>
    </row>
    <row r="33" spans="1:29" s="872" customFormat="1" ht="17.100000000000001" customHeight="1">
      <c r="A33" s="875" t="s">
        <v>4007</v>
      </c>
      <c r="B33" s="875"/>
      <c r="C33" s="875"/>
      <c r="D33" s="875"/>
      <c r="E33" s="875"/>
      <c r="F33" s="875"/>
      <c r="G33" s="875"/>
      <c r="H33" s="875"/>
      <c r="I33" s="875"/>
      <c r="J33" s="875"/>
      <c r="K33" s="2202"/>
      <c r="L33" s="2202"/>
      <c r="M33" s="2202"/>
      <c r="N33" s="2202"/>
      <c r="O33" s="2202"/>
      <c r="P33" s="2202"/>
      <c r="Q33" s="2202"/>
      <c r="R33" s="2202"/>
      <c r="S33" s="2202"/>
      <c r="T33" s="2202"/>
      <c r="U33" s="2202"/>
      <c r="V33" s="2202"/>
      <c r="W33" s="2202"/>
      <c r="X33" s="2202"/>
      <c r="Y33" s="2202"/>
      <c r="Z33" s="2202"/>
      <c r="AA33" s="2202"/>
      <c r="AB33" s="2202"/>
      <c r="AC33" s="2202"/>
    </row>
    <row r="34" spans="1:29" s="872" customFormat="1" ht="17.100000000000001" customHeight="1">
      <c r="A34" s="875" t="s">
        <v>4008</v>
      </c>
      <c r="B34" s="875"/>
      <c r="C34" s="875"/>
      <c r="D34" s="875"/>
      <c r="E34" s="875"/>
      <c r="F34" s="875"/>
      <c r="G34" s="875"/>
      <c r="H34" s="875"/>
      <c r="I34" s="875"/>
      <c r="J34" s="875"/>
      <c r="K34" s="2202"/>
      <c r="L34" s="2202"/>
      <c r="M34" s="2202"/>
      <c r="N34" s="2202"/>
      <c r="O34" s="2202"/>
      <c r="P34" s="2202"/>
      <c r="Q34" s="2202"/>
      <c r="R34" s="2202"/>
      <c r="S34" s="2202"/>
      <c r="T34" s="2202"/>
      <c r="U34" s="2202"/>
      <c r="V34" s="2202"/>
      <c r="W34" s="2202"/>
      <c r="X34" s="2202"/>
      <c r="Y34" s="2202"/>
      <c r="Z34" s="2202"/>
      <c r="AA34" s="2202"/>
      <c r="AB34" s="2202"/>
      <c r="AC34" s="2202"/>
    </row>
    <row r="35" spans="1:29" s="872" customFormat="1" ht="17.100000000000001" customHeight="1">
      <c r="A35" s="875"/>
      <c r="B35" s="875"/>
      <c r="C35" s="875"/>
      <c r="D35" s="875"/>
      <c r="E35" s="875"/>
      <c r="F35" s="875"/>
      <c r="G35" s="875"/>
      <c r="H35" s="875"/>
      <c r="I35" s="875"/>
      <c r="J35" s="875"/>
      <c r="K35" s="2202"/>
      <c r="L35" s="2202"/>
      <c r="M35" s="2202"/>
      <c r="N35" s="2202"/>
      <c r="O35" s="2202"/>
      <c r="P35" s="2202"/>
      <c r="Q35" s="2202"/>
      <c r="R35" s="2202"/>
      <c r="S35" s="2202"/>
      <c r="T35" s="2202"/>
      <c r="U35" s="2202"/>
      <c r="V35" s="2202"/>
      <c r="W35" s="2202"/>
      <c r="X35" s="2202"/>
      <c r="Y35" s="2202"/>
      <c r="Z35" s="2202"/>
      <c r="AA35" s="2202"/>
      <c r="AB35" s="2202"/>
      <c r="AC35" s="2202"/>
    </row>
    <row r="36" spans="1:29" s="872" customFormat="1" ht="17.100000000000001" customHeight="1">
      <c r="A36" s="918"/>
      <c r="B36" s="918"/>
      <c r="C36" s="918"/>
      <c r="D36" s="918"/>
      <c r="E36" s="918"/>
      <c r="F36" s="918"/>
      <c r="G36" s="918"/>
      <c r="H36" s="918"/>
      <c r="I36" s="918"/>
      <c r="J36" s="918"/>
      <c r="K36" s="2207"/>
      <c r="L36" s="2207"/>
      <c r="M36" s="2207"/>
      <c r="N36" s="2207"/>
      <c r="O36" s="2207"/>
      <c r="P36" s="2207"/>
      <c r="Q36" s="2207"/>
      <c r="R36" s="2207"/>
      <c r="S36" s="2207"/>
      <c r="T36" s="2207"/>
      <c r="U36" s="2207"/>
      <c r="V36" s="2207"/>
      <c r="W36" s="2207"/>
      <c r="X36" s="2207"/>
      <c r="Y36" s="2207"/>
      <c r="Z36" s="2207"/>
      <c r="AA36" s="2207"/>
      <c r="AB36" s="2207"/>
      <c r="AC36" s="2207"/>
    </row>
    <row r="37" spans="1:29" s="872" customFormat="1" ht="17.100000000000001" customHeight="1">
      <c r="A37" s="917" t="s">
        <v>4014</v>
      </c>
      <c r="B37" s="917"/>
      <c r="C37" s="917"/>
      <c r="D37" s="917"/>
      <c r="E37" s="91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row>
    <row r="38" spans="1:29" ht="17.100000000000001" customHeight="1">
      <c r="A38" s="2199"/>
      <c r="B38" s="2199"/>
      <c r="C38" s="2199"/>
      <c r="D38" s="2199"/>
      <c r="E38" s="2199"/>
      <c r="F38" s="2199"/>
      <c r="G38" s="2199"/>
      <c r="H38" s="2199"/>
      <c r="I38" s="2199"/>
      <c r="J38" s="2199"/>
      <c r="K38" s="2199"/>
      <c r="L38" s="2199"/>
      <c r="M38" s="2199"/>
      <c r="N38" s="2199"/>
      <c r="O38" s="2199"/>
      <c r="P38" s="2199"/>
      <c r="Q38" s="2199"/>
      <c r="R38" s="2199"/>
      <c r="S38" s="2199"/>
      <c r="T38" s="2199"/>
      <c r="U38" s="2199"/>
      <c r="V38" s="2199"/>
      <c r="W38" s="2199"/>
      <c r="X38" s="2199"/>
      <c r="Y38" s="2199"/>
      <c r="Z38" s="2199"/>
      <c r="AA38" s="2199"/>
      <c r="AB38" s="2199"/>
      <c r="AC38" s="2199"/>
    </row>
    <row r="39" spans="1:29" ht="17.100000000000001" customHeight="1">
      <c r="A39" s="2199"/>
      <c r="B39" s="2199"/>
      <c r="C39" s="2199"/>
      <c r="D39" s="2199"/>
      <c r="E39" s="2199"/>
      <c r="F39" s="2199"/>
      <c r="G39" s="2199"/>
      <c r="H39" s="2199"/>
      <c r="I39" s="2199"/>
      <c r="J39" s="2199"/>
      <c r="K39" s="2199"/>
      <c r="L39" s="2199"/>
      <c r="M39" s="2199"/>
      <c r="N39" s="2199"/>
      <c r="O39" s="2199"/>
      <c r="P39" s="2199"/>
      <c r="Q39" s="2199"/>
      <c r="R39" s="2199"/>
      <c r="S39" s="2199"/>
      <c r="T39" s="2199"/>
      <c r="U39" s="2199"/>
      <c r="V39" s="2199"/>
      <c r="W39" s="2199"/>
      <c r="X39" s="2199"/>
      <c r="Y39" s="2199"/>
      <c r="Z39" s="2199"/>
      <c r="AA39" s="2199"/>
      <c r="AB39" s="2199"/>
      <c r="AC39" s="2199"/>
    </row>
    <row r="40" spans="1:29" ht="20.100000000000001" customHeight="1">
      <c r="A40" s="2211"/>
      <c r="B40" s="2211"/>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1"/>
      <c r="Y40" s="2211"/>
      <c r="Z40" s="2211"/>
      <c r="AA40" s="2211"/>
      <c r="AB40" s="2211"/>
      <c r="AC40" s="2211"/>
    </row>
    <row r="86" spans="1:1" ht="20.100000000000001" customHeight="1">
      <c r="A86" s="907" t="s">
        <v>2895</v>
      </c>
    </row>
    <row r="87" spans="1:1" ht="20.100000000000001" customHeight="1">
      <c r="A87" s="907" t="s">
        <v>2897</v>
      </c>
    </row>
    <row r="88" spans="1:1" ht="20.100000000000001" customHeight="1">
      <c r="A88" s="907" t="s">
        <v>2899</v>
      </c>
    </row>
    <row r="89" spans="1:1" ht="20.100000000000001" customHeight="1">
      <c r="A89" s="907" t="s">
        <v>2901</v>
      </c>
    </row>
    <row r="90" spans="1:1" ht="20.100000000000001" customHeight="1">
      <c r="A90" s="929" t="s">
        <v>2903</v>
      </c>
    </row>
    <row r="91" spans="1:1" ht="20.100000000000001" customHeight="1">
      <c r="A91" s="929" t="s">
        <v>2905</v>
      </c>
    </row>
    <row r="92" spans="1:1" ht="20.100000000000001" customHeight="1">
      <c r="A92" s="929" t="s">
        <v>2907</v>
      </c>
    </row>
    <row r="93" spans="1:1" ht="20.100000000000001" customHeight="1">
      <c r="A93" s="929" t="s">
        <v>2909</v>
      </c>
    </row>
    <row r="94" spans="1:1" ht="20.100000000000001" customHeight="1">
      <c r="A94" s="929" t="s">
        <v>2911</v>
      </c>
    </row>
    <row r="95" spans="1:1" ht="20.100000000000001" customHeight="1">
      <c r="A95" s="929" t="s">
        <v>2913</v>
      </c>
    </row>
    <row r="96" spans="1:1" ht="20.100000000000001" customHeight="1">
      <c r="A96" s="929" t="s">
        <v>2915</v>
      </c>
    </row>
    <row r="97" spans="1:1" ht="20.100000000000001" customHeight="1">
      <c r="A97" s="929" t="s">
        <v>2917</v>
      </c>
    </row>
    <row r="98" spans="1:1" ht="20.100000000000001" customHeight="1">
      <c r="A98" s="929" t="s">
        <v>2919</v>
      </c>
    </row>
    <row r="99" spans="1:1" ht="20.100000000000001" customHeight="1">
      <c r="A99" s="929" t="s">
        <v>2921</v>
      </c>
    </row>
  </sheetData>
  <mergeCells count="29">
    <mergeCell ref="A38:AC38"/>
    <mergeCell ref="A39:AC39"/>
    <mergeCell ref="A40:AC40"/>
    <mergeCell ref="AF30:AG30"/>
    <mergeCell ref="AF31:AG31"/>
    <mergeCell ref="K33:AC33"/>
    <mergeCell ref="K35:AC35"/>
    <mergeCell ref="K36:AC36"/>
    <mergeCell ref="K34:AC34"/>
    <mergeCell ref="AB27:AB28"/>
    <mergeCell ref="J29:Q29"/>
    <mergeCell ref="T29:AA29"/>
    <mergeCell ref="AF14:AG14"/>
    <mergeCell ref="AF18:AG18"/>
    <mergeCell ref="AF20:AG20"/>
    <mergeCell ref="I22:L22"/>
    <mergeCell ref="J25:Q26"/>
    <mergeCell ref="T25:AA26"/>
    <mergeCell ref="I27:I28"/>
    <mergeCell ref="J27:Q28"/>
    <mergeCell ref="R27:R28"/>
    <mergeCell ref="S27:S28"/>
    <mergeCell ref="T27:AA28"/>
    <mergeCell ref="J12:AC12"/>
    <mergeCell ref="A2:AC2"/>
    <mergeCell ref="F5:AC5"/>
    <mergeCell ref="F6:AC6"/>
    <mergeCell ref="V8:AB8"/>
    <mergeCell ref="V11:AB11"/>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AD2" sqref="AD2"/>
    </sheetView>
  </sheetViews>
  <sheetFormatPr defaultColWidth="2.5" defaultRowHeight="12.75"/>
  <cols>
    <col min="1" max="29" width="3" style="944" customWidth="1"/>
    <col min="30" max="33" width="2.5" style="944"/>
    <col min="34" max="34" width="17.125" style="944" customWidth="1"/>
    <col min="35" max="64" width="2.875" style="944" customWidth="1"/>
    <col min="65" max="256" width="2.5" style="944"/>
    <col min="257" max="285" width="3" style="944" customWidth="1"/>
    <col min="286" max="289" width="2.5" style="944"/>
    <col min="290" max="290" width="17.125" style="944" customWidth="1"/>
    <col min="291" max="320" width="2.875" style="944" customWidth="1"/>
    <col min="321" max="512" width="2.5" style="944"/>
    <col min="513" max="541" width="3" style="944" customWidth="1"/>
    <col min="542" max="545" width="2.5" style="944"/>
    <col min="546" max="546" width="17.125" style="944" customWidth="1"/>
    <col min="547" max="576" width="2.875" style="944" customWidth="1"/>
    <col min="577" max="768" width="2.5" style="944"/>
    <col min="769" max="797" width="3" style="944" customWidth="1"/>
    <col min="798" max="801" width="2.5" style="944"/>
    <col min="802" max="802" width="17.125" style="944" customWidth="1"/>
    <col min="803" max="832" width="2.875" style="944" customWidth="1"/>
    <col min="833" max="1024" width="2.5" style="944"/>
    <col min="1025" max="1053" width="3" style="944" customWidth="1"/>
    <col min="1054" max="1057" width="2.5" style="944"/>
    <col min="1058" max="1058" width="17.125" style="944" customWidth="1"/>
    <col min="1059" max="1088" width="2.875" style="944" customWidth="1"/>
    <col min="1089" max="1280" width="2.5" style="944"/>
    <col min="1281" max="1309" width="3" style="944" customWidth="1"/>
    <col min="1310" max="1313" width="2.5" style="944"/>
    <col min="1314" max="1314" width="17.125" style="944" customWidth="1"/>
    <col min="1315" max="1344" width="2.875" style="944" customWidth="1"/>
    <col min="1345" max="1536" width="2.5" style="944"/>
    <col min="1537" max="1565" width="3" style="944" customWidth="1"/>
    <col min="1566" max="1569" width="2.5" style="944"/>
    <col min="1570" max="1570" width="17.125" style="944" customWidth="1"/>
    <col min="1571" max="1600" width="2.875" style="944" customWidth="1"/>
    <col min="1601" max="1792" width="2.5" style="944"/>
    <col min="1793" max="1821" width="3" style="944" customWidth="1"/>
    <col min="1822" max="1825" width="2.5" style="944"/>
    <col min="1826" max="1826" width="17.125" style="944" customWidth="1"/>
    <col min="1827" max="1856" width="2.875" style="944" customWidth="1"/>
    <col min="1857" max="2048" width="2.5" style="944"/>
    <col min="2049" max="2077" width="3" style="944" customWidth="1"/>
    <col min="2078" max="2081" width="2.5" style="944"/>
    <col min="2082" max="2082" width="17.125" style="944" customWidth="1"/>
    <col min="2083" max="2112" width="2.875" style="944" customWidth="1"/>
    <col min="2113" max="2304" width="2.5" style="944"/>
    <col min="2305" max="2333" width="3" style="944" customWidth="1"/>
    <col min="2334" max="2337" width="2.5" style="944"/>
    <col min="2338" max="2338" width="17.125" style="944" customWidth="1"/>
    <col min="2339" max="2368" width="2.875" style="944" customWidth="1"/>
    <col min="2369" max="2560" width="2.5" style="944"/>
    <col min="2561" max="2589" width="3" style="944" customWidth="1"/>
    <col min="2590" max="2593" width="2.5" style="944"/>
    <col min="2594" max="2594" width="17.125" style="944" customWidth="1"/>
    <col min="2595" max="2624" width="2.875" style="944" customWidth="1"/>
    <col min="2625" max="2816" width="2.5" style="944"/>
    <col min="2817" max="2845" width="3" style="944" customWidth="1"/>
    <col min="2846" max="2849" width="2.5" style="944"/>
    <col min="2850" max="2850" width="17.125" style="944" customWidth="1"/>
    <col min="2851" max="2880" width="2.875" style="944" customWidth="1"/>
    <col min="2881" max="3072" width="2.5" style="944"/>
    <col min="3073" max="3101" width="3" style="944" customWidth="1"/>
    <col min="3102" max="3105" width="2.5" style="944"/>
    <col min="3106" max="3106" width="17.125" style="944" customWidth="1"/>
    <col min="3107" max="3136" width="2.875" style="944" customWidth="1"/>
    <col min="3137" max="3328" width="2.5" style="944"/>
    <col min="3329" max="3357" width="3" style="944" customWidth="1"/>
    <col min="3358" max="3361" width="2.5" style="944"/>
    <col min="3362" max="3362" width="17.125" style="944" customWidth="1"/>
    <col min="3363" max="3392" width="2.875" style="944" customWidth="1"/>
    <col min="3393" max="3584" width="2.5" style="944"/>
    <col min="3585" max="3613" width="3" style="944" customWidth="1"/>
    <col min="3614" max="3617" width="2.5" style="944"/>
    <col min="3618" max="3618" width="17.125" style="944" customWidth="1"/>
    <col min="3619" max="3648" width="2.875" style="944" customWidth="1"/>
    <col min="3649" max="3840" width="2.5" style="944"/>
    <col min="3841" max="3869" width="3" style="944" customWidth="1"/>
    <col min="3870" max="3873" width="2.5" style="944"/>
    <col min="3874" max="3874" width="17.125" style="944" customWidth="1"/>
    <col min="3875" max="3904" width="2.875" style="944" customWidth="1"/>
    <col min="3905" max="4096" width="2.5" style="944"/>
    <col min="4097" max="4125" width="3" style="944" customWidth="1"/>
    <col min="4126" max="4129" width="2.5" style="944"/>
    <col min="4130" max="4130" width="17.125" style="944" customWidth="1"/>
    <col min="4131" max="4160" width="2.875" style="944" customWidth="1"/>
    <col min="4161" max="4352" width="2.5" style="944"/>
    <col min="4353" max="4381" width="3" style="944" customWidth="1"/>
    <col min="4382" max="4385" width="2.5" style="944"/>
    <col min="4386" max="4386" width="17.125" style="944" customWidth="1"/>
    <col min="4387" max="4416" width="2.875" style="944" customWidth="1"/>
    <col min="4417" max="4608" width="2.5" style="944"/>
    <col min="4609" max="4637" width="3" style="944" customWidth="1"/>
    <col min="4638" max="4641" width="2.5" style="944"/>
    <col min="4642" max="4642" width="17.125" style="944" customWidth="1"/>
    <col min="4643" max="4672" width="2.875" style="944" customWidth="1"/>
    <col min="4673" max="4864" width="2.5" style="944"/>
    <col min="4865" max="4893" width="3" style="944" customWidth="1"/>
    <col min="4894" max="4897" width="2.5" style="944"/>
    <col min="4898" max="4898" width="17.125" style="944" customWidth="1"/>
    <col min="4899" max="4928" width="2.875" style="944" customWidth="1"/>
    <col min="4929" max="5120" width="2.5" style="944"/>
    <col min="5121" max="5149" width="3" style="944" customWidth="1"/>
    <col min="5150" max="5153" width="2.5" style="944"/>
    <col min="5154" max="5154" width="17.125" style="944" customWidth="1"/>
    <col min="5155" max="5184" width="2.875" style="944" customWidth="1"/>
    <col min="5185" max="5376" width="2.5" style="944"/>
    <col min="5377" max="5405" width="3" style="944" customWidth="1"/>
    <col min="5406" max="5409" width="2.5" style="944"/>
    <col min="5410" max="5410" width="17.125" style="944" customWidth="1"/>
    <col min="5411" max="5440" width="2.875" style="944" customWidth="1"/>
    <col min="5441" max="5632" width="2.5" style="944"/>
    <col min="5633" max="5661" width="3" style="944" customWidth="1"/>
    <col min="5662" max="5665" width="2.5" style="944"/>
    <col min="5666" max="5666" width="17.125" style="944" customWidth="1"/>
    <col min="5667" max="5696" width="2.875" style="944" customWidth="1"/>
    <col min="5697" max="5888" width="2.5" style="944"/>
    <col min="5889" max="5917" width="3" style="944" customWidth="1"/>
    <col min="5918" max="5921" width="2.5" style="944"/>
    <col min="5922" max="5922" width="17.125" style="944" customWidth="1"/>
    <col min="5923" max="5952" width="2.875" style="944" customWidth="1"/>
    <col min="5953" max="6144" width="2.5" style="944"/>
    <col min="6145" max="6173" width="3" style="944" customWidth="1"/>
    <col min="6174" max="6177" width="2.5" style="944"/>
    <col min="6178" max="6178" width="17.125" style="944" customWidth="1"/>
    <col min="6179" max="6208" width="2.875" style="944" customWidth="1"/>
    <col min="6209" max="6400" width="2.5" style="944"/>
    <col min="6401" max="6429" width="3" style="944" customWidth="1"/>
    <col min="6430" max="6433" width="2.5" style="944"/>
    <col min="6434" max="6434" width="17.125" style="944" customWidth="1"/>
    <col min="6435" max="6464" width="2.875" style="944" customWidth="1"/>
    <col min="6465" max="6656" width="2.5" style="944"/>
    <col min="6657" max="6685" width="3" style="944" customWidth="1"/>
    <col min="6686" max="6689" width="2.5" style="944"/>
    <col min="6690" max="6690" width="17.125" style="944" customWidth="1"/>
    <col min="6691" max="6720" width="2.875" style="944" customWidth="1"/>
    <col min="6721" max="6912" width="2.5" style="944"/>
    <col min="6913" max="6941" width="3" style="944" customWidth="1"/>
    <col min="6942" max="6945" width="2.5" style="944"/>
    <col min="6946" max="6946" width="17.125" style="944" customWidth="1"/>
    <col min="6947" max="6976" width="2.875" style="944" customWidth="1"/>
    <col min="6977" max="7168" width="2.5" style="944"/>
    <col min="7169" max="7197" width="3" style="944" customWidth="1"/>
    <col min="7198" max="7201" width="2.5" style="944"/>
    <col min="7202" max="7202" width="17.125" style="944" customWidth="1"/>
    <col min="7203" max="7232" width="2.875" style="944" customWidth="1"/>
    <col min="7233" max="7424" width="2.5" style="944"/>
    <col min="7425" max="7453" width="3" style="944" customWidth="1"/>
    <col min="7454" max="7457" width="2.5" style="944"/>
    <col min="7458" max="7458" width="17.125" style="944" customWidth="1"/>
    <col min="7459" max="7488" width="2.875" style="944" customWidth="1"/>
    <col min="7489" max="7680" width="2.5" style="944"/>
    <col min="7681" max="7709" width="3" style="944" customWidth="1"/>
    <col min="7710" max="7713" width="2.5" style="944"/>
    <col min="7714" max="7714" width="17.125" style="944" customWidth="1"/>
    <col min="7715" max="7744" width="2.875" style="944" customWidth="1"/>
    <col min="7745" max="7936" width="2.5" style="944"/>
    <col min="7937" max="7965" width="3" style="944" customWidth="1"/>
    <col min="7966" max="7969" width="2.5" style="944"/>
    <col min="7970" max="7970" width="17.125" style="944" customWidth="1"/>
    <col min="7971" max="8000" width="2.875" style="944" customWidth="1"/>
    <col min="8001" max="8192" width="2.5" style="944"/>
    <col min="8193" max="8221" width="3" style="944" customWidth="1"/>
    <col min="8222" max="8225" width="2.5" style="944"/>
    <col min="8226" max="8226" width="17.125" style="944" customWidth="1"/>
    <col min="8227" max="8256" width="2.875" style="944" customWidth="1"/>
    <col min="8257" max="8448" width="2.5" style="944"/>
    <col min="8449" max="8477" width="3" style="944" customWidth="1"/>
    <col min="8478" max="8481" width="2.5" style="944"/>
    <col min="8482" max="8482" width="17.125" style="944" customWidth="1"/>
    <col min="8483" max="8512" width="2.875" style="944" customWidth="1"/>
    <col min="8513" max="8704" width="2.5" style="944"/>
    <col min="8705" max="8733" width="3" style="944" customWidth="1"/>
    <col min="8734" max="8737" width="2.5" style="944"/>
    <col min="8738" max="8738" width="17.125" style="944" customWidth="1"/>
    <col min="8739" max="8768" width="2.875" style="944" customWidth="1"/>
    <col min="8769" max="8960" width="2.5" style="944"/>
    <col min="8961" max="8989" width="3" style="944" customWidth="1"/>
    <col min="8990" max="8993" width="2.5" style="944"/>
    <col min="8994" max="8994" width="17.125" style="944" customWidth="1"/>
    <col min="8995" max="9024" width="2.875" style="944" customWidth="1"/>
    <col min="9025" max="9216" width="2.5" style="944"/>
    <col min="9217" max="9245" width="3" style="944" customWidth="1"/>
    <col min="9246" max="9249" width="2.5" style="944"/>
    <col min="9250" max="9250" width="17.125" style="944" customWidth="1"/>
    <col min="9251" max="9280" width="2.875" style="944" customWidth="1"/>
    <col min="9281" max="9472" width="2.5" style="944"/>
    <col min="9473" max="9501" width="3" style="944" customWidth="1"/>
    <col min="9502" max="9505" width="2.5" style="944"/>
    <col min="9506" max="9506" width="17.125" style="944" customWidth="1"/>
    <col min="9507" max="9536" width="2.875" style="944" customWidth="1"/>
    <col min="9537" max="9728" width="2.5" style="944"/>
    <col min="9729" max="9757" width="3" style="944" customWidth="1"/>
    <col min="9758" max="9761" width="2.5" style="944"/>
    <col min="9762" max="9762" width="17.125" style="944" customWidth="1"/>
    <col min="9763" max="9792" width="2.875" style="944" customWidth="1"/>
    <col min="9793" max="9984" width="2.5" style="944"/>
    <col min="9985" max="10013" width="3" style="944" customWidth="1"/>
    <col min="10014" max="10017" width="2.5" style="944"/>
    <col min="10018" max="10018" width="17.125" style="944" customWidth="1"/>
    <col min="10019" max="10048" width="2.875" style="944" customWidth="1"/>
    <col min="10049" max="10240" width="2.5" style="944"/>
    <col min="10241" max="10269" width="3" style="944" customWidth="1"/>
    <col min="10270" max="10273" width="2.5" style="944"/>
    <col min="10274" max="10274" width="17.125" style="944" customWidth="1"/>
    <col min="10275" max="10304" width="2.875" style="944" customWidth="1"/>
    <col min="10305" max="10496" width="2.5" style="944"/>
    <col min="10497" max="10525" width="3" style="944" customWidth="1"/>
    <col min="10526" max="10529" width="2.5" style="944"/>
    <col min="10530" max="10530" width="17.125" style="944" customWidth="1"/>
    <col min="10531" max="10560" width="2.875" style="944" customWidth="1"/>
    <col min="10561" max="10752" width="2.5" style="944"/>
    <col min="10753" max="10781" width="3" style="944" customWidth="1"/>
    <col min="10782" max="10785" width="2.5" style="944"/>
    <col min="10786" max="10786" width="17.125" style="944" customWidth="1"/>
    <col min="10787" max="10816" width="2.875" style="944" customWidth="1"/>
    <col min="10817" max="11008" width="2.5" style="944"/>
    <col min="11009" max="11037" width="3" style="944" customWidth="1"/>
    <col min="11038" max="11041" width="2.5" style="944"/>
    <col min="11042" max="11042" width="17.125" style="944" customWidth="1"/>
    <col min="11043" max="11072" width="2.875" style="944" customWidth="1"/>
    <col min="11073" max="11264" width="2.5" style="944"/>
    <col min="11265" max="11293" width="3" style="944" customWidth="1"/>
    <col min="11294" max="11297" width="2.5" style="944"/>
    <col min="11298" max="11298" width="17.125" style="944" customWidth="1"/>
    <col min="11299" max="11328" width="2.875" style="944" customWidth="1"/>
    <col min="11329" max="11520" width="2.5" style="944"/>
    <col min="11521" max="11549" width="3" style="944" customWidth="1"/>
    <col min="11550" max="11553" width="2.5" style="944"/>
    <col min="11554" max="11554" width="17.125" style="944" customWidth="1"/>
    <col min="11555" max="11584" width="2.875" style="944" customWidth="1"/>
    <col min="11585" max="11776" width="2.5" style="944"/>
    <col min="11777" max="11805" width="3" style="944" customWidth="1"/>
    <col min="11806" max="11809" width="2.5" style="944"/>
    <col min="11810" max="11810" width="17.125" style="944" customWidth="1"/>
    <col min="11811" max="11840" width="2.875" style="944" customWidth="1"/>
    <col min="11841" max="12032" width="2.5" style="944"/>
    <col min="12033" max="12061" width="3" style="944" customWidth="1"/>
    <col min="12062" max="12065" width="2.5" style="944"/>
    <col min="12066" max="12066" width="17.125" style="944" customWidth="1"/>
    <col min="12067" max="12096" width="2.875" style="944" customWidth="1"/>
    <col min="12097" max="12288" width="2.5" style="944"/>
    <col min="12289" max="12317" width="3" style="944" customWidth="1"/>
    <col min="12318" max="12321" width="2.5" style="944"/>
    <col min="12322" max="12322" width="17.125" style="944" customWidth="1"/>
    <col min="12323" max="12352" width="2.875" style="944" customWidth="1"/>
    <col min="12353" max="12544" width="2.5" style="944"/>
    <col min="12545" max="12573" width="3" style="944" customWidth="1"/>
    <col min="12574" max="12577" width="2.5" style="944"/>
    <col min="12578" max="12578" width="17.125" style="944" customWidth="1"/>
    <col min="12579" max="12608" width="2.875" style="944" customWidth="1"/>
    <col min="12609" max="12800" width="2.5" style="944"/>
    <col min="12801" max="12829" width="3" style="944" customWidth="1"/>
    <col min="12830" max="12833" width="2.5" style="944"/>
    <col min="12834" max="12834" width="17.125" style="944" customWidth="1"/>
    <col min="12835" max="12864" width="2.875" style="944" customWidth="1"/>
    <col min="12865" max="13056" width="2.5" style="944"/>
    <col min="13057" max="13085" width="3" style="944" customWidth="1"/>
    <col min="13086" max="13089" width="2.5" style="944"/>
    <col min="13090" max="13090" width="17.125" style="944" customWidth="1"/>
    <col min="13091" max="13120" width="2.875" style="944" customWidth="1"/>
    <col min="13121" max="13312" width="2.5" style="944"/>
    <col min="13313" max="13341" width="3" style="944" customWidth="1"/>
    <col min="13342" max="13345" width="2.5" style="944"/>
    <col min="13346" max="13346" width="17.125" style="944" customWidth="1"/>
    <col min="13347" max="13376" width="2.875" style="944" customWidth="1"/>
    <col min="13377" max="13568" width="2.5" style="944"/>
    <col min="13569" max="13597" width="3" style="944" customWidth="1"/>
    <col min="13598" max="13601" width="2.5" style="944"/>
    <col min="13602" max="13602" width="17.125" style="944" customWidth="1"/>
    <col min="13603" max="13632" width="2.875" style="944" customWidth="1"/>
    <col min="13633" max="13824" width="2.5" style="944"/>
    <col min="13825" max="13853" width="3" style="944" customWidth="1"/>
    <col min="13854" max="13857" width="2.5" style="944"/>
    <col min="13858" max="13858" width="17.125" style="944" customWidth="1"/>
    <col min="13859" max="13888" width="2.875" style="944" customWidth="1"/>
    <col min="13889" max="14080" width="2.5" style="944"/>
    <col min="14081" max="14109" width="3" style="944" customWidth="1"/>
    <col min="14110" max="14113" width="2.5" style="944"/>
    <col min="14114" max="14114" width="17.125" style="944" customWidth="1"/>
    <col min="14115" max="14144" width="2.875" style="944" customWidth="1"/>
    <col min="14145" max="14336" width="2.5" style="944"/>
    <col min="14337" max="14365" width="3" style="944" customWidth="1"/>
    <col min="14366" max="14369" width="2.5" style="944"/>
    <col min="14370" max="14370" width="17.125" style="944" customWidth="1"/>
    <col min="14371" max="14400" width="2.875" style="944" customWidth="1"/>
    <col min="14401" max="14592" width="2.5" style="944"/>
    <col min="14593" max="14621" width="3" style="944" customWidth="1"/>
    <col min="14622" max="14625" width="2.5" style="944"/>
    <col min="14626" max="14626" width="17.125" style="944" customWidth="1"/>
    <col min="14627" max="14656" width="2.875" style="944" customWidth="1"/>
    <col min="14657" max="14848" width="2.5" style="944"/>
    <col min="14849" max="14877" width="3" style="944" customWidth="1"/>
    <col min="14878" max="14881" width="2.5" style="944"/>
    <col min="14882" max="14882" width="17.125" style="944" customWidth="1"/>
    <col min="14883" max="14912" width="2.875" style="944" customWidth="1"/>
    <col min="14913" max="15104" width="2.5" style="944"/>
    <col min="15105" max="15133" width="3" style="944" customWidth="1"/>
    <col min="15134" max="15137" width="2.5" style="944"/>
    <col min="15138" max="15138" width="17.125" style="944" customWidth="1"/>
    <col min="15139" max="15168" width="2.875" style="944" customWidth="1"/>
    <col min="15169" max="15360" width="2.5" style="944"/>
    <col min="15361" max="15389" width="3" style="944" customWidth="1"/>
    <col min="15390" max="15393" width="2.5" style="944"/>
    <col min="15394" max="15394" width="17.125" style="944" customWidth="1"/>
    <col min="15395" max="15424" width="2.875" style="944" customWidth="1"/>
    <col min="15425" max="15616" width="2.5" style="944"/>
    <col min="15617" max="15645" width="3" style="944" customWidth="1"/>
    <col min="15646" max="15649" width="2.5" style="944"/>
    <col min="15650" max="15650" width="17.125" style="944" customWidth="1"/>
    <col min="15651" max="15680" width="2.875" style="944" customWidth="1"/>
    <col min="15681" max="15872" width="2.5" style="944"/>
    <col min="15873" max="15901" width="3" style="944" customWidth="1"/>
    <col min="15902" max="15905" width="2.5" style="944"/>
    <col min="15906" max="15906" width="17.125" style="944" customWidth="1"/>
    <col min="15907" max="15936" width="2.875" style="944" customWidth="1"/>
    <col min="15937" max="16128" width="2.5" style="944"/>
    <col min="16129" max="16157" width="3" style="944" customWidth="1"/>
    <col min="16158" max="16161" width="2.5" style="944"/>
    <col min="16162" max="16162" width="17.125" style="944" customWidth="1"/>
    <col min="16163" max="16192" width="2.875" style="944" customWidth="1"/>
    <col min="16193" max="16384" width="2.5" style="944"/>
  </cols>
  <sheetData>
    <row r="1" spans="1:64" ht="16.5" customHeight="1">
      <c r="A1" s="2221" t="s">
        <v>4015</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H1" s="2222" t="s">
        <v>4016</v>
      </c>
      <c r="AI1" s="2222"/>
      <c r="AJ1" s="2222"/>
      <c r="AK1" s="2222"/>
      <c r="AL1" s="2222"/>
      <c r="AM1" s="2222"/>
    </row>
    <row r="2" spans="1:64" ht="16.5" customHeight="1">
      <c r="A2" s="945" t="s">
        <v>4017</v>
      </c>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H2" s="2223"/>
      <c r="AI2" s="2223"/>
      <c r="AJ2" s="2223"/>
      <c r="AK2" s="2223"/>
      <c r="AL2" s="2223"/>
      <c r="AM2" s="2223"/>
    </row>
    <row r="3" spans="1:64" s="946" customFormat="1" ht="13.15" customHeight="1">
      <c r="A3" s="2212"/>
      <c r="B3" s="2213"/>
      <c r="C3" s="2213"/>
      <c r="D3" s="2213"/>
      <c r="E3" s="2214"/>
      <c r="F3" s="2224" t="s">
        <v>4018</v>
      </c>
      <c r="G3" s="2225"/>
      <c r="H3" s="2225"/>
      <c r="I3" s="2226"/>
      <c r="J3" s="2233" t="s">
        <v>4019</v>
      </c>
      <c r="K3" s="2234"/>
      <c r="L3" s="2234"/>
      <c r="M3" s="2235"/>
      <c r="N3" s="2224" t="s">
        <v>4020</v>
      </c>
      <c r="O3" s="2225"/>
      <c r="P3" s="2225"/>
      <c r="Q3" s="2226"/>
      <c r="R3" s="2233" t="s">
        <v>4021</v>
      </c>
      <c r="S3" s="2234"/>
      <c r="T3" s="2234"/>
      <c r="U3" s="2235"/>
      <c r="V3" s="2233" t="s">
        <v>4022</v>
      </c>
      <c r="W3" s="2234"/>
      <c r="X3" s="2234"/>
      <c r="Y3" s="2235"/>
      <c r="Z3" s="2224" t="s">
        <v>4023</v>
      </c>
      <c r="AA3" s="2225"/>
      <c r="AB3" s="2225"/>
      <c r="AC3" s="2226"/>
      <c r="AH3" s="2242"/>
      <c r="AI3" s="2212" t="s">
        <v>4018</v>
      </c>
      <c r="AJ3" s="2213"/>
      <c r="AK3" s="2213"/>
      <c r="AL3" s="2213"/>
      <c r="AM3" s="2214"/>
      <c r="AN3" s="2212" t="s">
        <v>4019</v>
      </c>
      <c r="AO3" s="2213"/>
      <c r="AP3" s="2213"/>
      <c r="AQ3" s="2213"/>
      <c r="AR3" s="2214"/>
      <c r="AS3" s="2212" t="s">
        <v>4020</v>
      </c>
      <c r="AT3" s="2213"/>
      <c r="AU3" s="2213"/>
      <c r="AV3" s="2213"/>
      <c r="AW3" s="2214"/>
      <c r="AX3" s="2212" t="s">
        <v>4021</v>
      </c>
      <c r="AY3" s="2213"/>
      <c r="AZ3" s="2213"/>
      <c r="BA3" s="2213"/>
      <c r="BB3" s="2214"/>
      <c r="BC3" s="2212" t="s">
        <v>4022</v>
      </c>
      <c r="BD3" s="2213"/>
      <c r="BE3" s="2213"/>
      <c r="BF3" s="2213"/>
      <c r="BG3" s="2214"/>
      <c r="BH3" s="2212" t="s">
        <v>4023</v>
      </c>
      <c r="BI3" s="2213"/>
      <c r="BJ3" s="2213"/>
      <c r="BK3" s="2213"/>
      <c r="BL3" s="2214"/>
    </row>
    <row r="4" spans="1:64" s="946" customFormat="1" ht="13.15" customHeight="1">
      <c r="A4" s="2215"/>
      <c r="B4" s="2216"/>
      <c r="C4" s="2216"/>
      <c r="D4" s="2216"/>
      <c r="E4" s="2217"/>
      <c r="F4" s="2227"/>
      <c r="G4" s="2228"/>
      <c r="H4" s="2228"/>
      <c r="I4" s="2229"/>
      <c r="J4" s="2236"/>
      <c r="K4" s="2237"/>
      <c r="L4" s="2237"/>
      <c r="M4" s="2238"/>
      <c r="N4" s="2227"/>
      <c r="O4" s="2228"/>
      <c r="P4" s="2228"/>
      <c r="Q4" s="2229"/>
      <c r="R4" s="2236"/>
      <c r="S4" s="2237"/>
      <c r="T4" s="2237"/>
      <c r="U4" s="2238"/>
      <c r="V4" s="2236"/>
      <c r="W4" s="2237"/>
      <c r="X4" s="2237"/>
      <c r="Y4" s="2238"/>
      <c r="Z4" s="2227"/>
      <c r="AA4" s="2228"/>
      <c r="AB4" s="2228"/>
      <c r="AC4" s="2229"/>
      <c r="AH4" s="2243"/>
      <c r="AI4" s="2215"/>
      <c r="AJ4" s="2216"/>
      <c r="AK4" s="2216"/>
      <c r="AL4" s="2216"/>
      <c r="AM4" s="2217"/>
      <c r="AN4" s="2215"/>
      <c r="AO4" s="2216"/>
      <c r="AP4" s="2216"/>
      <c r="AQ4" s="2216"/>
      <c r="AR4" s="2217"/>
      <c r="AS4" s="2215"/>
      <c r="AT4" s="2216"/>
      <c r="AU4" s="2216"/>
      <c r="AV4" s="2216"/>
      <c r="AW4" s="2217"/>
      <c r="AX4" s="2215"/>
      <c r="AY4" s="2216"/>
      <c r="AZ4" s="2216"/>
      <c r="BA4" s="2216"/>
      <c r="BB4" s="2217"/>
      <c r="BC4" s="2215"/>
      <c r="BD4" s="2216"/>
      <c r="BE4" s="2216"/>
      <c r="BF4" s="2216"/>
      <c r="BG4" s="2217"/>
      <c r="BH4" s="2215"/>
      <c r="BI4" s="2216"/>
      <c r="BJ4" s="2216"/>
      <c r="BK4" s="2216"/>
      <c r="BL4" s="2217"/>
    </row>
    <row r="5" spans="1:64" s="946" customFormat="1" ht="13.15" customHeight="1">
      <c r="A5" s="2215"/>
      <c r="B5" s="2216"/>
      <c r="C5" s="2216"/>
      <c r="D5" s="2216"/>
      <c r="E5" s="2217"/>
      <c r="F5" s="2227"/>
      <c r="G5" s="2228"/>
      <c r="H5" s="2228"/>
      <c r="I5" s="2229"/>
      <c r="J5" s="2236"/>
      <c r="K5" s="2237"/>
      <c r="L5" s="2237"/>
      <c r="M5" s="2238"/>
      <c r="N5" s="2227"/>
      <c r="O5" s="2228"/>
      <c r="P5" s="2228"/>
      <c r="Q5" s="2229"/>
      <c r="R5" s="2236"/>
      <c r="S5" s="2237"/>
      <c r="T5" s="2237"/>
      <c r="U5" s="2238"/>
      <c r="V5" s="2236"/>
      <c r="W5" s="2237"/>
      <c r="X5" s="2237"/>
      <c r="Y5" s="2238"/>
      <c r="Z5" s="2227"/>
      <c r="AA5" s="2228"/>
      <c r="AB5" s="2228"/>
      <c r="AC5" s="2229"/>
      <c r="AH5" s="2243"/>
      <c r="AI5" s="2215"/>
      <c r="AJ5" s="2216"/>
      <c r="AK5" s="2216"/>
      <c r="AL5" s="2216"/>
      <c r="AM5" s="2217"/>
      <c r="AN5" s="2215"/>
      <c r="AO5" s="2216"/>
      <c r="AP5" s="2216"/>
      <c r="AQ5" s="2216"/>
      <c r="AR5" s="2217"/>
      <c r="AS5" s="2215"/>
      <c r="AT5" s="2216"/>
      <c r="AU5" s="2216"/>
      <c r="AV5" s="2216"/>
      <c r="AW5" s="2217"/>
      <c r="AX5" s="2215"/>
      <c r="AY5" s="2216"/>
      <c r="AZ5" s="2216"/>
      <c r="BA5" s="2216"/>
      <c r="BB5" s="2217"/>
      <c r="BC5" s="2215"/>
      <c r="BD5" s="2216"/>
      <c r="BE5" s="2216"/>
      <c r="BF5" s="2216"/>
      <c r="BG5" s="2217"/>
      <c r="BH5" s="2215"/>
      <c r="BI5" s="2216"/>
      <c r="BJ5" s="2216"/>
      <c r="BK5" s="2216"/>
      <c r="BL5" s="2217"/>
    </row>
    <row r="6" spans="1:64" s="946" customFormat="1" ht="13.15" customHeight="1">
      <c r="A6" s="2215"/>
      <c r="B6" s="2216"/>
      <c r="C6" s="2216"/>
      <c r="D6" s="2216"/>
      <c r="E6" s="2217"/>
      <c r="F6" s="2227"/>
      <c r="G6" s="2228"/>
      <c r="H6" s="2228"/>
      <c r="I6" s="2229"/>
      <c r="J6" s="2236"/>
      <c r="K6" s="2237"/>
      <c r="L6" s="2237"/>
      <c r="M6" s="2238"/>
      <c r="N6" s="2227"/>
      <c r="O6" s="2228"/>
      <c r="P6" s="2228"/>
      <c r="Q6" s="2229"/>
      <c r="R6" s="2236"/>
      <c r="S6" s="2237"/>
      <c r="T6" s="2237"/>
      <c r="U6" s="2238"/>
      <c r="V6" s="2236"/>
      <c r="W6" s="2237"/>
      <c r="X6" s="2237"/>
      <c r="Y6" s="2238"/>
      <c r="Z6" s="2227"/>
      <c r="AA6" s="2228"/>
      <c r="AB6" s="2228"/>
      <c r="AC6" s="2229"/>
      <c r="AH6" s="2243"/>
      <c r="AI6" s="2215"/>
      <c r="AJ6" s="2216"/>
      <c r="AK6" s="2216"/>
      <c r="AL6" s="2216"/>
      <c r="AM6" s="2217"/>
      <c r="AN6" s="2215"/>
      <c r="AO6" s="2216"/>
      <c r="AP6" s="2216"/>
      <c r="AQ6" s="2216"/>
      <c r="AR6" s="2217"/>
      <c r="AS6" s="2215"/>
      <c r="AT6" s="2216"/>
      <c r="AU6" s="2216"/>
      <c r="AV6" s="2216"/>
      <c r="AW6" s="2217"/>
      <c r="AX6" s="2215"/>
      <c r="AY6" s="2216"/>
      <c r="AZ6" s="2216"/>
      <c r="BA6" s="2216"/>
      <c r="BB6" s="2217"/>
      <c r="BC6" s="2215"/>
      <c r="BD6" s="2216"/>
      <c r="BE6" s="2216"/>
      <c r="BF6" s="2216"/>
      <c r="BG6" s="2217"/>
      <c r="BH6" s="2215"/>
      <c r="BI6" s="2216"/>
      <c r="BJ6" s="2216"/>
      <c r="BK6" s="2216"/>
      <c r="BL6" s="2217"/>
    </row>
    <row r="7" spans="1:64" s="946" customFormat="1" ht="13.15" customHeight="1">
      <c r="A7" s="2218"/>
      <c r="B7" s="2219"/>
      <c r="C7" s="2219"/>
      <c r="D7" s="2219"/>
      <c r="E7" s="2220"/>
      <c r="F7" s="2230"/>
      <c r="G7" s="2231"/>
      <c r="H7" s="2231"/>
      <c r="I7" s="2232"/>
      <c r="J7" s="2239"/>
      <c r="K7" s="2240"/>
      <c r="L7" s="2240"/>
      <c r="M7" s="2241"/>
      <c r="N7" s="2230"/>
      <c r="O7" s="2231"/>
      <c r="P7" s="2231"/>
      <c r="Q7" s="2232"/>
      <c r="R7" s="2239"/>
      <c r="S7" s="2240"/>
      <c r="T7" s="2240"/>
      <c r="U7" s="2241"/>
      <c r="V7" s="2239"/>
      <c r="W7" s="2240"/>
      <c r="X7" s="2240"/>
      <c r="Y7" s="2241"/>
      <c r="Z7" s="2230"/>
      <c r="AA7" s="2231"/>
      <c r="AB7" s="2231"/>
      <c r="AC7" s="2232"/>
      <c r="AH7" s="2244"/>
      <c r="AI7" s="2218"/>
      <c r="AJ7" s="2219"/>
      <c r="AK7" s="2219"/>
      <c r="AL7" s="2219"/>
      <c r="AM7" s="2220"/>
      <c r="AN7" s="2218"/>
      <c r="AO7" s="2219"/>
      <c r="AP7" s="2219"/>
      <c r="AQ7" s="2219"/>
      <c r="AR7" s="2220"/>
      <c r="AS7" s="2218"/>
      <c r="AT7" s="2219"/>
      <c r="AU7" s="2219"/>
      <c r="AV7" s="2219"/>
      <c r="AW7" s="2220"/>
      <c r="AX7" s="2218"/>
      <c r="AY7" s="2219"/>
      <c r="AZ7" s="2219"/>
      <c r="BA7" s="2219"/>
      <c r="BB7" s="2220"/>
      <c r="BC7" s="2218"/>
      <c r="BD7" s="2219"/>
      <c r="BE7" s="2219"/>
      <c r="BF7" s="2219"/>
      <c r="BG7" s="2220"/>
      <c r="BH7" s="2218"/>
      <c r="BI7" s="2219"/>
      <c r="BJ7" s="2219"/>
      <c r="BK7" s="2219"/>
      <c r="BL7" s="2220"/>
    </row>
    <row r="8" spans="1:64" s="946" customFormat="1" ht="13.15" customHeight="1">
      <c r="A8" s="2224" t="s">
        <v>4024</v>
      </c>
      <c r="B8" s="2225"/>
      <c r="C8" s="2225"/>
      <c r="D8" s="2225"/>
      <c r="E8" s="2226"/>
      <c r="F8" s="2245"/>
      <c r="G8" s="2246"/>
      <c r="H8" s="2246"/>
      <c r="I8" s="2247"/>
      <c r="J8" s="2245"/>
      <c r="K8" s="2246"/>
      <c r="L8" s="2246"/>
      <c r="M8" s="2247"/>
      <c r="N8" s="2245"/>
      <c r="O8" s="2246"/>
      <c r="P8" s="2246"/>
      <c r="Q8" s="2247"/>
      <c r="R8" s="2245"/>
      <c r="S8" s="2246"/>
      <c r="T8" s="2246"/>
      <c r="U8" s="2247"/>
      <c r="V8" s="2245"/>
      <c r="W8" s="2246"/>
      <c r="X8" s="2246"/>
      <c r="Y8" s="2247"/>
      <c r="Z8" s="2245"/>
      <c r="AA8" s="2246"/>
      <c r="AB8" s="2246"/>
      <c r="AC8" s="2247"/>
      <c r="AH8" s="2281" t="s">
        <v>4024</v>
      </c>
      <c r="AI8" s="2245" t="s">
        <v>4025</v>
      </c>
      <c r="AJ8" s="2246"/>
      <c r="AK8" s="2246"/>
      <c r="AL8" s="2246"/>
      <c r="AM8" s="2247"/>
      <c r="AN8" s="2245" t="s">
        <v>4026</v>
      </c>
      <c r="AO8" s="2246"/>
      <c r="AP8" s="2246"/>
      <c r="AQ8" s="2246"/>
      <c r="AR8" s="2247"/>
      <c r="AS8" s="2245" t="s">
        <v>4027</v>
      </c>
      <c r="AT8" s="2246"/>
      <c r="AU8" s="2246"/>
      <c r="AV8" s="2246"/>
      <c r="AW8" s="2247"/>
      <c r="AX8" s="2245" t="s">
        <v>4028</v>
      </c>
      <c r="AY8" s="2246"/>
      <c r="AZ8" s="2246"/>
      <c r="BA8" s="2246"/>
      <c r="BB8" s="2247"/>
      <c r="BC8" s="2254" t="s">
        <v>4029</v>
      </c>
      <c r="BD8" s="2255"/>
      <c r="BE8" s="2255"/>
      <c r="BF8" s="2255"/>
      <c r="BG8" s="2256"/>
      <c r="BH8" s="2263" t="s">
        <v>4030</v>
      </c>
      <c r="BI8" s="2264"/>
      <c r="BJ8" s="2264"/>
      <c r="BK8" s="2264"/>
      <c r="BL8" s="2265"/>
    </row>
    <row r="9" spans="1:64" s="946" customFormat="1" ht="13.15" customHeight="1">
      <c r="A9" s="2227"/>
      <c r="B9" s="2228"/>
      <c r="C9" s="2228"/>
      <c r="D9" s="2228"/>
      <c r="E9" s="2229"/>
      <c r="F9" s="2248"/>
      <c r="G9" s="2249"/>
      <c r="H9" s="2249"/>
      <c r="I9" s="2250"/>
      <c r="J9" s="2248"/>
      <c r="K9" s="2249"/>
      <c r="L9" s="2249"/>
      <c r="M9" s="2250"/>
      <c r="N9" s="2248"/>
      <c r="O9" s="2249"/>
      <c r="P9" s="2249"/>
      <c r="Q9" s="2250"/>
      <c r="R9" s="2248"/>
      <c r="S9" s="2249"/>
      <c r="T9" s="2249"/>
      <c r="U9" s="2250"/>
      <c r="V9" s="2248"/>
      <c r="W9" s="2249"/>
      <c r="X9" s="2249"/>
      <c r="Y9" s="2250"/>
      <c r="Z9" s="2248"/>
      <c r="AA9" s="2249"/>
      <c r="AB9" s="2249"/>
      <c r="AC9" s="2250"/>
      <c r="AH9" s="2282"/>
      <c r="AI9" s="2248"/>
      <c r="AJ9" s="2249"/>
      <c r="AK9" s="2249"/>
      <c r="AL9" s="2249"/>
      <c r="AM9" s="2250"/>
      <c r="AN9" s="2248"/>
      <c r="AO9" s="2249"/>
      <c r="AP9" s="2249"/>
      <c r="AQ9" s="2249"/>
      <c r="AR9" s="2250"/>
      <c r="AS9" s="2248"/>
      <c r="AT9" s="2249"/>
      <c r="AU9" s="2249"/>
      <c r="AV9" s="2249"/>
      <c r="AW9" s="2250"/>
      <c r="AX9" s="2248"/>
      <c r="AY9" s="2249"/>
      <c r="AZ9" s="2249"/>
      <c r="BA9" s="2249"/>
      <c r="BB9" s="2250"/>
      <c r="BC9" s="2257"/>
      <c r="BD9" s="2258"/>
      <c r="BE9" s="2258"/>
      <c r="BF9" s="2258"/>
      <c r="BG9" s="2259"/>
      <c r="BH9" s="2266"/>
      <c r="BI9" s="2267"/>
      <c r="BJ9" s="2267"/>
      <c r="BK9" s="2267"/>
      <c r="BL9" s="2268"/>
    </row>
    <row r="10" spans="1:64" s="946" customFormat="1" ht="13.15" customHeight="1">
      <c r="A10" s="2227"/>
      <c r="B10" s="2228"/>
      <c r="C10" s="2228"/>
      <c r="D10" s="2228"/>
      <c r="E10" s="2229"/>
      <c r="F10" s="2248"/>
      <c r="G10" s="2249"/>
      <c r="H10" s="2249"/>
      <c r="I10" s="2250"/>
      <c r="J10" s="2248"/>
      <c r="K10" s="2249"/>
      <c r="L10" s="2249"/>
      <c r="M10" s="2250"/>
      <c r="N10" s="2248"/>
      <c r="O10" s="2249"/>
      <c r="P10" s="2249"/>
      <c r="Q10" s="2250"/>
      <c r="R10" s="2248"/>
      <c r="S10" s="2249"/>
      <c r="T10" s="2249"/>
      <c r="U10" s="2250"/>
      <c r="V10" s="2248"/>
      <c r="W10" s="2249"/>
      <c r="X10" s="2249"/>
      <c r="Y10" s="2250"/>
      <c r="Z10" s="2248"/>
      <c r="AA10" s="2249"/>
      <c r="AB10" s="2249"/>
      <c r="AC10" s="2250"/>
      <c r="AH10" s="2282"/>
      <c r="AI10" s="2248"/>
      <c r="AJ10" s="2249"/>
      <c r="AK10" s="2249"/>
      <c r="AL10" s="2249"/>
      <c r="AM10" s="2250"/>
      <c r="AN10" s="2248"/>
      <c r="AO10" s="2249"/>
      <c r="AP10" s="2249"/>
      <c r="AQ10" s="2249"/>
      <c r="AR10" s="2250"/>
      <c r="AS10" s="2248"/>
      <c r="AT10" s="2249"/>
      <c r="AU10" s="2249"/>
      <c r="AV10" s="2249"/>
      <c r="AW10" s="2250"/>
      <c r="AX10" s="2248"/>
      <c r="AY10" s="2249"/>
      <c r="AZ10" s="2249"/>
      <c r="BA10" s="2249"/>
      <c r="BB10" s="2250"/>
      <c r="BC10" s="2257"/>
      <c r="BD10" s="2258"/>
      <c r="BE10" s="2258"/>
      <c r="BF10" s="2258"/>
      <c r="BG10" s="2259"/>
      <c r="BH10" s="2266"/>
      <c r="BI10" s="2267"/>
      <c r="BJ10" s="2267"/>
      <c r="BK10" s="2267"/>
      <c r="BL10" s="2268"/>
    </row>
    <row r="11" spans="1:64" s="946" customFormat="1" ht="13.15" customHeight="1">
      <c r="A11" s="2227"/>
      <c r="B11" s="2228"/>
      <c r="C11" s="2228"/>
      <c r="D11" s="2228"/>
      <c r="E11" s="2229"/>
      <c r="F11" s="2248"/>
      <c r="G11" s="2249"/>
      <c r="H11" s="2249"/>
      <c r="I11" s="2250"/>
      <c r="J11" s="2248"/>
      <c r="K11" s="2249"/>
      <c r="L11" s="2249"/>
      <c r="M11" s="2250"/>
      <c r="N11" s="2248"/>
      <c r="O11" s="2249"/>
      <c r="P11" s="2249"/>
      <c r="Q11" s="2250"/>
      <c r="R11" s="2248"/>
      <c r="S11" s="2249"/>
      <c r="T11" s="2249"/>
      <c r="U11" s="2250"/>
      <c r="V11" s="2248"/>
      <c r="W11" s="2249"/>
      <c r="X11" s="2249"/>
      <c r="Y11" s="2250"/>
      <c r="Z11" s="2248"/>
      <c r="AA11" s="2249"/>
      <c r="AB11" s="2249"/>
      <c r="AC11" s="2250"/>
      <c r="AH11" s="2282"/>
      <c r="AI11" s="2248"/>
      <c r="AJ11" s="2249"/>
      <c r="AK11" s="2249"/>
      <c r="AL11" s="2249"/>
      <c r="AM11" s="2250"/>
      <c r="AN11" s="2248"/>
      <c r="AO11" s="2249"/>
      <c r="AP11" s="2249"/>
      <c r="AQ11" s="2249"/>
      <c r="AR11" s="2250"/>
      <c r="AS11" s="2248"/>
      <c r="AT11" s="2249"/>
      <c r="AU11" s="2249"/>
      <c r="AV11" s="2249"/>
      <c r="AW11" s="2250"/>
      <c r="AX11" s="2248"/>
      <c r="AY11" s="2249"/>
      <c r="AZ11" s="2249"/>
      <c r="BA11" s="2249"/>
      <c r="BB11" s="2250"/>
      <c r="BC11" s="2257"/>
      <c r="BD11" s="2258"/>
      <c r="BE11" s="2258"/>
      <c r="BF11" s="2258"/>
      <c r="BG11" s="2259"/>
      <c r="BH11" s="2266"/>
      <c r="BI11" s="2267"/>
      <c r="BJ11" s="2267"/>
      <c r="BK11" s="2267"/>
      <c r="BL11" s="2268"/>
    </row>
    <row r="12" spans="1:64" s="946" customFormat="1" ht="13.15" customHeight="1">
      <c r="A12" s="2230"/>
      <c r="B12" s="2231"/>
      <c r="C12" s="2231"/>
      <c r="D12" s="2231"/>
      <c r="E12" s="2232"/>
      <c r="F12" s="2251"/>
      <c r="G12" s="2252"/>
      <c r="H12" s="2252"/>
      <c r="I12" s="2253"/>
      <c r="J12" s="2251"/>
      <c r="K12" s="2252"/>
      <c r="L12" s="2252"/>
      <c r="M12" s="2253"/>
      <c r="N12" s="2251"/>
      <c r="O12" s="2252"/>
      <c r="P12" s="2252"/>
      <c r="Q12" s="2253"/>
      <c r="R12" s="2251"/>
      <c r="S12" s="2252"/>
      <c r="T12" s="2252"/>
      <c r="U12" s="2253"/>
      <c r="V12" s="2251"/>
      <c r="W12" s="2252"/>
      <c r="X12" s="2252"/>
      <c r="Y12" s="2253"/>
      <c r="Z12" s="2251"/>
      <c r="AA12" s="2252"/>
      <c r="AB12" s="2252"/>
      <c r="AC12" s="2253"/>
      <c r="AH12" s="2283"/>
      <c r="AI12" s="2251"/>
      <c r="AJ12" s="2252"/>
      <c r="AK12" s="2252"/>
      <c r="AL12" s="2252"/>
      <c r="AM12" s="2253"/>
      <c r="AN12" s="2251"/>
      <c r="AO12" s="2252"/>
      <c r="AP12" s="2252"/>
      <c r="AQ12" s="2252"/>
      <c r="AR12" s="2253"/>
      <c r="AS12" s="2251"/>
      <c r="AT12" s="2252"/>
      <c r="AU12" s="2252"/>
      <c r="AV12" s="2252"/>
      <c r="AW12" s="2253"/>
      <c r="AX12" s="2251"/>
      <c r="AY12" s="2252"/>
      <c r="AZ12" s="2252"/>
      <c r="BA12" s="2252"/>
      <c r="BB12" s="2253"/>
      <c r="BC12" s="2260"/>
      <c r="BD12" s="2261"/>
      <c r="BE12" s="2261"/>
      <c r="BF12" s="2261"/>
      <c r="BG12" s="2262"/>
      <c r="BH12" s="2269"/>
      <c r="BI12" s="2270"/>
      <c r="BJ12" s="2270"/>
      <c r="BK12" s="2270"/>
      <c r="BL12" s="2271"/>
    </row>
    <row r="13" spans="1:64" s="946" customFormat="1" ht="13.15" customHeight="1">
      <c r="A13" s="2272" t="s">
        <v>4031</v>
      </c>
      <c r="B13" s="2273"/>
      <c r="C13" s="2273"/>
      <c r="D13" s="2273"/>
      <c r="E13" s="2274"/>
      <c r="F13" s="2245"/>
      <c r="G13" s="2246"/>
      <c r="H13" s="2246"/>
      <c r="I13" s="2247"/>
      <c r="J13" s="2245"/>
      <c r="K13" s="2246"/>
      <c r="L13" s="2246"/>
      <c r="M13" s="2247"/>
      <c r="N13" s="2245"/>
      <c r="O13" s="2246"/>
      <c r="P13" s="2246"/>
      <c r="Q13" s="2247"/>
      <c r="R13" s="2245"/>
      <c r="S13" s="2246"/>
      <c r="T13" s="2246"/>
      <c r="U13" s="2247"/>
      <c r="V13" s="2245"/>
      <c r="W13" s="2246"/>
      <c r="X13" s="2246"/>
      <c r="Y13" s="2247"/>
      <c r="Z13" s="2245"/>
      <c r="AA13" s="2246"/>
      <c r="AB13" s="2246"/>
      <c r="AC13" s="2247"/>
      <c r="AH13" s="2281" t="s">
        <v>4031</v>
      </c>
      <c r="AI13" s="2245" t="s">
        <v>4032</v>
      </c>
      <c r="AJ13" s="2246"/>
      <c r="AK13" s="2246"/>
      <c r="AL13" s="2246"/>
      <c r="AM13" s="2247"/>
      <c r="AN13" s="2245" t="s">
        <v>4033</v>
      </c>
      <c r="AO13" s="2246"/>
      <c r="AP13" s="2246"/>
      <c r="AQ13" s="2246"/>
      <c r="AR13" s="2247"/>
      <c r="AS13" s="2245" t="s">
        <v>4034</v>
      </c>
      <c r="AT13" s="2246"/>
      <c r="AU13" s="2246"/>
      <c r="AV13" s="2246"/>
      <c r="AW13" s="2247"/>
      <c r="AX13" s="2245" t="s">
        <v>4028</v>
      </c>
      <c r="AY13" s="2246"/>
      <c r="AZ13" s="2246"/>
      <c r="BA13" s="2246"/>
      <c r="BB13" s="2247"/>
      <c r="BC13" s="2254" t="s">
        <v>4035</v>
      </c>
      <c r="BD13" s="2255"/>
      <c r="BE13" s="2255"/>
      <c r="BF13" s="2255"/>
      <c r="BG13" s="2256"/>
      <c r="BH13" s="2263" t="s">
        <v>4030</v>
      </c>
      <c r="BI13" s="2264"/>
      <c r="BJ13" s="2264"/>
      <c r="BK13" s="2264"/>
      <c r="BL13" s="2265"/>
    </row>
    <row r="14" spans="1:64" s="946" customFormat="1" ht="13.15" customHeight="1">
      <c r="A14" s="2275"/>
      <c r="B14" s="2276"/>
      <c r="C14" s="2276"/>
      <c r="D14" s="2276"/>
      <c r="E14" s="2277"/>
      <c r="F14" s="2248"/>
      <c r="G14" s="2249"/>
      <c r="H14" s="2249"/>
      <c r="I14" s="2250"/>
      <c r="J14" s="2248"/>
      <c r="K14" s="2249"/>
      <c r="L14" s="2249"/>
      <c r="M14" s="2250"/>
      <c r="N14" s="2248"/>
      <c r="O14" s="2249"/>
      <c r="P14" s="2249"/>
      <c r="Q14" s="2250"/>
      <c r="R14" s="2248"/>
      <c r="S14" s="2249"/>
      <c r="T14" s="2249"/>
      <c r="U14" s="2250"/>
      <c r="V14" s="2248"/>
      <c r="W14" s="2249"/>
      <c r="X14" s="2249"/>
      <c r="Y14" s="2250"/>
      <c r="Z14" s="2248"/>
      <c r="AA14" s="2249"/>
      <c r="AB14" s="2249"/>
      <c r="AC14" s="2250"/>
      <c r="AH14" s="2282"/>
      <c r="AI14" s="2248"/>
      <c r="AJ14" s="2249"/>
      <c r="AK14" s="2249"/>
      <c r="AL14" s="2249"/>
      <c r="AM14" s="2250"/>
      <c r="AN14" s="2248"/>
      <c r="AO14" s="2249"/>
      <c r="AP14" s="2249"/>
      <c r="AQ14" s="2249"/>
      <c r="AR14" s="2250"/>
      <c r="AS14" s="2248"/>
      <c r="AT14" s="2249"/>
      <c r="AU14" s="2249"/>
      <c r="AV14" s="2249"/>
      <c r="AW14" s="2250"/>
      <c r="AX14" s="2248"/>
      <c r="AY14" s="2249"/>
      <c r="AZ14" s="2249"/>
      <c r="BA14" s="2249"/>
      <c r="BB14" s="2250"/>
      <c r="BC14" s="2257"/>
      <c r="BD14" s="2258"/>
      <c r="BE14" s="2258"/>
      <c r="BF14" s="2258"/>
      <c r="BG14" s="2259"/>
      <c r="BH14" s="2266"/>
      <c r="BI14" s="2267"/>
      <c r="BJ14" s="2267"/>
      <c r="BK14" s="2267"/>
      <c r="BL14" s="2268"/>
    </row>
    <row r="15" spans="1:64" s="946" customFormat="1" ht="13.15" customHeight="1">
      <c r="A15" s="2275"/>
      <c r="B15" s="2276"/>
      <c r="C15" s="2276"/>
      <c r="D15" s="2276"/>
      <c r="E15" s="2277"/>
      <c r="F15" s="2248"/>
      <c r="G15" s="2249"/>
      <c r="H15" s="2249"/>
      <c r="I15" s="2250"/>
      <c r="J15" s="2248"/>
      <c r="K15" s="2249"/>
      <c r="L15" s="2249"/>
      <c r="M15" s="2250"/>
      <c r="N15" s="2248"/>
      <c r="O15" s="2249"/>
      <c r="P15" s="2249"/>
      <c r="Q15" s="2250"/>
      <c r="R15" s="2248"/>
      <c r="S15" s="2249"/>
      <c r="T15" s="2249"/>
      <c r="U15" s="2250"/>
      <c r="V15" s="2248"/>
      <c r="W15" s="2249"/>
      <c r="X15" s="2249"/>
      <c r="Y15" s="2250"/>
      <c r="Z15" s="2248"/>
      <c r="AA15" s="2249"/>
      <c r="AB15" s="2249"/>
      <c r="AC15" s="2250"/>
      <c r="AH15" s="2282"/>
      <c r="AI15" s="2248"/>
      <c r="AJ15" s="2249"/>
      <c r="AK15" s="2249"/>
      <c r="AL15" s="2249"/>
      <c r="AM15" s="2250"/>
      <c r="AN15" s="2248"/>
      <c r="AO15" s="2249"/>
      <c r="AP15" s="2249"/>
      <c r="AQ15" s="2249"/>
      <c r="AR15" s="2250"/>
      <c r="AS15" s="2248"/>
      <c r="AT15" s="2249"/>
      <c r="AU15" s="2249"/>
      <c r="AV15" s="2249"/>
      <c r="AW15" s="2250"/>
      <c r="AX15" s="2248"/>
      <c r="AY15" s="2249"/>
      <c r="AZ15" s="2249"/>
      <c r="BA15" s="2249"/>
      <c r="BB15" s="2250"/>
      <c r="BC15" s="2257"/>
      <c r="BD15" s="2258"/>
      <c r="BE15" s="2258"/>
      <c r="BF15" s="2258"/>
      <c r="BG15" s="2259"/>
      <c r="BH15" s="2266"/>
      <c r="BI15" s="2267"/>
      <c r="BJ15" s="2267"/>
      <c r="BK15" s="2267"/>
      <c r="BL15" s="2268"/>
    </row>
    <row r="16" spans="1:64" s="946" customFormat="1" ht="13.15" customHeight="1">
      <c r="A16" s="2275"/>
      <c r="B16" s="2276"/>
      <c r="C16" s="2276"/>
      <c r="D16" s="2276"/>
      <c r="E16" s="2277"/>
      <c r="F16" s="2248"/>
      <c r="G16" s="2249"/>
      <c r="H16" s="2249"/>
      <c r="I16" s="2250"/>
      <c r="J16" s="2248"/>
      <c r="K16" s="2249"/>
      <c r="L16" s="2249"/>
      <c r="M16" s="2250"/>
      <c r="N16" s="2248"/>
      <c r="O16" s="2249"/>
      <c r="P16" s="2249"/>
      <c r="Q16" s="2250"/>
      <c r="R16" s="2248"/>
      <c r="S16" s="2249"/>
      <c r="T16" s="2249"/>
      <c r="U16" s="2250"/>
      <c r="V16" s="2248"/>
      <c r="W16" s="2249"/>
      <c r="X16" s="2249"/>
      <c r="Y16" s="2250"/>
      <c r="Z16" s="2248"/>
      <c r="AA16" s="2249"/>
      <c r="AB16" s="2249"/>
      <c r="AC16" s="2250"/>
      <c r="AH16" s="2282"/>
      <c r="AI16" s="2248"/>
      <c r="AJ16" s="2249"/>
      <c r="AK16" s="2249"/>
      <c r="AL16" s="2249"/>
      <c r="AM16" s="2250"/>
      <c r="AN16" s="2248"/>
      <c r="AO16" s="2249"/>
      <c r="AP16" s="2249"/>
      <c r="AQ16" s="2249"/>
      <c r="AR16" s="2250"/>
      <c r="AS16" s="2248"/>
      <c r="AT16" s="2249"/>
      <c r="AU16" s="2249"/>
      <c r="AV16" s="2249"/>
      <c r="AW16" s="2250"/>
      <c r="AX16" s="2248"/>
      <c r="AY16" s="2249"/>
      <c r="AZ16" s="2249"/>
      <c r="BA16" s="2249"/>
      <c r="BB16" s="2250"/>
      <c r="BC16" s="2257"/>
      <c r="BD16" s="2258"/>
      <c r="BE16" s="2258"/>
      <c r="BF16" s="2258"/>
      <c r="BG16" s="2259"/>
      <c r="BH16" s="2266"/>
      <c r="BI16" s="2267"/>
      <c r="BJ16" s="2267"/>
      <c r="BK16" s="2267"/>
      <c r="BL16" s="2268"/>
    </row>
    <row r="17" spans="1:64" s="946" customFormat="1" ht="13.15" customHeight="1">
      <c r="A17" s="2278"/>
      <c r="B17" s="2279"/>
      <c r="C17" s="2279"/>
      <c r="D17" s="2279"/>
      <c r="E17" s="2280"/>
      <c r="F17" s="2251"/>
      <c r="G17" s="2252"/>
      <c r="H17" s="2252"/>
      <c r="I17" s="2253"/>
      <c r="J17" s="2251"/>
      <c r="K17" s="2252"/>
      <c r="L17" s="2252"/>
      <c r="M17" s="2253"/>
      <c r="N17" s="2251"/>
      <c r="O17" s="2252"/>
      <c r="P17" s="2252"/>
      <c r="Q17" s="2253"/>
      <c r="R17" s="2251"/>
      <c r="S17" s="2252"/>
      <c r="T17" s="2252"/>
      <c r="U17" s="2253"/>
      <c r="V17" s="2251"/>
      <c r="W17" s="2252"/>
      <c r="X17" s="2252"/>
      <c r="Y17" s="2253"/>
      <c r="Z17" s="2251"/>
      <c r="AA17" s="2252"/>
      <c r="AB17" s="2252"/>
      <c r="AC17" s="2253"/>
      <c r="AH17" s="2283"/>
      <c r="AI17" s="2251"/>
      <c r="AJ17" s="2252"/>
      <c r="AK17" s="2252"/>
      <c r="AL17" s="2252"/>
      <c r="AM17" s="2253"/>
      <c r="AN17" s="2251"/>
      <c r="AO17" s="2252"/>
      <c r="AP17" s="2252"/>
      <c r="AQ17" s="2252"/>
      <c r="AR17" s="2253"/>
      <c r="AS17" s="2251"/>
      <c r="AT17" s="2252"/>
      <c r="AU17" s="2252"/>
      <c r="AV17" s="2252"/>
      <c r="AW17" s="2253"/>
      <c r="AX17" s="2251"/>
      <c r="AY17" s="2252"/>
      <c r="AZ17" s="2252"/>
      <c r="BA17" s="2252"/>
      <c r="BB17" s="2253"/>
      <c r="BC17" s="2260"/>
      <c r="BD17" s="2261"/>
      <c r="BE17" s="2261"/>
      <c r="BF17" s="2261"/>
      <c r="BG17" s="2262"/>
      <c r="BH17" s="2269"/>
      <c r="BI17" s="2270"/>
      <c r="BJ17" s="2270"/>
      <c r="BK17" s="2270"/>
      <c r="BL17" s="2271"/>
    </row>
    <row r="18" spans="1:64" s="946" customFormat="1" ht="13.15" customHeight="1">
      <c r="A18" s="2272" t="s">
        <v>4036</v>
      </c>
      <c r="B18" s="2273"/>
      <c r="C18" s="2273"/>
      <c r="D18" s="2273"/>
      <c r="E18" s="2274"/>
      <c r="F18" s="2245"/>
      <c r="G18" s="2246"/>
      <c r="H18" s="2246"/>
      <c r="I18" s="2247"/>
      <c r="J18" s="2245"/>
      <c r="K18" s="2246"/>
      <c r="L18" s="2246"/>
      <c r="M18" s="2247"/>
      <c r="N18" s="2245"/>
      <c r="O18" s="2246"/>
      <c r="P18" s="2246"/>
      <c r="Q18" s="2247"/>
      <c r="R18" s="2245"/>
      <c r="S18" s="2246"/>
      <c r="T18" s="2246"/>
      <c r="U18" s="2247"/>
      <c r="V18" s="2245"/>
      <c r="W18" s="2246"/>
      <c r="X18" s="2246"/>
      <c r="Y18" s="2247"/>
      <c r="Z18" s="2245"/>
      <c r="AA18" s="2246"/>
      <c r="AB18" s="2246"/>
      <c r="AC18" s="2247"/>
      <c r="AH18" s="2281" t="s">
        <v>4036</v>
      </c>
      <c r="AI18" s="2245" t="s">
        <v>4037</v>
      </c>
      <c r="AJ18" s="2246"/>
      <c r="AK18" s="2246"/>
      <c r="AL18" s="2246"/>
      <c r="AM18" s="2247"/>
      <c r="AN18" s="2245" t="s">
        <v>4038</v>
      </c>
      <c r="AO18" s="2246"/>
      <c r="AP18" s="2246"/>
      <c r="AQ18" s="2246"/>
      <c r="AR18" s="2247"/>
      <c r="AS18" s="2245" t="s">
        <v>4039</v>
      </c>
      <c r="AT18" s="2246"/>
      <c r="AU18" s="2246"/>
      <c r="AV18" s="2246"/>
      <c r="AW18" s="2247"/>
      <c r="AX18" s="2245" t="s">
        <v>4028</v>
      </c>
      <c r="AY18" s="2246"/>
      <c r="AZ18" s="2246"/>
      <c r="BA18" s="2246"/>
      <c r="BB18" s="2247"/>
      <c r="BC18" s="2245" t="s">
        <v>4040</v>
      </c>
      <c r="BD18" s="2246"/>
      <c r="BE18" s="2246"/>
      <c r="BF18" s="2246"/>
      <c r="BG18" s="2247"/>
      <c r="BH18" s="2263" t="s">
        <v>4030</v>
      </c>
      <c r="BI18" s="2264"/>
      <c r="BJ18" s="2264"/>
      <c r="BK18" s="2264"/>
      <c r="BL18" s="2265"/>
    </row>
    <row r="19" spans="1:64" s="946" customFormat="1" ht="13.15" customHeight="1">
      <c r="A19" s="2275"/>
      <c r="B19" s="2276"/>
      <c r="C19" s="2276"/>
      <c r="D19" s="2276"/>
      <c r="E19" s="2277"/>
      <c r="F19" s="2248"/>
      <c r="G19" s="2249"/>
      <c r="H19" s="2249"/>
      <c r="I19" s="2250"/>
      <c r="J19" s="2248"/>
      <c r="K19" s="2249"/>
      <c r="L19" s="2249"/>
      <c r="M19" s="2250"/>
      <c r="N19" s="2248"/>
      <c r="O19" s="2249"/>
      <c r="P19" s="2249"/>
      <c r="Q19" s="2250"/>
      <c r="R19" s="2248"/>
      <c r="S19" s="2249"/>
      <c r="T19" s="2249"/>
      <c r="U19" s="2250"/>
      <c r="V19" s="2248"/>
      <c r="W19" s="2249"/>
      <c r="X19" s="2249"/>
      <c r="Y19" s="2250"/>
      <c r="Z19" s="2248"/>
      <c r="AA19" s="2249"/>
      <c r="AB19" s="2249"/>
      <c r="AC19" s="2250"/>
      <c r="AH19" s="2282"/>
      <c r="AI19" s="2248"/>
      <c r="AJ19" s="2249"/>
      <c r="AK19" s="2249"/>
      <c r="AL19" s="2249"/>
      <c r="AM19" s="2250"/>
      <c r="AN19" s="2248"/>
      <c r="AO19" s="2249"/>
      <c r="AP19" s="2249"/>
      <c r="AQ19" s="2249"/>
      <c r="AR19" s="2250"/>
      <c r="AS19" s="2248"/>
      <c r="AT19" s="2249"/>
      <c r="AU19" s="2249"/>
      <c r="AV19" s="2249"/>
      <c r="AW19" s="2250"/>
      <c r="AX19" s="2248"/>
      <c r="AY19" s="2249"/>
      <c r="AZ19" s="2249"/>
      <c r="BA19" s="2249"/>
      <c r="BB19" s="2250"/>
      <c r="BC19" s="2248"/>
      <c r="BD19" s="2249"/>
      <c r="BE19" s="2249"/>
      <c r="BF19" s="2249"/>
      <c r="BG19" s="2250"/>
      <c r="BH19" s="2266"/>
      <c r="BI19" s="2267"/>
      <c r="BJ19" s="2267"/>
      <c r="BK19" s="2267"/>
      <c r="BL19" s="2268"/>
    </row>
    <row r="20" spans="1:64" s="946" customFormat="1" ht="13.15" customHeight="1">
      <c r="A20" s="2275"/>
      <c r="B20" s="2276"/>
      <c r="C20" s="2276"/>
      <c r="D20" s="2276"/>
      <c r="E20" s="2277"/>
      <c r="F20" s="2248"/>
      <c r="G20" s="2249"/>
      <c r="H20" s="2249"/>
      <c r="I20" s="2250"/>
      <c r="J20" s="2248"/>
      <c r="K20" s="2249"/>
      <c r="L20" s="2249"/>
      <c r="M20" s="2250"/>
      <c r="N20" s="2248"/>
      <c r="O20" s="2249"/>
      <c r="P20" s="2249"/>
      <c r="Q20" s="2250"/>
      <c r="R20" s="2248"/>
      <c r="S20" s="2249"/>
      <c r="T20" s="2249"/>
      <c r="U20" s="2250"/>
      <c r="V20" s="2248"/>
      <c r="W20" s="2249"/>
      <c r="X20" s="2249"/>
      <c r="Y20" s="2250"/>
      <c r="Z20" s="2248"/>
      <c r="AA20" s="2249"/>
      <c r="AB20" s="2249"/>
      <c r="AC20" s="2250"/>
      <c r="AH20" s="2282"/>
      <c r="AI20" s="2248"/>
      <c r="AJ20" s="2249"/>
      <c r="AK20" s="2249"/>
      <c r="AL20" s="2249"/>
      <c r="AM20" s="2250"/>
      <c r="AN20" s="2248"/>
      <c r="AO20" s="2249"/>
      <c r="AP20" s="2249"/>
      <c r="AQ20" s="2249"/>
      <c r="AR20" s="2250"/>
      <c r="AS20" s="2248"/>
      <c r="AT20" s="2249"/>
      <c r="AU20" s="2249"/>
      <c r="AV20" s="2249"/>
      <c r="AW20" s="2250"/>
      <c r="AX20" s="2248"/>
      <c r="AY20" s="2249"/>
      <c r="AZ20" s="2249"/>
      <c r="BA20" s="2249"/>
      <c r="BB20" s="2250"/>
      <c r="BC20" s="2248"/>
      <c r="BD20" s="2249"/>
      <c r="BE20" s="2249"/>
      <c r="BF20" s="2249"/>
      <c r="BG20" s="2250"/>
      <c r="BH20" s="2266"/>
      <c r="BI20" s="2267"/>
      <c r="BJ20" s="2267"/>
      <c r="BK20" s="2267"/>
      <c r="BL20" s="2268"/>
    </row>
    <row r="21" spans="1:64" s="946" customFormat="1" ht="13.15" customHeight="1">
      <c r="A21" s="2275"/>
      <c r="B21" s="2276"/>
      <c r="C21" s="2276"/>
      <c r="D21" s="2276"/>
      <c r="E21" s="2277"/>
      <c r="F21" s="2248"/>
      <c r="G21" s="2249"/>
      <c r="H21" s="2249"/>
      <c r="I21" s="2250"/>
      <c r="J21" s="2248"/>
      <c r="K21" s="2249"/>
      <c r="L21" s="2249"/>
      <c r="M21" s="2250"/>
      <c r="N21" s="2248"/>
      <c r="O21" s="2249"/>
      <c r="P21" s="2249"/>
      <c r="Q21" s="2250"/>
      <c r="R21" s="2248"/>
      <c r="S21" s="2249"/>
      <c r="T21" s="2249"/>
      <c r="U21" s="2250"/>
      <c r="V21" s="2248"/>
      <c r="W21" s="2249"/>
      <c r="X21" s="2249"/>
      <c r="Y21" s="2250"/>
      <c r="Z21" s="2248"/>
      <c r="AA21" s="2249"/>
      <c r="AB21" s="2249"/>
      <c r="AC21" s="2250"/>
      <c r="AH21" s="2282"/>
      <c r="AI21" s="2248"/>
      <c r="AJ21" s="2249"/>
      <c r="AK21" s="2249"/>
      <c r="AL21" s="2249"/>
      <c r="AM21" s="2250"/>
      <c r="AN21" s="2248"/>
      <c r="AO21" s="2249"/>
      <c r="AP21" s="2249"/>
      <c r="AQ21" s="2249"/>
      <c r="AR21" s="2250"/>
      <c r="AS21" s="2248"/>
      <c r="AT21" s="2249"/>
      <c r="AU21" s="2249"/>
      <c r="AV21" s="2249"/>
      <c r="AW21" s="2250"/>
      <c r="AX21" s="2248"/>
      <c r="AY21" s="2249"/>
      <c r="AZ21" s="2249"/>
      <c r="BA21" s="2249"/>
      <c r="BB21" s="2250"/>
      <c r="BC21" s="2248"/>
      <c r="BD21" s="2249"/>
      <c r="BE21" s="2249"/>
      <c r="BF21" s="2249"/>
      <c r="BG21" s="2250"/>
      <c r="BH21" s="2266"/>
      <c r="BI21" s="2267"/>
      <c r="BJ21" s="2267"/>
      <c r="BK21" s="2267"/>
      <c r="BL21" s="2268"/>
    </row>
    <row r="22" spans="1:64" s="946" customFormat="1" ht="13.15" customHeight="1">
      <c r="A22" s="2278"/>
      <c r="B22" s="2279"/>
      <c r="C22" s="2279"/>
      <c r="D22" s="2279"/>
      <c r="E22" s="2280"/>
      <c r="F22" s="2251"/>
      <c r="G22" s="2252"/>
      <c r="H22" s="2252"/>
      <c r="I22" s="2253"/>
      <c r="J22" s="2251"/>
      <c r="K22" s="2252"/>
      <c r="L22" s="2252"/>
      <c r="M22" s="2253"/>
      <c r="N22" s="2251"/>
      <c r="O22" s="2252"/>
      <c r="P22" s="2252"/>
      <c r="Q22" s="2253"/>
      <c r="R22" s="2251"/>
      <c r="S22" s="2252"/>
      <c r="T22" s="2252"/>
      <c r="U22" s="2253"/>
      <c r="V22" s="2251"/>
      <c r="W22" s="2252"/>
      <c r="X22" s="2252"/>
      <c r="Y22" s="2253"/>
      <c r="Z22" s="2251"/>
      <c r="AA22" s="2252"/>
      <c r="AB22" s="2252"/>
      <c r="AC22" s="2253"/>
      <c r="AH22" s="2283"/>
      <c r="AI22" s="2251"/>
      <c r="AJ22" s="2252"/>
      <c r="AK22" s="2252"/>
      <c r="AL22" s="2252"/>
      <c r="AM22" s="2253"/>
      <c r="AN22" s="2251"/>
      <c r="AO22" s="2252"/>
      <c r="AP22" s="2252"/>
      <c r="AQ22" s="2252"/>
      <c r="AR22" s="2253"/>
      <c r="AS22" s="2251"/>
      <c r="AT22" s="2252"/>
      <c r="AU22" s="2252"/>
      <c r="AV22" s="2252"/>
      <c r="AW22" s="2253"/>
      <c r="AX22" s="2251"/>
      <c r="AY22" s="2252"/>
      <c r="AZ22" s="2252"/>
      <c r="BA22" s="2252"/>
      <c r="BB22" s="2253"/>
      <c r="BC22" s="2251"/>
      <c r="BD22" s="2252"/>
      <c r="BE22" s="2252"/>
      <c r="BF22" s="2252"/>
      <c r="BG22" s="2253"/>
      <c r="BH22" s="2269"/>
      <c r="BI22" s="2270"/>
      <c r="BJ22" s="2270"/>
      <c r="BK22" s="2270"/>
      <c r="BL22" s="2271"/>
    </row>
    <row r="23" spans="1:64" s="946" customFormat="1" ht="13.15" customHeight="1">
      <c r="A23" s="2224" t="s">
        <v>4041</v>
      </c>
      <c r="B23" s="2225"/>
      <c r="C23" s="2225"/>
      <c r="D23" s="2225"/>
      <c r="E23" s="2226"/>
      <c r="F23" s="2245"/>
      <c r="G23" s="2246"/>
      <c r="H23" s="2246"/>
      <c r="I23" s="2247"/>
      <c r="J23" s="2245"/>
      <c r="K23" s="2246"/>
      <c r="L23" s="2246"/>
      <c r="M23" s="2247"/>
      <c r="N23" s="2245"/>
      <c r="O23" s="2246"/>
      <c r="P23" s="2246"/>
      <c r="Q23" s="2247"/>
      <c r="R23" s="2245"/>
      <c r="S23" s="2246"/>
      <c r="T23" s="2246"/>
      <c r="U23" s="2247"/>
      <c r="V23" s="2245"/>
      <c r="W23" s="2246"/>
      <c r="X23" s="2246"/>
      <c r="Y23" s="2247"/>
      <c r="Z23" s="2245"/>
      <c r="AA23" s="2246"/>
      <c r="AB23" s="2246"/>
      <c r="AC23" s="2247"/>
      <c r="AH23" s="2281" t="s">
        <v>4041</v>
      </c>
      <c r="AI23" s="2245" t="s">
        <v>4042</v>
      </c>
      <c r="AJ23" s="2246"/>
      <c r="AK23" s="2246"/>
      <c r="AL23" s="2246"/>
      <c r="AM23" s="2247"/>
      <c r="AN23" s="2245" t="s">
        <v>4043</v>
      </c>
      <c r="AO23" s="2246"/>
      <c r="AP23" s="2246"/>
      <c r="AQ23" s="2246"/>
      <c r="AR23" s="2247"/>
      <c r="AS23" s="2245" t="s">
        <v>4044</v>
      </c>
      <c r="AT23" s="2246"/>
      <c r="AU23" s="2246"/>
      <c r="AV23" s="2246"/>
      <c r="AW23" s="2247"/>
      <c r="AX23" s="2245" t="s">
        <v>4028</v>
      </c>
      <c r="AY23" s="2246"/>
      <c r="AZ23" s="2246"/>
      <c r="BA23" s="2246"/>
      <c r="BB23" s="2247"/>
      <c r="BC23" s="2245" t="s">
        <v>4045</v>
      </c>
      <c r="BD23" s="2246"/>
      <c r="BE23" s="2246"/>
      <c r="BF23" s="2246"/>
      <c r="BG23" s="2247"/>
      <c r="BH23" s="2263" t="s">
        <v>4030</v>
      </c>
      <c r="BI23" s="2264"/>
      <c r="BJ23" s="2264"/>
      <c r="BK23" s="2264"/>
      <c r="BL23" s="2265"/>
    </row>
    <row r="24" spans="1:64" s="946" customFormat="1" ht="13.15" customHeight="1">
      <c r="A24" s="2227"/>
      <c r="B24" s="2228"/>
      <c r="C24" s="2228"/>
      <c r="D24" s="2228"/>
      <c r="E24" s="2229"/>
      <c r="F24" s="2248"/>
      <c r="G24" s="2249"/>
      <c r="H24" s="2249"/>
      <c r="I24" s="2250"/>
      <c r="J24" s="2248"/>
      <c r="K24" s="2249"/>
      <c r="L24" s="2249"/>
      <c r="M24" s="2250"/>
      <c r="N24" s="2248"/>
      <c r="O24" s="2249"/>
      <c r="P24" s="2249"/>
      <c r="Q24" s="2250"/>
      <c r="R24" s="2248"/>
      <c r="S24" s="2249"/>
      <c r="T24" s="2249"/>
      <c r="U24" s="2250"/>
      <c r="V24" s="2248"/>
      <c r="W24" s="2249"/>
      <c r="X24" s="2249"/>
      <c r="Y24" s="2250"/>
      <c r="Z24" s="2248"/>
      <c r="AA24" s="2249"/>
      <c r="AB24" s="2249"/>
      <c r="AC24" s="2250"/>
      <c r="AH24" s="2282"/>
      <c r="AI24" s="2248"/>
      <c r="AJ24" s="2249"/>
      <c r="AK24" s="2249"/>
      <c r="AL24" s="2249"/>
      <c r="AM24" s="2250"/>
      <c r="AN24" s="2248"/>
      <c r="AO24" s="2249"/>
      <c r="AP24" s="2249"/>
      <c r="AQ24" s="2249"/>
      <c r="AR24" s="2250"/>
      <c r="AS24" s="2248"/>
      <c r="AT24" s="2249"/>
      <c r="AU24" s="2249"/>
      <c r="AV24" s="2249"/>
      <c r="AW24" s="2250"/>
      <c r="AX24" s="2248"/>
      <c r="AY24" s="2249"/>
      <c r="AZ24" s="2249"/>
      <c r="BA24" s="2249"/>
      <c r="BB24" s="2250"/>
      <c r="BC24" s="2248"/>
      <c r="BD24" s="2249"/>
      <c r="BE24" s="2249"/>
      <c r="BF24" s="2249"/>
      <c r="BG24" s="2250"/>
      <c r="BH24" s="2266"/>
      <c r="BI24" s="2267"/>
      <c r="BJ24" s="2267"/>
      <c r="BK24" s="2267"/>
      <c r="BL24" s="2268"/>
    </row>
    <row r="25" spans="1:64" s="946" customFormat="1" ht="13.15" customHeight="1">
      <c r="A25" s="2227"/>
      <c r="B25" s="2228"/>
      <c r="C25" s="2228"/>
      <c r="D25" s="2228"/>
      <c r="E25" s="2229"/>
      <c r="F25" s="2248"/>
      <c r="G25" s="2249"/>
      <c r="H25" s="2249"/>
      <c r="I25" s="2250"/>
      <c r="J25" s="2248"/>
      <c r="K25" s="2249"/>
      <c r="L25" s="2249"/>
      <c r="M25" s="2250"/>
      <c r="N25" s="2248"/>
      <c r="O25" s="2249"/>
      <c r="P25" s="2249"/>
      <c r="Q25" s="2250"/>
      <c r="R25" s="2248"/>
      <c r="S25" s="2249"/>
      <c r="T25" s="2249"/>
      <c r="U25" s="2250"/>
      <c r="V25" s="2248"/>
      <c r="W25" s="2249"/>
      <c r="X25" s="2249"/>
      <c r="Y25" s="2250"/>
      <c r="Z25" s="2248"/>
      <c r="AA25" s="2249"/>
      <c r="AB25" s="2249"/>
      <c r="AC25" s="2250"/>
      <c r="AH25" s="2282"/>
      <c r="AI25" s="2248"/>
      <c r="AJ25" s="2249"/>
      <c r="AK25" s="2249"/>
      <c r="AL25" s="2249"/>
      <c r="AM25" s="2250"/>
      <c r="AN25" s="2248"/>
      <c r="AO25" s="2249"/>
      <c r="AP25" s="2249"/>
      <c r="AQ25" s="2249"/>
      <c r="AR25" s="2250"/>
      <c r="AS25" s="2248"/>
      <c r="AT25" s="2249"/>
      <c r="AU25" s="2249"/>
      <c r="AV25" s="2249"/>
      <c r="AW25" s="2250"/>
      <c r="AX25" s="2248"/>
      <c r="AY25" s="2249"/>
      <c r="AZ25" s="2249"/>
      <c r="BA25" s="2249"/>
      <c r="BB25" s="2250"/>
      <c r="BC25" s="2248"/>
      <c r="BD25" s="2249"/>
      <c r="BE25" s="2249"/>
      <c r="BF25" s="2249"/>
      <c r="BG25" s="2250"/>
      <c r="BH25" s="2266"/>
      <c r="BI25" s="2267"/>
      <c r="BJ25" s="2267"/>
      <c r="BK25" s="2267"/>
      <c r="BL25" s="2268"/>
    </row>
    <row r="26" spans="1:64" s="946" customFormat="1" ht="13.15" customHeight="1">
      <c r="A26" s="2227"/>
      <c r="B26" s="2228"/>
      <c r="C26" s="2228"/>
      <c r="D26" s="2228"/>
      <c r="E26" s="2229"/>
      <c r="F26" s="2248"/>
      <c r="G26" s="2249"/>
      <c r="H26" s="2249"/>
      <c r="I26" s="2250"/>
      <c r="J26" s="2248"/>
      <c r="K26" s="2249"/>
      <c r="L26" s="2249"/>
      <c r="M26" s="2250"/>
      <c r="N26" s="2248"/>
      <c r="O26" s="2249"/>
      <c r="P26" s="2249"/>
      <c r="Q26" s="2250"/>
      <c r="R26" s="2248"/>
      <c r="S26" s="2249"/>
      <c r="T26" s="2249"/>
      <c r="U26" s="2250"/>
      <c r="V26" s="2248"/>
      <c r="W26" s="2249"/>
      <c r="X26" s="2249"/>
      <c r="Y26" s="2250"/>
      <c r="Z26" s="2248"/>
      <c r="AA26" s="2249"/>
      <c r="AB26" s="2249"/>
      <c r="AC26" s="2250"/>
      <c r="AH26" s="2282"/>
      <c r="AI26" s="2248"/>
      <c r="AJ26" s="2249"/>
      <c r="AK26" s="2249"/>
      <c r="AL26" s="2249"/>
      <c r="AM26" s="2250"/>
      <c r="AN26" s="2248"/>
      <c r="AO26" s="2249"/>
      <c r="AP26" s="2249"/>
      <c r="AQ26" s="2249"/>
      <c r="AR26" s="2250"/>
      <c r="AS26" s="2248"/>
      <c r="AT26" s="2249"/>
      <c r="AU26" s="2249"/>
      <c r="AV26" s="2249"/>
      <c r="AW26" s="2250"/>
      <c r="AX26" s="2248"/>
      <c r="AY26" s="2249"/>
      <c r="AZ26" s="2249"/>
      <c r="BA26" s="2249"/>
      <c r="BB26" s="2250"/>
      <c r="BC26" s="2248"/>
      <c r="BD26" s="2249"/>
      <c r="BE26" s="2249"/>
      <c r="BF26" s="2249"/>
      <c r="BG26" s="2250"/>
      <c r="BH26" s="2266"/>
      <c r="BI26" s="2267"/>
      <c r="BJ26" s="2267"/>
      <c r="BK26" s="2267"/>
      <c r="BL26" s="2268"/>
    </row>
    <row r="27" spans="1:64" s="946" customFormat="1" ht="13.15" customHeight="1">
      <c r="A27" s="2230"/>
      <c r="B27" s="2231"/>
      <c r="C27" s="2231"/>
      <c r="D27" s="2231"/>
      <c r="E27" s="2232"/>
      <c r="F27" s="2251"/>
      <c r="G27" s="2252"/>
      <c r="H27" s="2252"/>
      <c r="I27" s="2253"/>
      <c r="J27" s="2251"/>
      <c r="K27" s="2252"/>
      <c r="L27" s="2252"/>
      <c r="M27" s="2253"/>
      <c r="N27" s="2251"/>
      <c r="O27" s="2252"/>
      <c r="P27" s="2252"/>
      <c r="Q27" s="2253"/>
      <c r="R27" s="2251"/>
      <c r="S27" s="2252"/>
      <c r="T27" s="2252"/>
      <c r="U27" s="2253"/>
      <c r="V27" s="2251"/>
      <c r="W27" s="2252"/>
      <c r="X27" s="2252"/>
      <c r="Y27" s="2253"/>
      <c r="Z27" s="2251"/>
      <c r="AA27" s="2252"/>
      <c r="AB27" s="2252"/>
      <c r="AC27" s="2253"/>
      <c r="AH27" s="2282"/>
      <c r="AI27" s="2251"/>
      <c r="AJ27" s="2252"/>
      <c r="AK27" s="2252"/>
      <c r="AL27" s="2252"/>
      <c r="AM27" s="2253"/>
      <c r="AN27" s="2251"/>
      <c r="AO27" s="2252"/>
      <c r="AP27" s="2252"/>
      <c r="AQ27" s="2252"/>
      <c r="AR27" s="2253"/>
      <c r="AS27" s="2251"/>
      <c r="AT27" s="2252"/>
      <c r="AU27" s="2252"/>
      <c r="AV27" s="2252"/>
      <c r="AW27" s="2253"/>
      <c r="AX27" s="2251"/>
      <c r="AY27" s="2252"/>
      <c r="AZ27" s="2252"/>
      <c r="BA27" s="2252"/>
      <c r="BB27" s="2253"/>
      <c r="BC27" s="2251"/>
      <c r="BD27" s="2252"/>
      <c r="BE27" s="2252"/>
      <c r="BF27" s="2252"/>
      <c r="BG27" s="2253"/>
      <c r="BH27" s="2269"/>
      <c r="BI27" s="2270"/>
      <c r="BJ27" s="2270"/>
      <c r="BK27" s="2270"/>
      <c r="BL27" s="2271"/>
    </row>
    <row r="28" spans="1:64" s="946" customFormat="1" ht="13.15" customHeight="1">
      <c r="A28" s="2224" t="s">
        <v>4046</v>
      </c>
      <c r="B28" s="2225"/>
      <c r="C28" s="2225"/>
      <c r="D28" s="2225"/>
      <c r="E28" s="2226"/>
      <c r="F28" s="2245"/>
      <c r="G28" s="2246"/>
      <c r="H28" s="2246"/>
      <c r="I28" s="2247"/>
      <c r="J28" s="2245"/>
      <c r="K28" s="2246"/>
      <c r="L28" s="2246"/>
      <c r="M28" s="2247"/>
      <c r="N28" s="2245"/>
      <c r="O28" s="2246"/>
      <c r="P28" s="2246"/>
      <c r="Q28" s="2247"/>
      <c r="R28" s="2245"/>
      <c r="S28" s="2246"/>
      <c r="T28" s="2246"/>
      <c r="U28" s="2247"/>
      <c r="V28" s="2245"/>
      <c r="W28" s="2246"/>
      <c r="X28" s="2246"/>
      <c r="Y28" s="2247"/>
      <c r="Z28" s="2245"/>
      <c r="AA28" s="2246"/>
      <c r="AB28" s="2246"/>
      <c r="AC28" s="2247"/>
      <c r="AH28" s="2281" t="s">
        <v>4046</v>
      </c>
      <c r="AI28" s="2245" t="s">
        <v>4047</v>
      </c>
      <c r="AJ28" s="2246"/>
      <c r="AK28" s="2246"/>
      <c r="AL28" s="2246"/>
      <c r="AM28" s="2247"/>
      <c r="AN28" s="2245" t="s">
        <v>4048</v>
      </c>
      <c r="AO28" s="2246"/>
      <c r="AP28" s="2246"/>
      <c r="AQ28" s="2246"/>
      <c r="AR28" s="2247"/>
      <c r="AS28" s="2245" t="s">
        <v>4049</v>
      </c>
      <c r="AT28" s="2246"/>
      <c r="AU28" s="2246"/>
      <c r="AV28" s="2246"/>
      <c r="AW28" s="2247"/>
      <c r="AX28" s="2245" t="s">
        <v>4028</v>
      </c>
      <c r="AY28" s="2246"/>
      <c r="AZ28" s="2246"/>
      <c r="BA28" s="2246"/>
      <c r="BB28" s="2247"/>
      <c r="BC28" s="2245" t="s">
        <v>4040</v>
      </c>
      <c r="BD28" s="2246"/>
      <c r="BE28" s="2246"/>
      <c r="BF28" s="2246"/>
      <c r="BG28" s="2247"/>
      <c r="BH28" s="2263" t="s">
        <v>4030</v>
      </c>
      <c r="BI28" s="2264"/>
      <c r="BJ28" s="2264"/>
      <c r="BK28" s="2264"/>
      <c r="BL28" s="2265"/>
    </row>
    <row r="29" spans="1:64" s="946" customFormat="1" ht="13.15" customHeight="1">
      <c r="A29" s="2227"/>
      <c r="B29" s="2228"/>
      <c r="C29" s="2228"/>
      <c r="D29" s="2228"/>
      <c r="E29" s="2229"/>
      <c r="F29" s="2248"/>
      <c r="G29" s="2249"/>
      <c r="H29" s="2249"/>
      <c r="I29" s="2250"/>
      <c r="J29" s="2248"/>
      <c r="K29" s="2249"/>
      <c r="L29" s="2249"/>
      <c r="M29" s="2250"/>
      <c r="N29" s="2248"/>
      <c r="O29" s="2249"/>
      <c r="P29" s="2249"/>
      <c r="Q29" s="2250"/>
      <c r="R29" s="2248"/>
      <c r="S29" s="2249"/>
      <c r="T29" s="2249"/>
      <c r="U29" s="2250"/>
      <c r="V29" s="2248"/>
      <c r="W29" s="2249"/>
      <c r="X29" s="2249"/>
      <c r="Y29" s="2250"/>
      <c r="Z29" s="2248"/>
      <c r="AA29" s="2249"/>
      <c r="AB29" s="2249"/>
      <c r="AC29" s="2250"/>
      <c r="AH29" s="2282"/>
      <c r="AI29" s="2248"/>
      <c r="AJ29" s="2249"/>
      <c r="AK29" s="2249"/>
      <c r="AL29" s="2249"/>
      <c r="AM29" s="2250"/>
      <c r="AN29" s="2248"/>
      <c r="AO29" s="2249"/>
      <c r="AP29" s="2249"/>
      <c r="AQ29" s="2249"/>
      <c r="AR29" s="2250"/>
      <c r="AS29" s="2248"/>
      <c r="AT29" s="2249"/>
      <c r="AU29" s="2249"/>
      <c r="AV29" s="2249"/>
      <c r="AW29" s="2250"/>
      <c r="AX29" s="2248"/>
      <c r="AY29" s="2249"/>
      <c r="AZ29" s="2249"/>
      <c r="BA29" s="2249"/>
      <c r="BB29" s="2250"/>
      <c r="BC29" s="2248"/>
      <c r="BD29" s="2249"/>
      <c r="BE29" s="2249"/>
      <c r="BF29" s="2249"/>
      <c r="BG29" s="2250"/>
      <c r="BH29" s="2266"/>
      <c r="BI29" s="2267"/>
      <c r="BJ29" s="2267"/>
      <c r="BK29" s="2267"/>
      <c r="BL29" s="2268"/>
    </row>
    <row r="30" spans="1:64" s="946" customFormat="1" ht="13.15" customHeight="1">
      <c r="A30" s="2227"/>
      <c r="B30" s="2228"/>
      <c r="C30" s="2228"/>
      <c r="D30" s="2228"/>
      <c r="E30" s="2229"/>
      <c r="F30" s="2248"/>
      <c r="G30" s="2249"/>
      <c r="H30" s="2249"/>
      <c r="I30" s="2250"/>
      <c r="J30" s="2248"/>
      <c r="K30" s="2249"/>
      <c r="L30" s="2249"/>
      <c r="M30" s="2250"/>
      <c r="N30" s="2248"/>
      <c r="O30" s="2249"/>
      <c r="P30" s="2249"/>
      <c r="Q30" s="2250"/>
      <c r="R30" s="2248"/>
      <c r="S30" s="2249"/>
      <c r="T30" s="2249"/>
      <c r="U30" s="2250"/>
      <c r="V30" s="2248"/>
      <c r="W30" s="2249"/>
      <c r="X30" s="2249"/>
      <c r="Y30" s="2250"/>
      <c r="Z30" s="2248"/>
      <c r="AA30" s="2249"/>
      <c r="AB30" s="2249"/>
      <c r="AC30" s="2250"/>
      <c r="AH30" s="2282"/>
      <c r="AI30" s="2248"/>
      <c r="AJ30" s="2249"/>
      <c r="AK30" s="2249"/>
      <c r="AL30" s="2249"/>
      <c r="AM30" s="2250"/>
      <c r="AN30" s="2248"/>
      <c r="AO30" s="2249"/>
      <c r="AP30" s="2249"/>
      <c r="AQ30" s="2249"/>
      <c r="AR30" s="2250"/>
      <c r="AS30" s="2248"/>
      <c r="AT30" s="2249"/>
      <c r="AU30" s="2249"/>
      <c r="AV30" s="2249"/>
      <c r="AW30" s="2250"/>
      <c r="AX30" s="2248"/>
      <c r="AY30" s="2249"/>
      <c r="AZ30" s="2249"/>
      <c r="BA30" s="2249"/>
      <c r="BB30" s="2250"/>
      <c r="BC30" s="2248"/>
      <c r="BD30" s="2249"/>
      <c r="BE30" s="2249"/>
      <c r="BF30" s="2249"/>
      <c r="BG30" s="2250"/>
      <c r="BH30" s="2266"/>
      <c r="BI30" s="2267"/>
      <c r="BJ30" s="2267"/>
      <c r="BK30" s="2267"/>
      <c r="BL30" s="2268"/>
    </row>
    <row r="31" spans="1:64" s="946" customFormat="1" ht="13.15" customHeight="1">
      <c r="A31" s="2227"/>
      <c r="B31" s="2228"/>
      <c r="C31" s="2228"/>
      <c r="D31" s="2228"/>
      <c r="E31" s="2229"/>
      <c r="F31" s="2248"/>
      <c r="G31" s="2249"/>
      <c r="H31" s="2249"/>
      <c r="I31" s="2250"/>
      <c r="J31" s="2248"/>
      <c r="K31" s="2249"/>
      <c r="L31" s="2249"/>
      <c r="M31" s="2250"/>
      <c r="N31" s="2248"/>
      <c r="O31" s="2249"/>
      <c r="P31" s="2249"/>
      <c r="Q31" s="2250"/>
      <c r="R31" s="2248"/>
      <c r="S31" s="2249"/>
      <c r="T31" s="2249"/>
      <c r="U31" s="2250"/>
      <c r="V31" s="2248"/>
      <c r="W31" s="2249"/>
      <c r="X31" s="2249"/>
      <c r="Y31" s="2250"/>
      <c r="Z31" s="2248"/>
      <c r="AA31" s="2249"/>
      <c r="AB31" s="2249"/>
      <c r="AC31" s="2250"/>
      <c r="AH31" s="2282"/>
      <c r="AI31" s="2248"/>
      <c r="AJ31" s="2249"/>
      <c r="AK31" s="2249"/>
      <c r="AL31" s="2249"/>
      <c r="AM31" s="2250"/>
      <c r="AN31" s="2248"/>
      <c r="AO31" s="2249"/>
      <c r="AP31" s="2249"/>
      <c r="AQ31" s="2249"/>
      <c r="AR31" s="2250"/>
      <c r="AS31" s="2248"/>
      <c r="AT31" s="2249"/>
      <c r="AU31" s="2249"/>
      <c r="AV31" s="2249"/>
      <c r="AW31" s="2250"/>
      <c r="AX31" s="2248"/>
      <c r="AY31" s="2249"/>
      <c r="AZ31" s="2249"/>
      <c r="BA31" s="2249"/>
      <c r="BB31" s="2250"/>
      <c r="BC31" s="2248"/>
      <c r="BD31" s="2249"/>
      <c r="BE31" s="2249"/>
      <c r="BF31" s="2249"/>
      <c r="BG31" s="2250"/>
      <c r="BH31" s="2266"/>
      <c r="BI31" s="2267"/>
      <c r="BJ31" s="2267"/>
      <c r="BK31" s="2267"/>
      <c r="BL31" s="2268"/>
    </row>
    <row r="32" spans="1:64" s="946" customFormat="1" ht="13.15" customHeight="1" thickBot="1">
      <c r="A32" s="2230"/>
      <c r="B32" s="2231"/>
      <c r="C32" s="2231"/>
      <c r="D32" s="2231"/>
      <c r="E32" s="2232"/>
      <c r="F32" s="2251"/>
      <c r="G32" s="2252"/>
      <c r="H32" s="2252"/>
      <c r="I32" s="2253"/>
      <c r="J32" s="2251"/>
      <c r="K32" s="2252"/>
      <c r="L32" s="2252"/>
      <c r="M32" s="2253"/>
      <c r="N32" s="2251"/>
      <c r="O32" s="2252"/>
      <c r="P32" s="2252"/>
      <c r="Q32" s="2253"/>
      <c r="R32" s="2251"/>
      <c r="S32" s="2252"/>
      <c r="T32" s="2252"/>
      <c r="U32" s="2253"/>
      <c r="V32" s="2251"/>
      <c r="W32" s="2252"/>
      <c r="X32" s="2252"/>
      <c r="Y32" s="2253"/>
      <c r="Z32" s="2251"/>
      <c r="AA32" s="2252"/>
      <c r="AB32" s="2252"/>
      <c r="AC32" s="2253"/>
      <c r="AD32" s="947"/>
      <c r="AE32" s="948"/>
      <c r="AF32" s="948"/>
      <c r="AG32" s="949"/>
      <c r="AH32" s="2283"/>
      <c r="AI32" s="2251"/>
      <c r="AJ32" s="2252"/>
      <c r="AK32" s="2252"/>
      <c r="AL32" s="2252"/>
      <c r="AM32" s="2253"/>
      <c r="AN32" s="2251"/>
      <c r="AO32" s="2252"/>
      <c r="AP32" s="2252"/>
      <c r="AQ32" s="2252"/>
      <c r="AR32" s="2253"/>
      <c r="AS32" s="2251"/>
      <c r="AT32" s="2252"/>
      <c r="AU32" s="2252"/>
      <c r="AV32" s="2252"/>
      <c r="AW32" s="2253"/>
      <c r="AX32" s="2251"/>
      <c r="AY32" s="2252"/>
      <c r="AZ32" s="2252"/>
      <c r="BA32" s="2252"/>
      <c r="BB32" s="2253"/>
      <c r="BC32" s="2251"/>
      <c r="BD32" s="2252"/>
      <c r="BE32" s="2252"/>
      <c r="BF32" s="2252"/>
      <c r="BG32" s="2253"/>
      <c r="BH32" s="2269"/>
      <c r="BI32" s="2270"/>
      <c r="BJ32" s="2270"/>
      <c r="BK32" s="2270"/>
      <c r="BL32" s="2271"/>
    </row>
    <row r="33" spans="1:64" s="946" customFormat="1" ht="13.15" customHeight="1">
      <c r="A33" s="2224" t="s">
        <v>4050</v>
      </c>
      <c r="B33" s="2225"/>
      <c r="C33" s="2225"/>
      <c r="D33" s="2225"/>
      <c r="E33" s="2226"/>
      <c r="F33" s="2245"/>
      <c r="G33" s="2246"/>
      <c r="H33" s="2246"/>
      <c r="I33" s="2247"/>
      <c r="J33" s="2245"/>
      <c r="K33" s="2246"/>
      <c r="L33" s="2246"/>
      <c r="M33" s="2247"/>
      <c r="N33" s="2245"/>
      <c r="O33" s="2246"/>
      <c r="P33" s="2246"/>
      <c r="Q33" s="2247"/>
      <c r="R33" s="2245"/>
      <c r="S33" s="2246"/>
      <c r="T33" s="2246"/>
      <c r="U33" s="2247"/>
      <c r="V33" s="2245"/>
      <c r="W33" s="2246"/>
      <c r="X33" s="2246"/>
      <c r="Y33" s="2247"/>
      <c r="Z33" s="2245"/>
      <c r="AA33" s="2246"/>
      <c r="AB33" s="2246"/>
      <c r="AC33" s="2247"/>
      <c r="AH33" s="2281" t="s">
        <v>4050</v>
      </c>
      <c r="AI33" s="2245" t="s">
        <v>4051</v>
      </c>
      <c r="AJ33" s="2246"/>
      <c r="AK33" s="2246"/>
      <c r="AL33" s="2246"/>
      <c r="AM33" s="2247"/>
      <c r="AN33" s="2245" t="s">
        <v>4052</v>
      </c>
      <c r="AO33" s="2246"/>
      <c r="AP33" s="2246"/>
      <c r="AQ33" s="2246"/>
      <c r="AR33" s="2247"/>
      <c r="AS33" s="2245" t="s">
        <v>4052</v>
      </c>
      <c r="AT33" s="2246"/>
      <c r="AU33" s="2246"/>
      <c r="AV33" s="2246"/>
      <c r="AW33" s="2247"/>
      <c r="AX33" s="2245" t="s">
        <v>4052</v>
      </c>
      <c r="AY33" s="2246"/>
      <c r="AZ33" s="2246"/>
      <c r="BA33" s="2246"/>
      <c r="BB33" s="2247"/>
      <c r="BC33" s="2245" t="s">
        <v>4052</v>
      </c>
      <c r="BD33" s="2246"/>
      <c r="BE33" s="2246"/>
      <c r="BF33" s="2246"/>
      <c r="BG33" s="2247"/>
      <c r="BH33" s="2263" t="s">
        <v>4051</v>
      </c>
      <c r="BI33" s="2264"/>
      <c r="BJ33" s="2264"/>
      <c r="BK33" s="2264"/>
      <c r="BL33" s="2265"/>
    </row>
    <row r="34" spans="1:64" s="946" customFormat="1" ht="13.15" customHeight="1">
      <c r="A34" s="2227"/>
      <c r="B34" s="2228"/>
      <c r="C34" s="2228"/>
      <c r="D34" s="2228"/>
      <c r="E34" s="2229"/>
      <c r="F34" s="2248"/>
      <c r="G34" s="2249"/>
      <c r="H34" s="2249"/>
      <c r="I34" s="2250"/>
      <c r="J34" s="2248"/>
      <c r="K34" s="2249"/>
      <c r="L34" s="2249"/>
      <c r="M34" s="2250"/>
      <c r="N34" s="2248"/>
      <c r="O34" s="2249"/>
      <c r="P34" s="2249"/>
      <c r="Q34" s="2250"/>
      <c r="R34" s="2248"/>
      <c r="S34" s="2249"/>
      <c r="T34" s="2249"/>
      <c r="U34" s="2250"/>
      <c r="V34" s="2248"/>
      <c r="W34" s="2249"/>
      <c r="X34" s="2249"/>
      <c r="Y34" s="2250"/>
      <c r="Z34" s="2248"/>
      <c r="AA34" s="2249"/>
      <c r="AB34" s="2249"/>
      <c r="AC34" s="2250"/>
      <c r="AH34" s="2282"/>
      <c r="AI34" s="2248"/>
      <c r="AJ34" s="2249"/>
      <c r="AK34" s="2249"/>
      <c r="AL34" s="2249"/>
      <c r="AM34" s="2250"/>
      <c r="AN34" s="2248"/>
      <c r="AO34" s="2249"/>
      <c r="AP34" s="2249"/>
      <c r="AQ34" s="2249"/>
      <c r="AR34" s="2250"/>
      <c r="AS34" s="2248"/>
      <c r="AT34" s="2249"/>
      <c r="AU34" s="2249"/>
      <c r="AV34" s="2249"/>
      <c r="AW34" s="2250"/>
      <c r="AX34" s="2248"/>
      <c r="AY34" s="2249"/>
      <c r="AZ34" s="2249"/>
      <c r="BA34" s="2249"/>
      <c r="BB34" s="2250"/>
      <c r="BC34" s="2248"/>
      <c r="BD34" s="2249"/>
      <c r="BE34" s="2249"/>
      <c r="BF34" s="2249"/>
      <c r="BG34" s="2250"/>
      <c r="BH34" s="2266"/>
      <c r="BI34" s="2267"/>
      <c r="BJ34" s="2267"/>
      <c r="BK34" s="2267"/>
      <c r="BL34" s="2268"/>
    </row>
    <row r="35" spans="1:64" s="946" customFormat="1" ht="13.15" customHeight="1">
      <c r="A35" s="2227"/>
      <c r="B35" s="2228"/>
      <c r="C35" s="2228"/>
      <c r="D35" s="2228"/>
      <c r="E35" s="2229"/>
      <c r="F35" s="2248"/>
      <c r="G35" s="2249"/>
      <c r="H35" s="2249"/>
      <c r="I35" s="2250"/>
      <c r="J35" s="2248"/>
      <c r="K35" s="2249"/>
      <c r="L35" s="2249"/>
      <c r="M35" s="2250"/>
      <c r="N35" s="2248"/>
      <c r="O35" s="2249"/>
      <c r="P35" s="2249"/>
      <c r="Q35" s="2250"/>
      <c r="R35" s="2248"/>
      <c r="S35" s="2249"/>
      <c r="T35" s="2249"/>
      <c r="U35" s="2250"/>
      <c r="V35" s="2248"/>
      <c r="W35" s="2249"/>
      <c r="X35" s="2249"/>
      <c r="Y35" s="2250"/>
      <c r="Z35" s="2248"/>
      <c r="AA35" s="2249"/>
      <c r="AB35" s="2249"/>
      <c r="AC35" s="2250"/>
      <c r="AH35" s="2282"/>
      <c r="AI35" s="2248"/>
      <c r="AJ35" s="2249"/>
      <c r="AK35" s="2249"/>
      <c r="AL35" s="2249"/>
      <c r="AM35" s="2250"/>
      <c r="AN35" s="2248"/>
      <c r="AO35" s="2249"/>
      <c r="AP35" s="2249"/>
      <c r="AQ35" s="2249"/>
      <c r="AR35" s="2250"/>
      <c r="AS35" s="2248"/>
      <c r="AT35" s="2249"/>
      <c r="AU35" s="2249"/>
      <c r="AV35" s="2249"/>
      <c r="AW35" s="2250"/>
      <c r="AX35" s="2248"/>
      <c r="AY35" s="2249"/>
      <c r="AZ35" s="2249"/>
      <c r="BA35" s="2249"/>
      <c r="BB35" s="2250"/>
      <c r="BC35" s="2248"/>
      <c r="BD35" s="2249"/>
      <c r="BE35" s="2249"/>
      <c r="BF35" s="2249"/>
      <c r="BG35" s="2250"/>
      <c r="BH35" s="2266"/>
      <c r="BI35" s="2267"/>
      <c r="BJ35" s="2267"/>
      <c r="BK35" s="2267"/>
      <c r="BL35" s="2268"/>
    </row>
    <row r="36" spans="1:64" s="946" customFormat="1" ht="13.15" customHeight="1">
      <c r="A36" s="2227"/>
      <c r="B36" s="2228"/>
      <c r="C36" s="2228"/>
      <c r="D36" s="2228"/>
      <c r="E36" s="2229"/>
      <c r="F36" s="2248"/>
      <c r="G36" s="2249"/>
      <c r="H36" s="2249"/>
      <c r="I36" s="2250"/>
      <c r="J36" s="2248"/>
      <c r="K36" s="2249"/>
      <c r="L36" s="2249"/>
      <c r="M36" s="2250"/>
      <c r="N36" s="2248"/>
      <c r="O36" s="2249"/>
      <c r="P36" s="2249"/>
      <c r="Q36" s="2250"/>
      <c r="R36" s="2248"/>
      <c r="S36" s="2249"/>
      <c r="T36" s="2249"/>
      <c r="U36" s="2250"/>
      <c r="V36" s="2248"/>
      <c r="W36" s="2249"/>
      <c r="X36" s="2249"/>
      <c r="Y36" s="2250"/>
      <c r="Z36" s="2248"/>
      <c r="AA36" s="2249"/>
      <c r="AB36" s="2249"/>
      <c r="AC36" s="2250"/>
      <c r="AH36" s="2282"/>
      <c r="AI36" s="2248"/>
      <c r="AJ36" s="2249"/>
      <c r="AK36" s="2249"/>
      <c r="AL36" s="2249"/>
      <c r="AM36" s="2250"/>
      <c r="AN36" s="2248"/>
      <c r="AO36" s="2249"/>
      <c r="AP36" s="2249"/>
      <c r="AQ36" s="2249"/>
      <c r="AR36" s="2250"/>
      <c r="AS36" s="2248"/>
      <c r="AT36" s="2249"/>
      <c r="AU36" s="2249"/>
      <c r="AV36" s="2249"/>
      <c r="AW36" s="2250"/>
      <c r="AX36" s="2248"/>
      <c r="AY36" s="2249"/>
      <c r="AZ36" s="2249"/>
      <c r="BA36" s="2249"/>
      <c r="BB36" s="2250"/>
      <c r="BC36" s="2248"/>
      <c r="BD36" s="2249"/>
      <c r="BE36" s="2249"/>
      <c r="BF36" s="2249"/>
      <c r="BG36" s="2250"/>
      <c r="BH36" s="2266"/>
      <c r="BI36" s="2267"/>
      <c r="BJ36" s="2267"/>
      <c r="BK36" s="2267"/>
      <c r="BL36" s="2268"/>
    </row>
    <row r="37" spans="1:64" s="946" customFormat="1" ht="13.15" customHeight="1">
      <c r="A37" s="2230"/>
      <c r="B37" s="2231"/>
      <c r="C37" s="2231"/>
      <c r="D37" s="2231"/>
      <c r="E37" s="2232"/>
      <c r="F37" s="2251"/>
      <c r="G37" s="2252"/>
      <c r="H37" s="2252"/>
      <c r="I37" s="2253"/>
      <c r="J37" s="2251"/>
      <c r="K37" s="2252"/>
      <c r="L37" s="2252"/>
      <c r="M37" s="2253"/>
      <c r="N37" s="2251"/>
      <c r="O37" s="2252"/>
      <c r="P37" s="2252"/>
      <c r="Q37" s="2253"/>
      <c r="R37" s="2251"/>
      <c r="S37" s="2252"/>
      <c r="T37" s="2252"/>
      <c r="U37" s="2253"/>
      <c r="V37" s="2251"/>
      <c r="W37" s="2252"/>
      <c r="X37" s="2252"/>
      <c r="Y37" s="2253"/>
      <c r="Z37" s="2251"/>
      <c r="AA37" s="2252"/>
      <c r="AB37" s="2252"/>
      <c r="AC37" s="2253"/>
      <c r="AH37" s="2283"/>
      <c r="AI37" s="2251"/>
      <c r="AJ37" s="2252"/>
      <c r="AK37" s="2252"/>
      <c r="AL37" s="2252"/>
      <c r="AM37" s="2253"/>
      <c r="AN37" s="2251"/>
      <c r="AO37" s="2252"/>
      <c r="AP37" s="2252"/>
      <c r="AQ37" s="2252"/>
      <c r="AR37" s="2253"/>
      <c r="AS37" s="2251"/>
      <c r="AT37" s="2252"/>
      <c r="AU37" s="2252"/>
      <c r="AV37" s="2252"/>
      <c r="AW37" s="2253"/>
      <c r="AX37" s="2251"/>
      <c r="AY37" s="2252"/>
      <c r="AZ37" s="2252"/>
      <c r="BA37" s="2252"/>
      <c r="BB37" s="2253"/>
      <c r="BC37" s="2251"/>
      <c r="BD37" s="2252"/>
      <c r="BE37" s="2252"/>
      <c r="BF37" s="2252"/>
      <c r="BG37" s="2253"/>
      <c r="BH37" s="2269"/>
      <c r="BI37" s="2270"/>
      <c r="BJ37" s="2270"/>
      <c r="BK37" s="2270"/>
      <c r="BL37" s="2271"/>
    </row>
    <row r="38" spans="1:64" s="946" customFormat="1" ht="13.15" customHeight="1">
      <c r="A38" s="2224" t="s">
        <v>4053</v>
      </c>
      <c r="B38" s="2225"/>
      <c r="C38" s="2225"/>
      <c r="D38" s="2225"/>
      <c r="E38" s="2226"/>
      <c r="F38" s="2245"/>
      <c r="G38" s="2246"/>
      <c r="H38" s="2246"/>
      <c r="I38" s="2247"/>
      <c r="J38" s="2245"/>
      <c r="K38" s="2246"/>
      <c r="L38" s="2246"/>
      <c r="M38" s="2247"/>
      <c r="N38" s="2245"/>
      <c r="O38" s="2246"/>
      <c r="P38" s="2246"/>
      <c r="Q38" s="2247"/>
      <c r="R38" s="2245"/>
      <c r="S38" s="2246"/>
      <c r="T38" s="2246"/>
      <c r="U38" s="2247"/>
      <c r="V38" s="2245"/>
      <c r="W38" s="2246"/>
      <c r="X38" s="2246"/>
      <c r="Y38" s="2247"/>
      <c r="Z38" s="2245"/>
      <c r="AA38" s="2246"/>
      <c r="AB38" s="2246"/>
      <c r="AC38" s="2247"/>
      <c r="AH38" s="2281" t="s">
        <v>4053</v>
      </c>
      <c r="AI38" s="2245" t="s">
        <v>4054</v>
      </c>
      <c r="AJ38" s="2246"/>
      <c r="AK38" s="2246"/>
      <c r="AL38" s="2246"/>
      <c r="AM38" s="2247"/>
      <c r="AN38" s="2245" t="s">
        <v>4055</v>
      </c>
      <c r="AO38" s="2246"/>
      <c r="AP38" s="2246"/>
      <c r="AQ38" s="2246"/>
      <c r="AR38" s="2247"/>
      <c r="AS38" s="2245" t="s">
        <v>4056</v>
      </c>
      <c r="AT38" s="2246"/>
      <c r="AU38" s="2246"/>
      <c r="AV38" s="2246"/>
      <c r="AW38" s="2247"/>
      <c r="AX38" s="2245" t="s">
        <v>4028</v>
      </c>
      <c r="AY38" s="2246"/>
      <c r="AZ38" s="2246"/>
      <c r="BA38" s="2246"/>
      <c r="BB38" s="2247"/>
      <c r="BC38" s="2245" t="s">
        <v>4057</v>
      </c>
      <c r="BD38" s="2246"/>
      <c r="BE38" s="2246"/>
      <c r="BF38" s="2246"/>
      <c r="BG38" s="2247"/>
      <c r="BH38" s="2263" t="s">
        <v>4030</v>
      </c>
      <c r="BI38" s="2264"/>
      <c r="BJ38" s="2264"/>
      <c r="BK38" s="2264"/>
      <c r="BL38" s="2265"/>
    </row>
    <row r="39" spans="1:64" s="946" customFormat="1" ht="13.15" customHeight="1">
      <c r="A39" s="2227"/>
      <c r="B39" s="2228"/>
      <c r="C39" s="2228"/>
      <c r="D39" s="2228"/>
      <c r="E39" s="2229"/>
      <c r="F39" s="2248"/>
      <c r="G39" s="2249"/>
      <c r="H39" s="2249"/>
      <c r="I39" s="2250"/>
      <c r="J39" s="2248"/>
      <c r="K39" s="2249"/>
      <c r="L39" s="2249"/>
      <c r="M39" s="2250"/>
      <c r="N39" s="2248"/>
      <c r="O39" s="2249"/>
      <c r="P39" s="2249"/>
      <c r="Q39" s="2250"/>
      <c r="R39" s="2248"/>
      <c r="S39" s="2249"/>
      <c r="T39" s="2249"/>
      <c r="U39" s="2250"/>
      <c r="V39" s="2248"/>
      <c r="W39" s="2249"/>
      <c r="X39" s="2249"/>
      <c r="Y39" s="2250"/>
      <c r="Z39" s="2248"/>
      <c r="AA39" s="2249"/>
      <c r="AB39" s="2249"/>
      <c r="AC39" s="2250"/>
      <c r="AH39" s="2282"/>
      <c r="AI39" s="2248"/>
      <c r="AJ39" s="2249"/>
      <c r="AK39" s="2249"/>
      <c r="AL39" s="2249"/>
      <c r="AM39" s="2250"/>
      <c r="AN39" s="2248"/>
      <c r="AO39" s="2249"/>
      <c r="AP39" s="2249"/>
      <c r="AQ39" s="2249"/>
      <c r="AR39" s="2250"/>
      <c r="AS39" s="2248"/>
      <c r="AT39" s="2249"/>
      <c r="AU39" s="2249"/>
      <c r="AV39" s="2249"/>
      <c r="AW39" s="2250"/>
      <c r="AX39" s="2248"/>
      <c r="AY39" s="2249"/>
      <c r="AZ39" s="2249"/>
      <c r="BA39" s="2249"/>
      <c r="BB39" s="2250"/>
      <c r="BC39" s="2248"/>
      <c r="BD39" s="2249"/>
      <c r="BE39" s="2249"/>
      <c r="BF39" s="2249"/>
      <c r="BG39" s="2250"/>
      <c r="BH39" s="2266"/>
      <c r="BI39" s="2267"/>
      <c r="BJ39" s="2267"/>
      <c r="BK39" s="2267"/>
      <c r="BL39" s="2268"/>
    </row>
    <row r="40" spans="1:64" s="946" customFormat="1" ht="13.15" customHeight="1">
      <c r="A40" s="2227"/>
      <c r="B40" s="2228"/>
      <c r="C40" s="2228"/>
      <c r="D40" s="2228"/>
      <c r="E40" s="2229"/>
      <c r="F40" s="2248"/>
      <c r="G40" s="2249"/>
      <c r="H40" s="2249"/>
      <c r="I40" s="2250"/>
      <c r="J40" s="2248"/>
      <c r="K40" s="2249"/>
      <c r="L40" s="2249"/>
      <c r="M40" s="2250"/>
      <c r="N40" s="2248"/>
      <c r="O40" s="2249"/>
      <c r="P40" s="2249"/>
      <c r="Q40" s="2250"/>
      <c r="R40" s="2248"/>
      <c r="S40" s="2249"/>
      <c r="T40" s="2249"/>
      <c r="U40" s="2250"/>
      <c r="V40" s="2248"/>
      <c r="W40" s="2249"/>
      <c r="X40" s="2249"/>
      <c r="Y40" s="2250"/>
      <c r="Z40" s="2248"/>
      <c r="AA40" s="2249"/>
      <c r="AB40" s="2249"/>
      <c r="AC40" s="2250"/>
      <c r="AH40" s="2282"/>
      <c r="AI40" s="2248"/>
      <c r="AJ40" s="2249"/>
      <c r="AK40" s="2249"/>
      <c r="AL40" s="2249"/>
      <c r="AM40" s="2250"/>
      <c r="AN40" s="2248"/>
      <c r="AO40" s="2249"/>
      <c r="AP40" s="2249"/>
      <c r="AQ40" s="2249"/>
      <c r="AR40" s="2250"/>
      <c r="AS40" s="2248"/>
      <c r="AT40" s="2249"/>
      <c r="AU40" s="2249"/>
      <c r="AV40" s="2249"/>
      <c r="AW40" s="2250"/>
      <c r="AX40" s="2248"/>
      <c r="AY40" s="2249"/>
      <c r="AZ40" s="2249"/>
      <c r="BA40" s="2249"/>
      <c r="BB40" s="2250"/>
      <c r="BC40" s="2248"/>
      <c r="BD40" s="2249"/>
      <c r="BE40" s="2249"/>
      <c r="BF40" s="2249"/>
      <c r="BG40" s="2250"/>
      <c r="BH40" s="2266"/>
      <c r="BI40" s="2267"/>
      <c r="BJ40" s="2267"/>
      <c r="BK40" s="2267"/>
      <c r="BL40" s="2268"/>
    </row>
    <row r="41" spans="1:64" s="946" customFormat="1" ht="13.15" customHeight="1">
      <c r="A41" s="2227"/>
      <c r="B41" s="2228"/>
      <c r="C41" s="2228"/>
      <c r="D41" s="2228"/>
      <c r="E41" s="2229"/>
      <c r="F41" s="2248"/>
      <c r="G41" s="2249"/>
      <c r="H41" s="2249"/>
      <c r="I41" s="2250"/>
      <c r="J41" s="2248"/>
      <c r="K41" s="2249"/>
      <c r="L41" s="2249"/>
      <c r="M41" s="2250"/>
      <c r="N41" s="2248"/>
      <c r="O41" s="2249"/>
      <c r="P41" s="2249"/>
      <c r="Q41" s="2250"/>
      <c r="R41" s="2248"/>
      <c r="S41" s="2249"/>
      <c r="T41" s="2249"/>
      <c r="U41" s="2250"/>
      <c r="V41" s="2248"/>
      <c r="W41" s="2249"/>
      <c r="X41" s="2249"/>
      <c r="Y41" s="2250"/>
      <c r="Z41" s="2248"/>
      <c r="AA41" s="2249"/>
      <c r="AB41" s="2249"/>
      <c r="AC41" s="2250"/>
      <c r="AH41" s="2282"/>
      <c r="AI41" s="2248"/>
      <c r="AJ41" s="2249"/>
      <c r="AK41" s="2249"/>
      <c r="AL41" s="2249"/>
      <c r="AM41" s="2250"/>
      <c r="AN41" s="2248"/>
      <c r="AO41" s="2249"/>
      <c r="AP41" s="2249"/>
      <c r="AQ41" s="2249"/>
      <c r="AR41" s="2250"/>
      <c r="AS41" s="2248"/>
      <c r="AT41" s="2249"/>
      <c r="AU41" s="2249"/>
      <c r="AV41" s="2249"/>
      <c r="AW41" s="2250"/>
      <c r="AX41" s="2248"/>
      <c r="AY41" s="2249"/>
      <c r="AZ41" s="2249"/>
      <c r="BA41" s="2249"/>
      <c r="BB41" s="2250"/>
      <c r="BC41" s="2248"/>
      <c r="BD41" s="2249"/>
      <c r="BE41" s="2249"/>
      <c r="BF41" s="2249"/>
      <c r="BG41" s="2250"/>
      <c r="BH41" s="2266"/>
      <c r="BI41" s="2267"/>
      <c r="BJ41" s="2267"/>
      <c r="BK41" s="2267"/>
      <c r="BL41" s="2268"/>
    </row>
    <row r="42" spans="1:64" s="946" customFormat="1" ht="13.15" customHeight="1">
      <c r="A42" s="2230"/>
      <c r="B42" s="2231"/>
      <c r="C42" s="2231"/>
      <c r="D42" s="2231"/>
      <c r="E42" s="2232"/>
      <c r="F42" s="2251"/>
      <c r="G42" s="2252"/>
      <c r="H42" s="2252"/>
      <c r="I42" s="2253"/>
      <c r="J42" s="2251"/>
      <c r="K42" s="2252"/>
      <c r="L42" s="2252"/>
      <c r="M42" s="2253"/>
      <c r="N42" s="2251"/>
      <c r="O42" s="2252"/>
      <c r="P42" s="2252"/>
      <c r="Q42" s="2253"/>
      <c r="R42" s="2251"/>
      <c r="S42" s="2252"/>
      <c r="T42" s="2252"/>
      <c r="U42" s="2253"/>
      <c r="V42" s="2251"/>
      <c r="W42" s="2252"/>
      <c r="X42" s="2252"/>
      <c r="Y42" s="2253"/>
      <c r="Z42" s="2251"/>
      <c r="AA42" s="2252"/>
      <c r="AB42" s="2252"/>
      <c r="AC42" s="2253"/>
      <c r="AH42" s="2282"/>
      <c r="AI42" s="2251"/>
      <c r="AJ42" s="2252"/>
      <c r="AK42" s="2252"/>
      <c r="AL42" s="2252"/>
      <c r="AM42" s="2253"/>
      <c r="AN42" s="2251"/>
      <c r="AO42" s="2252"/>
      <c r="AP42" s="2252"/>
      <c r="AQ42" s="2252"/>
      <c r="AR42" s="2253"/>
      <c r="AS42" s="2251"/>
      <c r="AT42" s="2252"/>
      <c r="AU42" s="2252"/>
      <c r="AV42" s="2252"/>
      <c r="AW42" s="2253"/>
      <c r="AX42" s="2251"/>
      <c r="AY42" s="2252"/>
      <c r="AZ42" s="2252"/>
      <c r="BA42" s="2252"/>
      <c r="BB42" s="2253"/>
      <c r="BC42" s="2251"/>
      <c r="BD42" s="2252"/>
      <c r="BE42" s="2252"/>
      <c r="BF42" s="2252"/>
      <c r="BG42" s="2253"/>
      <c r="BH42" s="2269"/>
      <c r="BI42" s="2270"/>
      <c r="BJ42" s="2270"/>
      <c r="BK42" s="2270"/>
      <c r="BL42" s="2271"/>
    </row>
    <row r="43" spans="1:64" s="946" customFormat="1" ht="13.15" customHeight="1">
      <c r="A43" s="2224" t="s">
        <v>4058</v>
      </c>
      <c r="B43" s="2225"/>
      <c r="C43" s="2225"/>
      <c r="D43" s="2225"/>
      <c r="E43" s="2226"/>
      <c r="F43" s="2245"/>
      <c r="G43" s="2246"/>
      <c r="H43" s="2246"/>
      <c r="I43" s="2247"/>
      <c r="J43" s="2245"/>
      <c r="K43" s="2246"/>
      <c r="L43" s="2246"/>
      <c r="M43" s="2247"/>
      <c r="N43" s="2245"/>
      <c r="O43" s="2246"/>
      <c r="P43" s="2246"/>
      <c r="Q43" s="2247"/>
      <c r="R43" s="2245"/>
      <c r="S43" s="2246"/>
      <c r="T43" s="2246"/>
      <c r="U43" s="2247"/>
      <c r="V43" s="2245"/>
      <c r="W43" s="2246"/>
      <c r="X43" s="2246"/>
      <c r="Y43" s="2247"/>
      <c r="Z43" s="2245"/>
      <c r="AA43" s="2246"/>
      <c r="AB43" s="2246"/>
      <c r="AC43" s="2247"/>
      <c r="AH43" s="2281" t="s">
        <v>4058</v>
      </c>
      <c r="AI43" s="2245" t="s">
        <v>4059</v>
      </c>
      <c r="AJ43" s="2246"/>
      <c r="AK43" s="2246"/>
      <c r="AL43" s="2246"/>
      <c r="AM43" s="2247"/>
      <c r="AN43" s="2245" t="s">
        <v>4060</v>
      </c>
      <c r="AO43" s="2246"/>
      <c r="AP43" s="2246"/>
      <c r="AQ43" s="2246"/>
      <c r="AR43" s="2247"/>
      <c r="AS43" s="2245" t="s">
        <v>4056</v>
      </c>
      <c r="AT43" s="2246"/>
      <c r="AU43" s="2246"/>
      <c r="AV43" s="2246"/>
      <c r="AW43" s="2247"/>
      <c r="AX43" s="2245" t="s">
        <v>4028</v>
      </c>
      <c r="AY43" s="2246"/>
      <c r="AZ43" s="2246"/>
      <c r="BA43" s="2246"/>
      <c r="BB43" s="2247"/>
      <c r="BC43" s="2245" t="s">
        <v>4061</v>
      </c>
      <c r="BD43" s="2246"/>
      <c r="BE43" s="2246"/>
      <c r="BF43" s="2246"/>
      <c r="BG43" s="2247"/>
      <c r="BH43" s="2263" t="s">
        <v>4030</v>
      </c>
      <c r="BI43" s="2264"/>
      <c r="BJ43" s="2264"/>
      <c r="BK43" s="2264"/>
      <c r="BL43" s="2265"/>
    </row>
    <row r="44" spans="1:64" s="946" customFormat="1" ht="13.15" customHeight="1">
      <c r="A44" s="2227"/>
      <c r="B44" s="2228"/>
      <c r="C44" s="2228"/>
      <c r="D44" s="2228"/>
      <c r="E44" s="2229"/>
      <c r="F44" s="2248"/>
      <c r="G44" s="2249"/>
      <c r="H44" s="2249"/>
      <c r="I44" s="2250"/>
      <c r="J44" s="2248"/>
      <c r="K44" s="2249"/>
      <c r="L44" s="2249"/>
      <c r="M44" s="2250"/>
      <c r="N44" s="2248"/>
      <c r="O44" s="2249"/>
      <c r="P44" s="2249"/>
      <c r="Q44" s="2250"/>
      <c r="R44" s="2248"/>
      <c r="S44" s="2249"/>
      <c r="T44" s="2249"/>
      <c r="U44" s="2250"/>
      <c r="V44" s="2248"/>
      <c r="W44" s="2249"/>
      <c r="X44" s="2249"/>
      <c r="Y44" s="2250"/>
      <c r="Z44" s="2248"/>
      <c r="AA44" s="2249"/>
      <c r="AB44" s="2249"/>
      <c r="AC44" s="2250"/>
      <c r="AH44" s="2282"/>
      <c r="AI44" s="2248"/>
      <c r="AJ44" s="2249"/>
      <c r="AK44" s="2249"/>
      <c r="AL44" s="2249"/>
      <c r="AM44" s="2250"/>
      <c r="AN44" s="2248"/>
      <c r="AO44" s="2249"/>
      <c r="AP44" s="2249"/>
      <c r="AQ44" s="2249"/>
      <c r="AR44" s="2250"/>
      <c r="AS44" s="2248"/>
      <c r="AT44" s="2249"/>
      <c r="AU44" s="2249"/>
      <c r="AV44" s="2249"/>
      <c r="AW44" s="2250"/>
      <c r="AX44" s="2248"/>
      <c r="AY44" s="2249"/>
      <c r="AZ44" s="2249"/>
      <c r="BA44" s="2249"/>
      <c r="BB44" s="2250"/>
      <c r="BC44" s="2248"/>
      <c r="BD44" s="2249"/>
      <c r="BE44" s="2249"/>
      <c r="BF44" s="2249"/>
      <c r="BG44" s="2250"/>
      <c r="BH44" s="2266"/>
      <c r="BI44" s="2267"/>
      <c r="BJ44" s="2267"/>
      <c r="BK44" s="2267"/>
      <c r="BL44" s="2268"/>
    </row>
    <row r="45" spans="1:64" s="946" customFormat="1" ht="13.15" customHeight="1">
      <c r="A45" s="2227"/>
      <c r="B45" s="2228"/>
      <c r="C45" s="2228"/>
      <c r="D45" s="2228"/>
      <c r="E45" s="2229"/>
      <c r="F45" s="2248"/>
      <c r="G45" s="2249"/>
      <c r="H45" s="2249"/>
      <c r="I45" s="2250"/>
      <c r="J45" s="2248"/>
      <c r="K45" s="2249"/>
      <c r="L45" s="2249"/>
      <c r="M45" s="2250"/>
      <c r="N45" s="2248"/>
      <c r="O45" s="2249"/>
      <c r="P45" s="2249"/>
      <c r="Q45" s="2250"/>
      <c r="R45" s="2248"/>
      <c r="S45" s="2249"/>
      <c r="T45" s="2249"/>
      <c r="U45" s="2250"/>
      <c r="V45" s="2248"/>
      <c r="W45" s="2249"/>
      <c r="X45" s="2249"/>
      <c r="Y45" s="2250"/>
      <c r="Z45" s="2248"/>
      <c r="AA45" s="2249"/>
      <c r="AB45" s="2249"/>
      <c r="AC45" s="2250"/>
      <c r="AH45" s="2282"/>
      <c r="AI45" s="2248"/>
      <c r="AJ45" s="2249"/>
      <c r="AK45" s="2249"/>
      <c r="AL45" s="2249"/>
      <c r="AM45" s="2250"/>
      <c r="AN45" s="2248"/>
      <c r="AO45" s="2249"/>
      <c r="AP45" s="2249"/>
      <c r="AQ45" s="2249"/>
      <c r="AR45" s="2250"/>
      <c r="AS45" s="2248"/>
      <c r="AT45" s="2249"/>
      <c r="AU45" s="2249"/>
      <c r="AV45" s="2249"/>
      <c r="AW45" s="2250"/>
      <c r="AX45" s="2248"/>
      <c r="AY45" s="2249"/>
      <c r="AZ45" s="2249"/>
      <c r="BA45" s="2249"/>
      <c r="BB45" s="2250"/>
      <c r="BC45" s="2248"/>
      <c r="BD45" s="2249"/>
      <c r="BE45" s="2249"/>
      <c r="BF45" s="2249"/>
      <c r="BG45" s="2250"/>
      <c r="BH45" s="2266"/>
      <c r="BI45" s="2267"/>
      <c r="BJ45" s="2267"/>
      <c r="BK45" s="2267"/>
      <c r="BL45" s="2268"/>
    </row>
    <row r="46" spans="1:64" s="946" customFormat="1" ht="13.15" customHeight="1">
      <c r="A46" s="2227"/>
      <c r="B46" s="2228"/>
      <c r="C46" s="2228"/>
      <c r="D46" s="2228"/>
      <c r="E46" s="2229"/>
      <c r="F46" s="2248"/>
      <c r="G46" s="2249"/>
      <c r="H46" s="2249"/>
      <c r="I46" s="2250"/>
      <c r="J46" s="2248"/>
      <c r="K46" s="2249"/>
      <c r="L46" s="2249"/>
      <c r="M46" s="2250"/>
      <c r="N46" s="2248"/>
      <c r="O46" s="2249"/>
      <c r="P46" s="2249"/>
      <c r="Q46" s="2250"/>
      <c r="R46" s="2248"/>
      <c r="S46" s="2249"/>
      <c r="T46" s="2249"/>
      <c r="U46" s="2250"/>
      <c r="V46" s="2248"/>
      <c r="W46" s="2249"/>
      <c r="X46" s="2249"/>
      <c r="Y46" s="2250"/>
      <c r="Z46" s="2248"/>
      <c r="AA46" s="2249"/>
      <c r="AB46" s="2249"/>
      <c r="AC46" s="2250"/>
      <c r="AH46" s="2282"/>
      <c r="AI46" s="2248"/>
      <c r="AJ46" s="2249"/>
      <c r="AK46" s="2249"/>
      <c r="AL46" s="2249"/>
      <c r="AM46" s="2250"/>
      <c r="AN46" s="2248"/>
      <c r="AO46" s="2249"/>
      <c r="AP46" s="2249"/>
      <c r="AQ46" s="2249"/>
      <c r="AR46" s="2250"/>
      <c r="AS46" s="2248"/>
      <c r="AT46" s="2249"/>
      <c r="AU46" s="2249"/>
      <c r="AV46" s="2249"/>
      <c r="AW46" s="2250"/>
      <c r="AX46" s="2248"/>
      <c r="AY46" s="2249"/>
      <c r="AZ46" s="2249"/>
      <c r="BA46" s="2249"/>
      <c r="BB46" s="2250"/>
      <c r="BC46" s="2248"/>
      <c r="BD46" s="2249"/>
      <c r="BE46" s="2249"/>
      <c r="BF46" s="2249"/>
      <c r="BG46" s="2250"/>
      <c r="BH46" s="2266"/>
      <c r="BI46" s="2267"/>
      <c r="BJ46" s="2267"/>
      <c r="BK46" s="2267"/>
      <c r="BL46" s="2268"/>
    </row>
    <row r="47" spans="1:64" s="946" customFormat="1" ht="13.15" customHeight="1">
      <c r="A47" s="2230"/>
      <c r="B47" s="2231"/>
      <c r="C47" s="2231"/>
      <c r="D47" s="2231"/>
      <c r="E47" s="2232"/>
      <c r="F47" s="2251"/>
      <c r="G47" s="2252"/>
      <c r="H47" s="2252"/>
      <c r="I47" s="2253"/>
      <c r="J47" s="2251"/>
      <c r="K47" s="2252"/>
      <c r="L47" s="2252"/>
      <c r="M47" s="2253"/>
      <c r="N47" s="2251"/>
      <c r="O47" s="2252"/>
      <c r="P47" s="2252"/>
      <c r="Q47" s="2253"/>
      <c r="R47" s="2251"/>
      <c r="S47" s="2252"/>
      <c r="T47" s="2252"/>
      <c r="U47" s="2253"/>
      <c r="V47" s="2251"/>
      <c r="W47" s="2252"/>
      <c r="X47" s="2252"/>
      <c r="Y47" s="2253"/>
      <c r="Z47" s="2251"/>
      <c r="AA47" s="2252"/>
      <c r="AB47" s="2252"/>
      <c r="AC47" s="2253"/>
      <c r="AH47" s="2282"/>
      <c r="AI47" s="2251"/>
      <c r="AJ47" s="2252"/>
      <c r="AK47" s="2252"/>
      <c r="AL47" s="2252"/>
      <c r="AM47" s="2253"/>
      <c r="AN47" s="2251"/>
      <c r="AO47" s="2252"/>
      <c r="AP47" s="2252"/>
      <c r="AQ47" s="2252"/>
      <c r="AR47" s="2253"/>
      <c r="AS47" s="2251"/>
      <c r="AT47" s="2252"/>
      <c r="AU47" s="2252"/>
      <c r="AV47" s="2252"/>
      <c r="AW47" s="2253"/>
      <c r="AX47" s="2251"/>
      <c r="AY47" s="2252"/>
      <c r="AZ47" s="2252"/>
      <c r="BA47" s="2252"/>
      <c r="BB47" s="2253"/>
      <c r="BC47" s="2251"/>
      <c r="BD47" s="2252"/>
      <c r="BE47" s="2252"/>
      <c r="BF47" s="2252"/>
      <c r="BG47" s="2253"/>
      <c r="BH47" s="2269"/>
      <c r="BI47" s="2270"/>
      <c r="BJ47" s="2270"/>
      <c r="BK47" s="2270"/>
      <c r="BL47" s="2271"/>
    </row>
    <row r="48" spans="1:64" s="946" customFormat="1" ht="13.15" customHeight="1">
      <c r="A48" s="2224" t="s">
        <v>4062</v>
      </c>
      <c r="B48" s="2225"/>
      <c r="C48" s="2225"/>
      <c r="D48" s="2225"/>
      <c r="E48" s="2226"/>
      <c r="F48" s="2245"/>
      <c r="G48" s="2246"/>
      <c r="H48" s="2246"/>
      <c r="I48" s="2247"/>
      <c r="J48" s="2245"/>
      <c r="K48" s="2246"/>
      <c r="L48" s="2246"/>
      <c r="M48" s="2247"/>
      <c r="N48" s="2245"/>
      <c r="O48" s="2246"/>
      <c r="P48" s="2246"/>
      <c r="Q48" s="2247"/>
      <c r="R48" s="2245"/>
      <c r="S48" s="2246"/>
      <c r="T48" s="2246"/>
      <c r="U48" s="2247"/>
      <c r="V48" s="2245"/>
      <c r="W48" s="2246"/>
      <c r="X48" s="2246"/>
      <c r="Y48" s="2247"/>
      <c r="Z48" s="2245"/>
      <c r="AA48" s="2246"/>
      <c r="AB48" s="2246"/>
      <c r="AC48" s="2247"/>
      <c r="AH48" s="2281" t="s">
        <v>4062</v>
      </c>
      <c r="AI48" s="2245" t="s">
        <v>4063</v>
      </c>
      <c r="AJ48" s="2246"/>
      <c r="AK48" s="2246"/>
      <c r="AL48" s="2246"/>
      <c r="AM48" s="2247"/>
      <c r="AN48" s="2245" t="s">
        <v>4064</v>
      </c>
      <c r="AO48" s="2246"/>
      <c r="AP48" s="2246"/>
      <c r="AQ48" s="2246"/>
      <c r="AR48" s="2247"/>
      <c r="AS48" s="2245" t="s">
        <v>4065</v>
      </c>
      <c r="AT48" s="2246"/>
      <c r="AU48" s="2246"/>
      <c r="AV48" s="2246"/>
      <c r="AW48" s="2247"/>
      <c r="AX48" s="2245" t="s">
        <v>4028</v>
      </c>
      <c r="AY48" s="2246"/>
      <c r="AZ48" s="2246"/>
      <c r="BA48" s="2246"/>
      <c r="BB48" s="2247"/>
      <c r="BC48" s="2245" t="s">
        <v>4061</v>
      </c>
      <c r="BD48" s="2246"/>
      <c r="BE48" s="2246"/>
      <c r="BF48" s="2246"/>
      <c r="BG48" s="2247"/>
      <c r="BH48" s="2263" t="s">
        <v>4030</v>
      </c>
      <c r="BI48" s="2264"/>
      <c r="BJ48" s="2264"/>
      <c r="BK48" s="2264"/>
      <c r="BL48" s="2265"/>
    </row>
    <row r="49" spans="1:64" s="946" customFormat="1" ht="13.15" customHeight="1">
      <c r="A49" s="2227"/>
      <c r="B49" s="2228"/>
      <c r="C49" s="2228"/>
      <c r="D49" s="2228"/>
      <c r="E49" s="2229"/>
      <c r="F49" s="2248"/>
      <c r="G49" s="2249"/>
      <c r="H49" s="2249"/>
      <c r="I49" s="2250"/>
      <c r="J49" s="2248"/>
      <c r="K49" s="2249"/>
      <c r="L49" s="2249"/>
      <c r="M49" s="2250"/>
      <c r="N49" s="2248"/>
      <c r="O49" s="2249"/>
      <c r="P49" s="2249"/>
      <c r="Q49" s="2250"/>
      <c r="R49" s="2248"/>
      <c r="S49" s="2249"/>
      <c r="T49" s="2249"/>
      <c r="U49" s="2250"/>
      <c r="V49" s="2248"/>
      <c r="W49" s="2249"/>
      <c r="X49" s="2249"/>
      <c r="Y49" s="2250"/>
      <c r="Z49" s="2248"/>
      <c r="AA49" s="2249"/>
      <c r="AB49" s="2249"/>
      <c r="AC49" s="2250"/>
      <c r="AH49" s="2282"/>
      <c r="AI49" s="2248"/>
      <c r="AJ49" s="2249"/>
      <c r="AK49" s="2249"/>
      <c r="AL49" s="2249"/>
      <c r="AM49" s="2250"/>
      <c r="AN49" s="2248"/>
      <c r="AO49" s="2249"/>
      <c r="AP49" s="2249"/>
      <c r="AQ49" s="2249"/>
      <c r="AR49" s="2250"/>
      <c r="AS49" s="2248"/>
      <c r="AT49" s="2249"/>
      <c r="AU49" s="2249"/>
      <c r="AV49" s="2249"/>
      <c r="AW49" s="2250"/>
      <c r="AX49" s="2248"/>
      <c r="AY49" s="2249"/>
      <c r="AZ49" s="2249"/>
      <c r="BA49" s="2249"/>
      <c r="BB49" s="2250"/>
      <c r="BC49" s="2248"/>
      <c r="BD49" s="2249"/>
      <c r="BE49" s="2249"/>
      <c r="BF49" s="2249"/>
      <c r="BG49" s="2250"/>
      <c r="BH49" s="2266"/>
      <c r="BI49" s="2267"/>
      <c r="BJ49" s="2267"/>
      <c r="BK49" s="2267"/>
      <c r="BL49" s="2268"/>
    </row>
    <row r="50" spans="1:64" s="946" customFormat="1" ht="13.15" customHeight="1">
      <c r="A50" s="2227"/>
      <c r="B50" s="2228"/>
      <c r="C50" s="2228"/>
      <c r="D50" s="2228"/>
      <c r="E50" s="2229"/>
      <c r="F50" s="2248"/>
      <c r="G50" s="2249"/>
      <c r="H50" s="2249"/>
      <c r="I50" s="2250"/>
      <c r="J50" s="2248"/>
      <c r="K50" s="2249"/>
      <c r="L50" s="2249"/>
      <c r="M50" s="2250"/>
      <c r="N50" s="2248"/>
      <c r="O50" s="2249"/>
      <c r="P50" s="2249"/>
      <c r="Q50" s="2250"/>
      <c r="R50" s="2248"/>
      <c r="S50" s="2249"/>
      <c r="T50" s="2249"/>
      <c r="U50" s="2250"/>
      <c r="V50" s="2248"/>
      <c r="W50" s="2249"/>
      <c r="X50" s="2249"/>
      <c r="Y50" s="2250"/>
      <c r="Z50" s="2248"/>
      <c r="AA50" s="2249"/>
      <c r="AB50" s="2249"/>
      <c r="AC50" s="2250"/>
      <c r="AH50" s="2282"/>
      <c r="AI50" s="2248"/>
      <c r="AJ50" s="2249"/>
      <c r="AK50" s="2249"/>
      <c r="AL50" s="2249"/>
      <c r="AM50" s="2250"/>
      <c r="AN50" s="2248"/>
      <c r="AO50" s="2249"/>
      <c r="AP50" s="2249"/>
      <c r="AQ50" s="2249"/>
      <c r="AR50" s="2250"/>
      <c r="AS50" s="2248"/>
      <c r="AT50" s="2249"/>
      <c r="AU50" s="2249"/>
      <c r="AV50" s="2249"/>
      <c r="AW50" s="2250"/>
      <c r="AX50" s="2248"/>
      <c r="AY50" s="2249"/>
      <c r="AZ50" s="2249"/>
      <c r="BA50" s="2249"/>
      <c r="BB50" s="2250"/>
      <c r="BC50" s="2248"/>
      <c r="BD50" s="2249"/>
      <c r="BE50" s="2249"/>
      <c r="BF50" s="2249"/>
      <c r="BG50" s="2250"/>
      <c r="BH50" s="2266"/>
      <c r="BI50" s="2267"/>
      <c r="BJ50" s="2267"/>
      <c r="BK50" s="2267"/>
      <c r="BL50" s="2268"/>
    </row>
    <row r="51" spans="1:64" s="946" customFormat="1" ht="13.15" customHeight="1">
      <c r="A51" s="2227"/>
      <c r="B51" s="2228"/>
      <c r="C51" s="2228"/>
      <c r="D51" s="2228"/>
      <c r="E51" s="2229"/>
      <c r="F51" s="2248"/>
      <c r="G51" s="2249"/>
      <c r="H51" s="2249"/>
      <c r="I51" s="2250"/>
      <c r="J51" s="2248"/>
      <c r="K51" s="2249"/>
      <c r="L51" s="2249"/>
      <c r="M51" s="2250"/>
      <c r="N51" s="2248"/>
      <c r="O51" s="2249"/>
      <c r="P51" s="2249"/>
      <c r="Q51" s="2250"/>
      <c r="R51" s="2248"/>
      <c r="S51" s="2249"/>
      <c r="T51" s="2249"/>
      <c r="U51" s="2250"/>
      <c r="V51" s="2248"/>
      <c r="W51" s="2249"/>
      <c r="X51" s="2249"/>
      <c r="Y51" s="2250"/>
      <c r="Z51" s="2248"/>
      <c r="AA51" s="2249"/>
      <c r="AB51" s="2249"/>
      <c r="AC51" s="2250"/>
      <c r="AH51" s="2282"/>
      <c r="AI51" s="2248"/>
      <c r="AJ51" s="2249"/>
      <c r="AK51" s="2249"/>
      <c r="AL51" s="2249"/>
      <c r="AM51" s="2250"/>
      <c r="AN51" s="2248"/>
      <c r="AO51" s="2249"/>
      <c r="AP51" s="2249"/>
      <c r="AQ51" s="2249"/>
      <c r="AR51" s="2250"/>
      <c r="AS51" s="2248"/>
      <c r="AT51" s="2249"/>
      <c r="AU51" s="2249"/>
      <c r="AV51" s="2249"/>
      <c r="AW51" s="2250"/>
      <c r="AX51" s="2248"/>
      <c r="AY51" s="2249"/>
      <c r="AZ51" s="2249"/>
      <c r="BA51" s="2249"/>
      <c r="BB51" s="2250"/>
      <c r="BC51" s="2248"/>
      <c r="BD51" s="2249"/>
      <c r="BE51" s="2249"/>
      <c r="BF51" s="2249"/>
      <c r="BG51" s="2250"/>
      <c r="BH51" s="2266"/>
      <c r="BI51" s="2267"/>
      <c r="BJ51" s="2267"/>
      <c r="BK51" s="2267"/>
      <c r="BL51" s="2268"/>
    </row>
    <row r="52" spans="1:64" s="946" customFormat="1" ht="13.15" customHeight="1">
      <c r="A52" s="2230"/>
      <c r="B52" s="2231"/>
      <c r="C52" s="2231"/>
      <c r="D52" s="2231"/>
      <c r="E52" s="2232"/>
      <c r="F52" s="2251"/>
      <c r="G52" s="2252"/>
      <c r="H52" s="2252"/>
      <c r="I52" s="2253"/>
      <c r="J52" s="2251"/>
      <c r="K52" s="2252"/>
      <c r="L52" s="2252"/>
      <c r="M52" s="2253"/>
      <c r="N52" s="2251"/>
      <c r="O52" s="2252"/>
      <c r="P52" s="2252"/>
      <c r="Q52" s="2253"/>
      <c r="R52" s="2251"/>
      <c r="S52" s="2252"/>
      <c r="T52" s="2252"/>
      <c r="U52" s="2253"/>
      <c r="V52" s="2251"/>
      <c r="W52" s="2252"/>
      <c r="X52" s="2252"/>
      <c r="Y52" s="2253"/>
      <c r="Z52" s="2251"/>
      <c r="AA52" s="2252"/>
      <c r="AB52" s="2252"/>
      <c r="AC52" s="2253"/>
      <c r="AH52" s="2282"/>
      <c r="AI52" s="2251"/>
      <c r="AJ52" s="2252"/>
      <c r="AK52" s="2252"/>
      <c r="AL52" s="2252"/>
      <c r="AM52" s="2253"/>
      <c r="AN52" s="2251"/>
      <c r="AO52" s="2252"/>
      <c r="AP52" s="2252"/>
      <c r="AQ52" s="2252"/>
      <c r="AR52" s="2253"/>
      <c r="AS52" s="2251"/>
      <c r="AT52" s="2252"/>
      <c r="AU52" s="2252"/>
      <c r="AV52" s="2252"/>
      <c r="AW52" s="2253"/>
      <c r="AX52" s="2251"/>
      <c r="AY52" s="2252"/>
      <c r="AZ52" s="2252"/>
      <c r="BA52" s="2252"/>
      <c r="BB52" s="2253"/>
      <c r="BC52" s="2251"/>
      <c r="BD52" s="2252"/>
      <c r="BE52" s="2252"/>
      <c r="BF52" s="2252"/>
      <c r="BG52" s="2253"/>
      <c r="BH52" s="2269"/>
      <c r="BI52" s="2270"/>
      <c r="BJ52" s="2270"/>
      <c r="BK52" s="2270"/>
      <c r="BL52" s="2271"/>
    </row>
    <row r="53" spans="1:64" s="946" customFormat="1" ht="13.15" customHeight="1">
      <c r="A53" s="2272" t="s">
        <v>4066</v>
      </c>
      <c r="B53" s="2273"/>
      <c r="C53" s="2273"/>
      <c r="D53" s="2273"/>
      <c r="E53" s="2274"/>
      <c r="F53" s="2245"/>
      <c r="G53" s="2246"/>
      <c r="H53" s="2246"/>
      <c r="I53" s="2247"/>
      <c r="J53" s="2245"/>
      <c r="K53" s="2246"/>
      <c r="L53" s="2246"/>
      <c r="M53" s="2247"/>
      <c r="N53" s="2245"/>
      <c r="O53" s="2246"/>
      <c r="P53" s="2246"/>
      <c r="Q53" s="2247"/>
      <c r="R53" s="2245"/>
      <c r="S53" s="2246"/>
      <c r="T53" s="2246"/>
      <c r="U53" s="2247"/>
      <c r="V53" s="2245"/>
      <c r="W53" s="2246"/>
      <c r="X53" s="2246"/>
      <c r="Y53" s="2247"/>
      <c r="Z53" s="2245"/>
      <c r="AA53" s="2246"/>
      <c r="AB53" s="2246"/>
      <c r="AC53" s="2247"/>
      <c r="AH53" s="2281" t="s">
        <v>4066</v>
      </c>
      <c r="AI53" s="2245" t="s">
        <v>4067</v>
      </c>
      <c r="AJ53" s="2246"/>
      <c r="AK53" s="2246"/>
      <c r="AL53" s="2246"/>
      <c r="AM53" s="2247"/>
      <c r="AN53" s="2245" t="s">
        <v>4068</v>
      </c>
      <c r="AO53" s="2246"/>
      <c r="AP53" s="2246"/>
      <c r="AQ53" s="2246"/>
      <c r="AR53" s="2247"/>
      <c r="AS53" s="2245" t="s">
        <v>4069</v>
      </c>
      <c r="AT53" s="2246"/>
      <c r="AU53" s="2246"/>
      <c r="AV53" s="2246"/>
      <c r="AW53" s="2247"/>
      <c r="AX53" s="2245" t="s">
        <v>4028</v>
      </c>
      <c r="AY53" s="2246"/>
      <c r="AZ53" s="2246"/>
      <c r="BA53" s="2246"/>
      <c r="BB53" s="2247"/>
      <c r="BC53" s="2245" t="s">
        <v>4070</v>
      </c>
      <c r="BD53" s="2246"/>
      <c r="BE53" s="2246"/>
      <c r="BF53" s="2246"/>
      <c r="BG53" s="2247"/>
      <c r="BH53" s="2263" t="s">
        <v>4030</v>
      </c>
      <c r="BI53" s="2264"/>
      <c r="BJ53" s="2264"/>
      <c r="BK53" s="2264"/>
      <c r="BL53" s="2265"/>
    </row>
    <row r="54" spans="1:64" s="946" customFormat="1" ht="13.15" customHeight="1">
      <c r="A54" s="2275"/>
      <c r="B54" s="2276"/>
      <c r="C54" s="2276"/>
      <c r="D54" s="2276"/>
      <c r="E54" s="2277"/>
      <c r="F54" s="2248"/>
      <c r="G54" s="2249"/>
      <c r="H54" s="2249"/>
      <c r="I54" s="2250"/>
      <c r="J54" s="2248"/>
      <c r="K54" s="2249"/>
      <c r="L54" s="2249"/>
      <c r="M54" s="2250"/>
      <c r="N54" s="2248"/>
      <c r="O54" s="2249"/>
      <c r="P54" s="2249"/>
      <c r="Q54" s="2250"/>
      <c r="R54" s="2248"/>
      <c r="S54" s="2249"/>
      <c r="T54" s="2249"/>
      <c r="U54" s="2250"/>
      <c r="V54" s="2248"/>
      <c r="W54" s="2249"/>
      <c r="X54" s="2249"/>
      <c r="Y54" s="2250"/>
      <c r="Z54" s="2248"/>
      <c r="AA54" s="2249"/>
      <c r="AB54" s="2249"/>
      <c r="AC54" s="2250"/>
      <c r="AH54" s="2282"/>
      <c r="AI54" s="2248"/>
      <c r="AJ54" s="2249"/>
      <c r="AK54" s="2249"/>
      <c r="AL54" s="2249"/>
      <c r="AM54" s="2250"/>
      <c r="AN54" s="2248"/>
      <c r="AO54" s="2249"/>
      <c r="AP54" s="2249"/>
      <c r="AQ54" s="2249"/>
      <c r="AR54" s="2250"/>
      <c r="AS54" s="2248"/>
      <c r="AT54" s="2249"/>
      <c r="AU54" s="2249"/>
      <c r="AV54" s="2249"/>
      <c r="AW54" s="2250"/>
      <c r="AX54" s="2248"/>
      <c r="AY54" s="2249"/>
      <c r="AZ54" s="2249"/>
      <c r="BA54" s="2249"/>
      <c r="BB54" s="2250"/>
      <c r="BC54" s="2248"/>
      <c r="BD54" s="2249"/>
      <c r="BE54" s="2249"/>
      <c r="BF54" s="2249"/>
      <c r="BG54" s="2250"/>
      <c r="BH54" s="2266"/>
      <c r="BI54" s="2267"/>
      <c r="BJ54" s="2267"/>
      <c r="BK54" s="2267"/>
      <c r="BL54" s="2268"/>
    </row>
    <row r="55" spans="1:64" s="946" customFormat="1" ht="13.15" customHeight="1">
      <c r="A55" s="2275"/>
      <c r="B55" s="2276"/>
      <c r="C55" s="2276"/>
      <c r="D55" s="2276"/>
      <c r="E55" s="2277"/>
      <c r="F55" s="2248"/>
      <c r="G55" s="2249"/>
      <c r="H55" s="2249"/>
      <c r="I55" s="2250"/>
      <c r="J55" s="2248"/>
      <c r="K55" s="2249"/>
      <c r="L55" s="2249"/>
      <c r="M55" s="2250"/>
      <c r="N55" s="2248"/>
      <c r="O55" s="2249"/>
      <c r="P55" s="2249"/>
      <c r="Q55" s="2250"/>
      <c r="R55" s="2248"/>
      <c r="S55" s="2249"/>
      <c r="T55" s="2249"/>
      <c r="U55" s="2250"/>
      <c r="V55" s="2248"/>
      <c r="W55" s="2249"/>
      <c r="X55" s="2249"/>
      <c r="Y55" s="2250"/>
      <c r="Z55" s="2248"/>
      <c r="AA55" s="2249"/>
      <c r="AB55" s="2249"/>
      <c r="AC55" s="2250"/>
      <c r="AH55" s="2282"/>
      <c r="AI55" s="2248"/>
      <c r="AJ55" s="2249"/>
      <c r="AK55" s="2249"/>
      <c r="AL55" s="2249"/>
      <c r="AM55" s="2250"/>
      <c r="AN55" s="2248"/>
      <c r="AO55" s="2249"/>
      <c r="AP55" s="2249"/>
      <c r="AQ55" s="2249"/>
      <c r="AR55" s="2250"/>
      <c r="AS55" s="2248"/>
      <c r="AT55" s="2249"/>
      <c r="AU55" s="2249"/>
      <c r="AV55" s="2249"/>
      <c r="AW55" s="2250"/>
      <c r="AX55" s="2248"/>
      <c r="AY55" s="2249"/>
      <c r="AZ55" s="2249"/>
      <c r="BA55" s="2249"/>
      <c r="BB55" s="2250"/>
      <c r="BC55" s="2248"/>
      <c r="BD55" s="2249"/>
      <c r="BE55" s="2249"/>
      <c r="BF55" s="2249"/>
      <c r="BG55" s="2250"/>
      <c r="BH55" s="2266"/>
      <c r="BI55" s="2267"/>
      <c r="BJ55" s="2267"/>
      <c r="BK55" s="2267"/>
      <c r="BL55" s="2268"/>
    </row>
    <row r="56" spans="1:64" s="946" customFormat="1" ht="13.15" customHeight="1">
      <c r="A56" s="2275"/>
      <c r="B56" s="2276"/>
      <c r="C56" s="2276"/>
      <c r="D56" s="2276"/>
      <c r="E56" s="2277"/>
      <c r="F56" s="2248"/>
      <c r="G56" s="2249"/>
      <c r="H56" s="2249"/>
      <c r="I56" s="2250"/>
      <c r="J56" s="2248"/>
      <c r="K56" s="2249"/>
      <c r="L56" s="2249"/>
      <c r="M56" s="2250"/>
      <c r="N56" s="2248"/>
      <c r="O56" s="2249"/>
      <c r="P56" s="2249"/>
      <c r="Q56" s="2250"/>
      <c r="R56" s="2248"/>
      <c r="S56" s="2249"/>
      <c r="T56" s="2249"/>
      <c r="U56" s="2250"/>
      <c r="V56" s="2248"/>
      <c r="W56" s="2249"/>
      <c r="X56" s="2249"/>
      <c r="Y56" s="2250"/>
      <c r="Z56" s="2248"/>
      <c r="AA56" s="2249"/>
      <c r="AB56" s="2249"/>
      <c r="AC56" s="2250"/>
      <c r="AH56" s="2282"/>
      <c r="AI56" s="2248"/>
      <c r="AJ56" s="2249"/>
      <c r="AK56" s="2249"/>
      <c r="AL56" s="2249"/>
      <c r="AM56" s="2250"/>
      <c r="AN56" s="2248"/>
      <c r="AO56" s="2249"/>
      <c r="AP56" s="2249"/>
      <c r="AQ56" s="2249"/>
      <c r="AR56" s="2250"/>
      <c r="AS56" s="2248"/>
      <c r="AT56" s="2249"/>
      <c r="AU56" s="2249"/>
      <c r="AV56" s="2249"/>
      <c r="AW56" s="2250"/>
      <c r="AX56" s="2248"/>
      <c r="AY56" s="2249"/>
      <c r="AZ56" s="2249"/>
      <c r="BA56" s="2249"/>
      <c r="BB56" s="2250"/>
      <c r="BC56" s="2248"/>
      <c r="BD56" s="2249"/>
      <c r="BE56" s="2249"/>
      <c r="BF56" s="2249"/>
      <c r="BG56" s="2250"/>
      <c r="BH56" s="2266"/>
      <c r="BI56" s="2267"/>
      <c r="BJ56" s="2267"/>
      <c r="BK56" s="2267"/>
      <c r="BL56" s="2268"/>
    </row>
    <row r="57" spans="1:64" s="946" customFormat="1" ht="13.15" customHeight="1">
      <c r="A57" s="2278"/>
      <c r="B57" s="2279"/>
      <c r="C57" s="2279"/>
      <c r="D57" s="2279"/>
      <c r="E57" s="2280"/>
      <c r="F57" s="2248"/>
      <c r="G57" s="2249"/>
      <c r="H57" s="2249"/>
      <c r="I57" s="2250"/>
      <c r="J57" s="2248"/>
      <c r="K57" s="2249"/>
      <c r="L57" s="2249"/>
      <c r="M57" s="2250"/>
      <c r="N57" s="2248"/>
      <c r="O57" s="2249"/>
      <c r="P57" s="2249"/>
      <c r="Q57" s="2250"/>
      <c r="R57" s="2248"/>
      <c r="S57" s="2249"/>
      <c r="T57" s="2249"/>
      <c r="U57" s="2250"/>
      <c r="V57" s="2248"/>
      <c r="W57" s="2249"/>
      <c r="X57" s="2249"/>
      <c r="Y57" s="2250"/>
      <c r="Z57" s="2248"/>
      <c r="AA57" s="2249"/>
      <c r="AB57" s="2249"/>
      <c r="AC57" s="2250"/>
      <c r="AH57" s="2283"/>
      <c r="AI57" s="2251"/>
      <c r="AJ57" s="2252"/>
      <c r="AK57" s="2252"/>
      <c r="AL57" s="2252"/>
      <c r="AM57" s="2253"/>
      <c r="AN57" s="2251"/>
      <c r="AO57" s="2252"/>
      <c r="AP57" s="2252"/>
      <c r="AQ57" s="2252"/>
      <c r="AR57" s="2253"/>
      <c r="AS57" s="2251"/>
      <c r="AT57" s="2252"/>
      <c r="AU57" s="2252"/>
      <c r="AV57" s="2252"/>
      <c r="AW57" s="2253"/>
      <c r="AX57" s="2251"/>
      <c r="AY57" s="2252"/>
      <c r="AZ57" s="2252"/>
      <c r="BA57" s="2252"/>
      <c r="BB57" s="2253"/>
      <c r="BC57" s="2251"/>
      <c r="BD57" s="2252"/>
      <c r="BE57" s="2252"/>
      <c r="BF57" s="2252"/>
      <c r="BG57" s="2253"/>
      <c r="BH57" s="2269"/>
      <c r="BI57" s="2270"/>
      <c r="BJ57" s="2270"/>
      <c r="BK57" s="2270"/>
      <c r="BL57" s="2271"/>
    </row>
    <row r="58" spans="1:64" s="946" customFormat="1" ht="13.15" customHeight="1">
      <c r="A58" s="2233" t="s">
        <v>4071</v>
      </c>
      <c r="B58" s="2234"/>
      <c r="C58" s="2234"/>
      <c r="D58" s="2234"/>
      <c r="E58" s="2235"/>
      <c r="F58" s="2245"/>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7"/>
      <c r="AH58" s="2212" t="s">
        <v>4071</v>
      </c>
      <c r="AI58" s="2245"/>
      <c r="AJ58" s="2246"/>
      <c r="AK58" s="2246"/>
      <c r="AL58" s="2246"/>
      <c r="AM58" s="2246"/>
      <c r="AN58" s="2246"/>
      <c r="AO58" s="2246"/>
      <c r="AP58" s="2246"/>
      <c r="AQ58" s="2246"/>
      <c r="AR58" s="2246"/>
      <c r="AS58" s="2246"/>
      <c r="AT58" s="2246"/>
      <c r="AU58" s="2246"/>
      <c r="AV58" s="2246"/>
      <c r="AW58" s="2246"/>
      <c r="AX58" s="2246"/>
      <c r="AY58" s="2246"/>
      <c r="AZ58" s="2246"/>
      <c r="BA58" s="2246"/>
      <c r="BB58" s="2246"/>
      <c r="BC58" s="2246"/>
      <c r="BD58" s="2246"/>
      <c r="BE58" s="2246"/>
      <c r="BF58" s="2246"/>
      <c r="BG58" s="2246"/>
      <c r="BH58" s="2246"/>
      <c r="BI58" s="2246"/>
      <c r="BJ58" s="2246"/>
      <c r="BK58" s="2246"/>
      <c r="BL58" s="2247"/>
    </row>
    <row r="59" spans="1:64" s="946" customFormat="1" ht="13.15" customHeight="1">
      <c r="A59" s="2236"/>
      <c r="B59" s="2237"/>
      <c r="C59" s="2237"/>
      <c r="D59" s="2237"/>
      <c r="E59" s="2238"/>
      <c r="F59" s="2248"/>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50"/>
      <c r="AH59" s="2215"/>
      <c r="AI59" s="2248"/>
      <c r="AJ59" s="2249"/>
      <c r="AK59" s="2249"/>
      <c r="AL59" s="2249"/>
      <c r="AM59" s="2249"/>
      <c r="AN59" s="2249"/>
      <c r="AO59" s="2249"/>
      <c r="AP59" s="2249"/>
      <c r="AQ59" s="2249"/>
      <c r="AR59" s="2249"/>
      <c r="AS59" s="2249"/>
      <c r="AT59" s="2249"/>
      <c r="AU59" s="2249"/>
      <c r="AV59" s="2249"/>
      <c r="AW59" s="2249"/>
      <c r="AX59" s="2249"/>
      <c r="AY59" s="2249"/>
      <c r="AZ59" s="2249"/>
      <c r="BA59" s="2249"/>
      <c r="BB59" s="2249"/>
      <c r="BC59" s="2249"/>
      <c r="BD59" s="2249"/>
      <c r="BE59" s="2249"/>
      <c r="BF59" s="2249"/>
      <c r="BG59" s="2249"/>
      <c r="BH59" s="2249"/>
      <c r="BI59" s="2249"/>
      <c r="BJ59" s="2249"/>
      <c r="BK59" s="2249"/>
      <c r="BL59" s="2250"/>
    </row>
    <row r="60" spans="1:64" s="946" customFormat="1" ht="13.15" customHeight="1">
      <c r="A60" s="2239"/>
      <c r="B60" s="2240"/>
      <c r="C60" s="2240"/>
      <c r="D60" s="2240"/>
      <c r="E60" s="2241"/>
      <c r="F60" s="2251"/>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3"/>
      <c r="AH60" s="2218"/>
      <c r="AI60" s="2251"/>
      <c r="AJ60" s="2252"/>
      <c r="AK60" s="2252"/>
      <c r="AL60" s="2252"/>
      <c r="AM60" s="2252"/>
      <c r="AN60" s="2252"/>
      <c r="AO60" s="2252"/>
      <c r="AP60" s="2252"/>
      <c r="AQ60" s="2252"/>
      <c r="AR60" s="2252"/>
      <c r="AS60" s="2252"/>
      <c r="AT60" s="2252"/>
      <c r="AU60" s="2252"/>
      <c r="AV60" s="2252"/>
      <c r="AW60" s="2252"/>
      <c r="AX60" s="2252"/>
      <c r="AY60" s="2252"/>
      <c r="AZ60" s="2252"/>
      <c r="BA60" s="2252"/>
      <c r="BB60" s="2252"/>
      <c r="BC60" s="2252"/>
      <c r="BD60" s="2252"/>
      <c r="BE60" s="2252"/>
      <c r="BF60" s="2252"/>
      <c r="BG60" s="2252"/>
      <c r="BH60" s="2252"/>
      <c r="BI60" s="2252"/>
      <c r="BJ60" s="2252"/>
      <c r="BK60" s="2252"/>
      <c r="BL60" s="2253"/>
    </row>
  </sheetData>
  <mergeCells count="170">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J48:M52"/>
    <mergeCell ref="N48:Q52"/>
    <mergeCell ref="R48:U52"/>
    <mergeCell ref="V48:Y52"/>
    <mergeCell ref="AI43:AM47"/>
    <mergeCell ref="AN43:AR47"/>
    <mergeCell ref="AS43:AW47"/>
    <mergeCell ref="AX43:BB47"/>
    <mergeCell ref="BC43:BG47"/>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J28:M32"/>
    <mergeCell ref="N28:Q32"/>
    <mergeCell ref="R28:U32"/>
    <mergeCell ref="V28:Y32"/>
    <mergeCell ref="AI23:AM27"/>
    <mergeCell ref="AN23:AR27"/>
    <mergeCell ref="AS23:AW27"/>
    <mergeCell ref="AX23:BB27"/>
    <mergeCell ref="BC23:BG27"/>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J8:M12"/>
    <mergeCell ref="N8:Q12"/>
    <mergeCell ref="R8:U12"/>
    <mergeCell ref="V8:Y12"/>
    <mergeCell ref="AI3:AM7"/>
    <mergeCell ref="AN3:AR7"/>
    <mergeCell ref="AS3:AW7"/>
    <mergeCell ref="AX3:BB7"/>
    <mergeCell ref="BC3:BG7"/>
    <mergeCell ref="BH3:BL7"/>
    <mergeCell ref="A1:AC1"/>
    <mergeCell ref="AH1:AM2"/>
    <mergeCell ref="A3:E7"/>
    <mergeCell ref="F3:I7"/>
    <mergeCell ref="J3:M7"/>
    <mergeCell ref="N3:Q7"/>
    <mergeCell ref="R3:U7"/>
    <mergeCell ref="V3:Y7"/>
    <mergeCell ref="Z3:AC7"/>
    <mergeCell ref="AH3:AH7"/>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214" t="s">
        <v>2706</v>
      </c>
      <c r="B1" s="1214"/>
      <c r="C1" s="1214"/>
      <c r="D1" s="1214"/>
      <c r="E1" s="1214"/>
      <c r="F1" s="1214"/>
      <c r="G1" s="1214"/>
      <c r="H1" s="1214"/>
      <c r="I1" s="1214"/>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thickBot="1">
      <c r="A5" s="1216" t="s">
        <v>2711</v>
      </c>
      <c r="B5" s="1216"/>
      <c r="C5" s="1216"/>
      <c r="D5" s="1216"/>
      <c r="E5" s="1216"/>
      <c r="F5" s="1216"/>
      <c r="G5" s="1216"/>
      <c r="H5" s="1216"/>
      <c r="I5" s="1216"/>
      <c r="J5" s="1217"/>
      <c r="K5" s="1217"/>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2712</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94" t="s">
        <v>2713</v>
      </c>
      <c r="B8" s="1194"/>
      <c r="C8" s="1194"/>
      <c r="D8" s="1194"/>
      <c r="E8" s="1194"/>
      <c r="F8" s="1194"/>
      <c r="G8" s="1194"/>
      <c r="H8" s="1194"/>
      <c r="I8" s="1194"/>
      <c r="J8" s="1213"/>
      <c r="K8" s="1213"/>
      <c r="L8" s="1213"/>
      <c r="M8" s="1213"/>
      <c r="N8" s="1213"/>
      <c r="O8" s="1213"/>
      <c r="P8" s="1213"/>
      <c r="Q8" s="1213"/>
      <c r="R8" s="1213"/>
      <c r="S8" s="1213"/>
      <c r="T8" s="1213"/>
      <c r="U8" s="1213"/>
      <c r="V8" s="1213"/>
      <c r="W8" s="1213"/>
      <c r="X8" s="1213"/>
      <c r="Y8" s="1213"/>
      <c r="Z8" s="1213"/>
      <c r="AA8" s="1213"/>
      <c r="AB8" s="1213"/>
      <c r="AC8" s="1213"/>
      <c r="AD8" s="1213"/>
      <c r="AE8" s="1213"/>
      <c r="AF8" s="1213"/>
      <c r="AG8" s="1213"/>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18" t="s">
        <v>2714</v>
      </c>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row>
    <row r="12" spans="1:46" ht="17.100000000000001" customHeight="1">
      <c r="A12" s="1218"/>
      <c r="B12" s="1218"/>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row>
    <row r="13" spans="1:46" ht="17.100000000000001" customHeight="1">
      <c r="A13" s="1218"/>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11" t="s">
        <v>2715</v>
      </c>
      <c r="B15" s="1212"/>
      <c r="C15" s="1212"/>
      <c r="D15" s="1212"/>
      <c r="E15" s="1212"/>
      <c r="F15" s="1212"/>
      <c r="G15" s="1212"/>
      <c r="H15" s="1212"/>
      <c r="I15" s="1212"/>
      <c r="J15" s="1213"/>
      <c r="K15" s="1213"/>
      <c r="L15" s="1213"/>
      <c r="M15" s="1213"/>
      <c r="N15" s="1213"/>
      <c r="O15" s="1213"/>
      <c r="P15" s="1213"/>
      <c r="Q15" s="1213"/>
      <c r="R15" s="1213"/>
      <c r="S15" s="1213"/>
      <c r="T15" s="1213"/>
      <c r="U15" s="1213"/>
      <c r="V15" s="1213"/>
      <c r="W15" s="1213"/>
      <c r="X15" s="1213"/>
      <c r="Y15" s="1213"/>
      <c r="Z15" s="1213"/>
      <c r="AA15" s="1213"/>
      <c r="AB15" s="1213"/>
      <c r="AC15" s="1213"/>
      <c r="AD15" s="1213"/>
      <c r="AE15" s="1213"/>
      <c r="AF15" s="1213"/>
      <c r="AG15" s="1213"/>
    </row>
    <row r="16" spans="1:46" ht="17.100000000000001" customHeight="1">
      <c r="A16" s="1211" t="s">
        <v>2716</v>
      </c>
      <c r="B16" s="1212"/>
      <c r="C16" s="1212"/>
      <c r="D16" s="1212"/>
      <c r="E16" s="1212"/>
      <c r="F16" s="1212"/>
      <c r="G16" s="1212"/>
      <c r="H16" s="1212"/>
      <c r="I16" s="1212"/>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94" t="s">
        <v>2717</v>
      </c>
      <c r="AA18" s="1194"/>
      <c r="AB18" s="348" t="str">
        <f>IF(AI18="","",(YEAR(AI18)-2018))</f>
        <v/>
      </c>
      <c r="AC18" s="322" t="s">
        <v>5</v>
      </c>
      <c r="AD18" s="348" t="str">
        <f>IF(AI18="","",MONTH(AI18))</f>
        <v/>
      </c>
      <c r="AE18" s="322" t="s">
        <v>2718</v>
      </c>
      <c r="AF18" s="348" t="str">
        <f>IF(AI18="","",DAY(AI18))</f>
        <v/>
      </c>
      <c r="AG18" s="322" t="s">
        <v>2719</v>
      </c>
      <c r="AI18" s="1222"/>
      <c r="AJ18" s="1223"/>
      <c r="AK18" s="349"/>
    </row>
    <row r="19" spans="1:37" ht="17.100000000000001" customHeight="1">
      <c r="A19" s="341"/>
      <c r="B19" s="341"/>
      <c r="C19" s="341"/>
      <c r="D19" s="341"/>
      <c r="E19" s="341"/>
      <c r="F19" s="341"/>
      <c r="G19" s="341"/>
      <c r="H19" s="341"/>
      <c r="I19" s="341"/>
      <c r="J19" s="342"/>
      <c r="K19" s="342"/>
      <c r="L19" s="342"/>
      <c r="M19" s="342"/>
      <c r="N19" s="1194" t="s">
        <v>2720</v>
      </c>
      <c r="O19" s="1194"/>
      <c r="P19" s="1194"/>
      <c r="Q19" s="322"/>
      <c r="R19" s="350"/>
      <c r="S19" s="350"/>
      <c r="T19" s="1224"/>
      <c r="U19" s="1224"/>
      <c r="V19" s="1224"/>
      <c r="W19" s="1224"/>
      <c r="X19" s="1224"/>
      <c r="Y19" s="1224"/>
      <c r="Z19" s="1224"/>
      <c r="AA19" s="1224"/>
      <c r="AB19" s="1224"/>
      <c r="AC19" s="1224"/>
      <c r="AD19" s="1224"/>
      <c r="AE19" s="1224"/>
      <c r="AF19" s="1224"/>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224"/>
      <c r="U20" s="1224"/>
      <c r="V20" s="1224"/>
      <c r="W20" s="1224"/>
      <c r="X20" s="1224"/>
      <c r="Y20" s="1224"/>
      <c r="Z20" s="1224"/>
      <c r="AA20" s="1224"/>
      <c r="AB20" s="1224"/>
      <c r="AC20" s="1224"/>
      <c r="AD20" s="1224"/>
      <c r="AE20" s="1224"/>
      <c r="AF20" s="1224"/>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225"/>
      <c r="U22" s="1225"/>
      <c r="V22" s="1225"/>
      <c r="W22" s="1225"/>
      <c r="X22" s="1225"/>
      <c r="Y22" s="1225"/>
      <c r="Z22" s="1225"/>
      <c r="AA22" s="1225"/>
      <c r="AB22" s="1225"/>
      <c r="AC22" s="1225"/>
      <c r="AD22" s="1225"/>
      <c r="AE22" s="1225"/>
      <c r="AF22" s="1225"/>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225"/>
      <c r="U23" s="1225"/>
      <c r="V23" s="1225"/>
      <c r="W23" s="1225"/>
      <c r="X23" s="1225"/>
      <c r="Y23" s="1225"/>
      <c r="Z23" s="1225"/>
      <c r="AA23" s="1225"/>
      <c r="AB23" s="1225"/>
      <c r="AC23" s="1225"/>
      <c r="AD23" s="1225"/>
      <c r="AE23" s="1225"/>
      <c r="AF23" s="1225"/>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194" t="s">
        <v>2721</v>
      </c>
      <c r="O25" s="1194"/>
      <c r="P25" s="1194"/>
      <c r="Q25" s="322"/>
      <c r="R25" s="350"/>
      <c r="S25" s="350"/>
      <c r="T25" s="1226" t="str">
        <f>IF(第二面!K24="","",第二面!K24)</f>
        <v/>
      </c>
      <c r="U25" s="1226"/>
      <c r="V25" s="1226"/>
      <c r="W25" s="1226"/>
      <c r="X25" s="1226"/>
      <c r="Y25" s="1226"/>
      <c r="Z25" s="1226"/>
      <c r="AA25" s="1226"/>
      <c r="AB25" s="1226"/>
      <c r="AC25" s="1226"/>
      <c r="AD25" s="1226"/>
      <c r="AE25" s="1226"/>
      <c r="AF25" s="1226"/>
      <c r="AG25" s="1226"/>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227" t="str">
        <f>IF(第二面!K22="","",第二面!K22)</f>
        <v/>
      </c>
      <c r="U26" s="1227"/>
      <c r="V26" s="1227"/>
      <c r="W26" s="1227"/>
      <c r="X26" s="1227"/>
      <c r="Y26" s="1227"/>
      <c r="Z26" s="1227"/>
      <c r="AA26" s="1227"/>
      <c r="AB26" s="1227"/>
      <c r="AC26" s="1227"/>
      <c r="AD26" s="1227"/>
      <c r="AE26" s="1227"/>
      <c r="AF26" s="1227"/>
      <c r="AG26" s="1227"/>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228" t="s">
        <v>2722</v>
      </c>
      <c r="B34" s="1229"/>
      <c r="C34" s="1229"/>
      <c r="D34" s="1229"/>
      <c r="E34" s="1229"/>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219"/>
      <c r="B35" s="1220"/>
      <c r="C35" s="1220"/>
      <c r="D35" s="1220"/>
      <c r="E35" s="1220"/>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1"/>
    </row>
    <row r="36" spans="1:33" ht="17.100000000000001" customHeight="1">
      <c r="A36" s="1233" t="s">
        <v>2723</v>
      </c>
      <c r="B36" s="1234"/>
      <c r="C36" s="1234"/>
      <c r="D36" s="1234"/>
      <c r="E36" s="1234"/>
      <c r="F36" s="1234"/>
      <c r="G36" s="1234"/>
      <c r="H36" s="1234"/>
      <c r="I36" s="1238"/>
      <c r="J36" s="1241" t="s">
        <v>2724</v>
      </c>
      <c r="K36" s="1230"/>
      <c r="L36" s="1230"/>
      <c r="M36" s="1230"/>
      <c r="N36" s="1230"/>
      <c r="O36" s="1230"/>
      <c r="P36" s="1230"/>
      <c r="Q36" s="1242"/>
      <c r="R36" s="1241" t="s">
        <v>2725</v>
      </c>
      <c r="S36" s="1230"/>
      <c r="T36" s="1230"/>
      <c r="U36" s="1230"/>
      <c r="V36" s="1230"/>
      <c r="W36" s="1230"/>
      <c r="X36" s="1247"/>
      <c r="Y36" s="1252" t="s">
        <v>2726</v>
      </c>
      <c r="Z36" s="1253"/>
      <c r="AA36" s="1253"/>
      <c r="AB36" s="1253"/>
      <c r="AC36" s="1253"/>
      <c r="AD36" s="1254"/>
      <c r="AE36" s="1254"/>
      <c r="AF36" s="1254"/>
      <c r="AG36" s="1255"/>
    </row>
    <row r="37" spans="1:33" ht="17.100000000000001" customHeight="1">
      <c r="A37" s="1235"/>
      <c r="B37" s="1211"/>
      <c r="C37" s="1211"/>
      <c r="D37" s="1211"/>
      <c r="E37" s="1211"/>
      <c r="F37" s="1211"/>
      <c r="G37" s="1211"/>
      <c r="H37" s="1211"/>
      <c r="I37" s="1239"/>
      <c r="J37" s="1243"/>
      <c r="K37" s="1231"/>
      <c r="L37" s="1231"/>
      <c r="M37" s="1231"/>
      <c r="N37" s="1231"/>
      <c r="O37" s="1231"/>
      <c r="P37" s="1231"/>
      <c r="Q37" s="1244"/>
      <c r="R37" s="1243"/>
      <c r="S37" s="1231"/>
      <c r="T37" s="1231"/>
      <c r="U37" s="1231"/>
      <c r="V37" s="1231"/>
      <c r="W37" s="1231"/>
      <c r="X37" s="1248"/>
      <c r="Y37" s="1252"/>
      <c r="Z37" s="1253"/>
      <c r="AA37" s="1253"/>
      <c r="AB37" s="1253"/>
      <c r="AC37" s="1253"/>
      <c r="AD37" s="1254"/>
      <c r="AE37" s="1254"/>
      <c r="AF37" s="1254"/>
      <c r="AG37" s="1255"/>
    </row>
    <row r="38" spans="1:33" ht="17.100000000000001" customHeight="1">
      <c r="A38" s="1236"/>
      <c r="B38" s="1237"/>
      <c r="C38" s="1237"/>
      <c r="D38" s="1237"/>
      <c r="E38" s="1237"/>
      <c r="F38" s="1237"/>
      <c r="G38" s="1237"/>
      <c r="H38" s="1237"/>
      <c r="I38" s="1240"/>
      <c r="J38" s="1245"/>
      <c r="K38" s="1232"/>
      <c r="L38" s="1232"/>
      <c r="M38" s="1232"/>
      <c r="N38" s="1232"/>
      <c r="O38" s="1232"/>
      <c r="P38" s="1232"/>
      <c r="Q38" s="1246"/>
      <c r="R38" s="1249"/>
      <c r="S38" s="1250"/>
      <c r="T38" s="1250"/>
      <c r="U38" s="1250"/>
      <c r="V38" s="1250"/>
      <c r="W38" s="1250"/>
      <c r="X38" s="1251"/>
      <c r="Y38" s="1256"/>
      <c r="Z38" s="1254"/>
      <c r="AA38" s="1254"/>
      <c r="AB38" s="1254"/>
      <c r="AC38" s="1254"/>
      <c r="AD38" s="1254"/>
      <c r="AE38" s="1254"/>
      <c r="AF38" s="1254"/>
      <c r="AG38" s="1255"/>
    </row>
    <row r="39" spans="1:33" ht="17.100000000000001" customHeight="1">
      <c r="A39" s="1257" t="s">
        <v>2727</v>
      </c>
      <c r="B39" s="1258"/>
      <c r="C39" s="1230" t="str">
        <f>IF(AS1="","",TEXT(AS1,"e"))</f>
        <v/>
      </c>
      <c r="D39" s="1230"/>
      <c r="E39" s="1234" t="s">
        <v>5</v>
      </c>
      <c r="F39" s="1230" t="str">
        <f>IF(AS1="","",TEXT(AS1,"m"))</f>
        <v/>
      </c>
      <c r="G39" s="1234" t="s">
        <v>2718</v>
      </c>
      <c r="H39" s="1230" t="str">
        <f>IF(AS1="","",TEXT(AS1,"d"))</f>
        <v/>
      </c>
      <c r="I39" s="1234" t="s">
        <v>2719</v>
      </c>
      <c r="J39" s="1241"/>
      <c r="K39" s="1230"/>
      <c r="L39" s="1230"/>
      <c r="M39" s="1230"/>
      <c r="N39" s="1230"/>
      <c r="O39" s="1230"/>
      <c r="P39" s="1230"/>
      <c r="Q39" s="1242"/>
      <c r="R39" s="1263"/>
      <c r="S39" s="1264"/>
      <c r="T39" s="1264"/>
      <c r="U39" s="1264"/>
      <c r="V39" s="1264"/>
      <c r="W39" s="1264"/>
      <c r="X39" s="1265"/>
      <c r="Y39" s="1257" t="s">
        <v>2727</v>
      </c>
      <c r="Z39" s="1258"/>
      <c r="AA39" s="1230" t="str">
        <f>IF(AS2="","",TEXT(AS2,"e"))</f>
        <v/>
      </c>
      <c r="AB39" s="1230"/>
      <c r="AC39" s="1234" t="s">
        <v>5</v>
      </c>
      <c r="AD39" s="1230" t="str">
        <f>IF(AS2="","",TEXT(AS2,"m"))</f>
        <v/>
      </c>
      <c r="AE39" s="1234" t="s">
        <v>2718</v>
      </c>
      <c r="AF39" s="1230" t="str">
        <f>IF(AS2="","",TEXT(AS2,"d"))</f>
        <v/>
      </c>
      <c r="AG39" s="1238" t="s">
        <v>2719</v>
      </c>
    </row>
    <row r="40" spans="1:33" ht="17.100000000000001" customHeight="1">
      <c r="A40" s="1259"/>
      <c r="B40" s="1260"/>
      <c r="C40" s="1231"/>
      <c r="D40" s="1231"/>
      <c r="E40" s="1211"/>
      <c r="F40" s="1231"/>
      <c r="G40" s="1211"/>
      <c r="H40" s="1231"/>
      <c r="I40" s="1211"/>
      <c r="J40" s="1243"/>
      <c r="K40" s="1231"/>
      <c r="L40" s="1231"/>
      <c r="M40" s="1231"/>
      <c r="N40" s="1231"/>
      <c r="O40" s="1231"/>
      <c r="P40" s="1231"/>
      <c r="Q40" s="1244"/>
      <c r="R40" s="1266"/>
      <c r="S40" s="1267"/>
      <c r="T40" s="1267"/>
      <c r="U40" s="1267"/>
      <c r="V40" s="1267"/>
      <c r="W40" s="1267"/>
      <c r="X40" s="1268"/>
      <c r="Y40" s="1259"/>
      <c r="Z40" s="1260"/>
      <c r="AA40" s="1231"/>
      <c r="AB40" s="1231"/>
      <c r="AC40" s="1211"/>
      <c r="AD40" s="1231"/>
      <c r="AE40" s="1211"/>
      <c r="AF40" s="1231"/>
      <c r="AG40" s="1239"/>
    </row>
    <row r="41" spans="1:33" ht="17.100000000000001" customHeight="1">
      <c r="A41" s="1261"/>
      <c r="B41" s="1262"/>
      <c r="C41" s="1232"/>
      <c r="D41" s="1232"/>
      <c r="E41" s="1237"/>
      <c r="F41" s="1232"/>
      <c r="G41" s="1237"/>
      <c r="H41" s="1232"/>
      <c r="I41" s="1237"/>
      <c r="J41" s="1243"/>
      <c r="K41" s="1231"/>
      <c r="L41" s="1231"/>
      <c r="M41" s="1231"/>
      <c r="N41" s="1231"/>
      <c r="O41" s="1231"/>
      <c r="P41" s="1231"/>
      <c r="Q41" s="1244"/>
      <c r="R41" s="1266"/>
      <c r="S41" s="1267"/>
      <c r="T41" s="1267"/>
      <c r="U41" s="1267"/>
      <c r="V41" s="1267"/>
      <c r="W41" s="1267"/>
      <c r="X41" s="1268"/>
      <c r="Y41" s="1261"/>
      <c r="Z41" s="1262"/>
      <c r="AA41" s="1232"/>
      <c r="AB41" s="1232"/>
      <c r="AC41" s="1237"/>
      <c r="AD41" s="1232"/>
      <c r="AE41" s="1237"/>
      <c r="AF41" s="1232"/>
      <c r="AG41" s="1240"/>
    </row>
    <row r="42" spans="1:33" ht="17.100000000000001" customHeight="1">
      <c r="A42" s="1241" t="s">
        <v>2728</v>
      </c>
      <c r="B42" s="1272" t="str">
        <f>IF(AS1&lt;&gt;"","TKC"&amp;TEXT(AS1,"yy")&amp;"建確"&amp;IF(LEFT(第三面!F4,1)="山","梨",LEFT(第三面!F4,1))&amp;AS4,"TKC"&amp;"  　"&amp;"建確"&amp;IF(LEFT(第三面!F4,1)="山","梨",LEFT(第三面!F4,1)))</f>
        <v>TKC  　建確</v>
      </c>
      <c r="C42" s="1272"/>
      <c r="D42" s="1272"/>
      <c r="E42" s="1272"/>
      <c r="F42" s="1272"/>
      <c r="G42" s="1272"/>
      <c r="H42" s="1272"/>
      <c r="I42" s="1238" t="s">
        <v>17</v>
      </c>
      <c r="J42" s="1243"/>
      <c r="K42" s="1231"/>
      <c r="L42" s="1231"/>
      <c r="M42" s="1231"/>
      <c r="N42" s="1231"/>
      <c r="O42" s="1231"/>
      <c r="P42" s="1231"/>
      <c r="Q42" s="1244"/>
      <c r="R42" s="1266"/>
      <c r="S42" s="1267"/>
      <c r="T42" s="1267"/>
      <c r="U42" s="1267"/>
      <c r="V42" s="1267"/>
      <c r="W42" s="1267"/>
      <c r="X42" s="1268"/>
      <c r="Y42" s="1241" t="s">
        <v>2728</v>
      </c>
      <c r="Z42" s="1272" t="str">
        <f>IF(AS2="","TKC"&amp;"  　"&amp;"建確"&amp;IF(LEFT(第三面!F4,1)="山","梨",LEFT(第三面!F4,1)),B42)</f>
        <v>TKC  　建確</v>
      </c>
      <c r="AA42" s="1272"/>
      <c r="AB42" s="1272"/>
      <c r="AC42" s="1272"/>
      <c r="AD42" s="1272"/>
      <c r="AE42" s="1272"/>
      <c r="AF42" s="1272"/>
      <c r="AG42" s="1238" t="s">
        <v>17</v>
      </c>
    </row>
    <row r="43" spans="1:33" ht="17.100000000000001" customHeight="1">
      <c r="A43" s="1243"/>
      <c r="B43" s="1273"/>
      <c r="C43" s="1273"/>
      <c r="D43" s="1273"/>
      <c r="E43" s="1273"/>
      <c r="F43" s="1273"/>
      <c r="G43" s="1273"/>
      <c r="H43" s="1273"/>
      <c r="I43" s="1239"/>
      <c r="J43" s="1243"/>
      <c r="K43" s="1231"/>
      <c r="L43" s="1231"/>
      <c r="M43" s="1231"/>
      <c r="N43" s="1231"/>
      <c r="O43" s="1231"/>
      <c r="P43" s="1231"/>
      <c r="Q43" s="1244"/>
      <c r="R43" s="1266"/>
      <c r="S43" s="1267"/>
      <c r="T43" s="1267"/>
      <c r="U43" s="1267"/>
      <c r="V43" s="1267"/>
      <c r="W43" s="1267"/>
      <c r="X43" s="1268"/>
      <c r="Y43" s="1243"/>
      <c r="Z43" s="1273"/>
      <c r="AA43" s="1273"/>
      <c r="AB43" s="1273"/>
      <c r="AC43" s="1273"/>
      <c r="AD43" s="1273"/>
      <c r="AE43" s="1273"/>
      <c r="AF43" s="1273"/>
      <c r="AG43" s="1239"/>
    </row>
    <row r="44" spans="1:33" ht="17.100000000000001" customHeight="1">
      <c r="A44" s="1245"/>
      <c r="B44" s="1274"/>
      <c r="C44" s="1274"/>
      <c r="D44" s="1274"/>
      <c r="E44" s="1274"/>
      <c r="F44" s="1274"/>
      <c r="G44" s="1274"/>
      <c r="H44" s="1274"/>
      <c r="I44" s="1240"/>
      <c r="J44" s="1243"/>
      <c r="K44" s="1231"/>
      <c r="L44" s="1231"/>
      <c r="M44" s="1231"/>
      <c r="N44" s="1231"/>
      <c r="O44" s="1231"/>
      <c r="P44" s="1231"/>
      <c r="Q44" s="1244"/>
      <c r="R44" s="1266"/>
      <c r="S44" s="1267"/>
      <c r="T44" s="1267"/>
      <c r="U44" s="1267"/>
      <c r="V44" s="1267"/>
      <c r="W44" s="1267"/>
      <c r="X44" s="1268"/>
      <c r="Y44" s="1245"/>
      <c r="Z44" s="1274"/>
      <c r="AA44" s="1274"/>
      <c r="AB44" s="1274"/>
      <c r="AC44" s="1274"/>
      <c r="AD44" s="1274"/>
      <c r="AE44" s="1274"/>
      <c r="AF44" s="1274"/>
      <c r="AG44" s="1240"/>
    </row>
    <row r="45" spans="1:33" ht="17.100000000000001" customHeight="1">
      <c r="A45" s="1241" t="s">
        <v>2729</v>
      </c>
      <c r="B45" s="1230"/>
      <c r="C45" s="1230"/>
      <c r="D45" s="1230" t="str">
        <f>IF(AS3="","",AS3)</f>
        <v/>
      </c>
      <c r="E45" s="1230"/>
      <c r="F45" s="1230"/>
      <c r="G45" s="1230"/>
      <c r="H45" s="1230"/>
      <c r="I45" s="1242"/>
      <c r="J45" s="1243"/>
      <c r="K45" s="1231"/>
      <c r="L45" s="1231"/>
      <c r="M45" s="1231"/>
      <c r="N45" s="1231"/>
      <c r="O45" s="1231"/>
      <c r="P45" s="1231"/>
      <c r="Q45" s="1244"/>
      <c r="R45" s="1266"/>
      <c r="S45" s="1267"/>
      <c r="T45" s="1267"/>
      <c r="U45" s="1267"/>
      <c r="V45" s="1267"/>
      <c r="W45" s="1267"/>
      <c r="X45" s="1268"/>
      <c r="Y45" s="1241" t="s">
        <v>2729</v>
      </c>
      <c r="Z45" s="1230"/>
      <c r="AA45" s="1230"/>
      <c r="AB45" s="1230" t="str">
        <f>IF(AS2="","",D45)</f>
        <v/>
      </c>
      <c r="AC45" s="1230"/>
      <c r="AD45" s="1230"/>
      <c r="AE45" s="1230"/>
      <c r="AF45" s="1230"/>
      <c r="AG45" s="1242"/>
    </row>
    <row r="46" spans="1:33" ht="17.100000000000001" customHeight="1">
      <c r="A46" s="1243"/>
      <c r="B46" s="1231"/>
      <c r="C46" s="1231"/>
      <c r="D46" s="1231"/>
      <c r="E46" s="1231"/>
      <c r="F46" s="1231"/>
      <c r="G46" s="1231"/>
      <c r="H46" s="1231"/>
      <c r="I46" s="1244"/>
      <c r="J46" s="1243"/>
      <c r="K46" s="1231"/>
      <c r="L46" s="1231"/>
      <c r="M46" s="1231"/>
      <c r="N46" s="1231"/>
      <c r="O46" s="1231"/>
      <c r="P46" s="1231"/>
      <c r="Q46" s="1244"/>
      <c r="R46" s="1266"/>
      <c r="S46" s="1267"/>
      <c r="T46" s="1267"/>
      <c r="U46" s="1267"/>
      <c r="V46" s="1267"/>
      <c r="W46" s="1267"/>
      <c r="X46" s="1268"/>
      <c r="Y46" s="1243"/>
      <c r="Z46" s="1231"/>
      <c r="AA46" s="1231"/>
      <c r="AB46" s="1231"/>
      <c r="AC46" s="1231"/>
      <c r="AD46" s="1231"/>
      <c r="AE46" s="1231"/>
      <c r="AF46" s="1231"/>
      <c r="AG46" s="1244"/>
    </row>
    <row r="47" spans="1:33" ht="17.100000000000001" customHeight="1">
      <c r="A47" s="1245"/>
      <c r="B47" s="1232"/>
      <c r="C47" s="1232"/>
      <c r="D47" s="1232"/>
      <c r="E47" s="1232"/>
      <c r="F47" s="1232"/>
      <c r="G47" s="1232"/>
      <c r="H47" s="1232"/>
      <c r="I47" s="1246"/>
      <c r="J47" s="1245"/>
      <c r="K47" s="1232"/>
      <c r="L47" s="1232"/>
      <c r="M47" s="1232"/>
      <c r="N47" s="1232"/>
      <c r="O47" s="1232"/>
      <c r="P47" s="1232"/>
      <c r="Q47" s="1246"/>
      <c r="R47" s="1269"/>
      <c r="S47" s="1270"/>
      <c r="T47" s="1270"/>
      <c r="U47" s="1270"/>
      <c r="V47" s="1270"/>
      <c r="W47" s="1270"/>
      <c r="X47" s="1271"/>
      <c r="Y47" s="1245"/>
      <c r="Z47" s="1232"/>
      <c r="AA47" s="1232"/>
      <c r="AB47" s="1232"/>
      <c r="AC47" s="1232"/>
      <c r="AD47" s="1232"/>
      <c r="AE47" s="1232"/>
      <c r="AF47" s="1232"/>
      <c r="AG47" s="1246"/>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G42:AG44"/>
    <mergeCell ref="A45:C47"/>
    <mergeCell ref="D45:I47"/>
    <mergeCell ref="Y45:AA47"/>
    <mergeCell ref="AB45:AG47"/>
    <mergeCell ref="A42:A44"/>
    <mergeCell ref="B42:H44"/>
    <mergeCell ref="I42:I44"/>
    <mergeCell ref="Y42:Y44"/>
    <mergeCell ref="Z42:AF44"/>
    <mergeCell ref="AC39:AC41"/>
    <mergeCell ref="AD39:AD41"/>
    <mergeCell ref="AE39:AE41"/>
    <mergeCell ref="AF39:AF41"/>
    <mergeCell ref="AG39:AG41"/>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35:AG35"/>
    <mergeCell ref="Z18:AA18"/>
    <mergeCell ref="AI18:AJ18"/>
    <mergeCell ref="N19:P19"/>
    <mergeCell ref="T19:AF19"/>
    <mergeCell ref="T20:AF20"/>
    <mergeCell ref="T22:AF22"/>
    <mergeCell ref="T23:AF23"/>
    <mergeCell ref="N25:P25"/>
    <mergeCell ref="T25:AG25"/>
    <mergeCell ref="T26:AG26"/>
    <mergeCell ref="A34:E34"/>
    <mergeCell ref="A16:AG16"/>
    <mergeCell ref="A1:AG1"/>
    <mergeCell ref="A5:AG5"/>
    <mergeCell ref="A8:AG8"/>
    <mergeCell ref="A11:AG13"/>
    <mergeCell ref="A15:AG15"/>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684" customWidth="1"/>
    <col min="2" max="2" width="3" style="950" customWidth="1"/>
    <col min="3" max="3" width="135.75" style="951" customWidth="1"/>
    <col min="4" max="256" width="9" style="684"/>
    <col min="257" max="257" width="2.5" style="684" customWidth="1"/>
    <col min="258" max="258" width="3" style="684" customWidth="1"/>
    <col min="259" max="259" width="135.75" style="684" customWidth="1"/>
    <col min="260" max="512" width="9" style="684"/>
    <col min="513" max="513" width="2.5" style="684" customWidth="1"/>
    <col min="514" max="514" width="3" style="684" customWidth="1"/>
    <col min="515" max="515" width="135.75" style="684" customWidth="1"/>
    <col min="516" max="768" width="9" style="684"/>
    <col min="769" max="769" width="2.5" style="684" customWidth="1"/>
    <col min="770" max="770" width="3" style="684" customWidth="1"/>
    <col min="771" max="771" width="135.75" style="684" customWidth="1"/>
    <col min="772" max="1024" width="9" style="684"/>
    <col min="1025" max="1025" width="2.5" style="684" customWidth="1"/>
    <col min="1026" max="1026" width="3" style="684" customWidth="1"/>
    <col min="1027" max="1027" width="135.75" style="684" customWidth="1"/>
    <col min="1028" max="1280" width="9" style="684"/>
    <col min="1281" max="1281" width="2.5" style="684" customWidth="1"/>
    <col min="1282" max="1282" width="3" style="684" customWidth="1"/>
    <col min="1283" max="1283" width="135.75" style="684" customWidth="1"/>
    <col min="1284" max="1536" width="9" style="684"/>
    <col min="1537" max="1537" width="2.5" style="684" customWidth="1"/>
    <col min="1538" max="1538" width="3" style="684" customWidth="1"/>
    <col min="1539" max="1539" width="135.75" style="684" customWidth="1"/>
    <col min="1540" max="1792" width="9" style="684"/>
    <col min="1793" max="1793" width="2.5" style="684" customWidth="1"/>
    <col min="1794" max="1794" width="3" style="684" customWidth="1"/>
    <col min="1795" max="1795" width="135.75" style="684" customWidth="1"/>
    <col min="1796" max="2048" width="9" style="684"/>
    <col min="2049" max="2049" width="2.5" style="684" customWidth="1"/>
    <col min="2050" max="2050" width="3" style="684" customWidth="1"/>
    <col min="2051" max="2051" width="135.75" style="684" customWidth="1"/>
    <col min="2052" max="2304" width="9" style="684"/>
    <col min="2305" max="2305" width="2.5" style="684" customWidth="1"/>
    <col min="2306" max="2306" width="3" style="684" customWidth="1"/>
    <col min="2307" max="2307" width="135.75" style="684" customWidth="1"/>
    <col min="2308" max="2560" width="9" style="684"/>
    <col min="2561" max="2561" width="2.5" style="684" customWidth="1"/>
    <col min="2562" max="2562" width="3" style="684" customWidth="1"/>
    <col min="2563" max="2563" width="135.75" style="684" customWidth="1"/>
    <col min="2564" max="2816" width="9" style="684"/>
    <col min="2817" max="2817" width="2.5" style="684" customWidth="1"/>
    <col min="2818" max="2818" width="3" style="684" customWidth="1"/>
    <col min="2819" max="2819" width="135.75" style="684" customWidth="1"/>
    <col min="2820" max="3072" width="9" style="684"/>
    <col min="3073" max="3073" width="2.5" style="684" customWidth="1"/>
    <col min="3074" max="3074" width="3" style="684" customWidth="1"/>
    <col min="3075" max="3075" width="135.75" style="684" customWidth="1"/>
    <col min="3076" max="3328" width="9" style="684"/>
    <col min="3329" max="3329" width="2.5" style="684" customWidth="1"/>
    <col min="3330" max="3330" width="3" style="684" customWidth="1"/>
    <col min="3331" max="3331" width="135.75" style="684" customWidth="1"/>
    <col min="3332" max="3584" width="9" style="684"/>
    <col min="3585" max="3585" width="2.5" style="684" customWidth="1"/>
    <col min="3586" max="3586" width="3" style="684" customWidth="1"/>
    <col min="3587" max="3587" width="135.75" style="684" customWidth="1"/>
    <col min="3588" max="3840" width="9" style="684"/>
    <col min="3841" max="3841" width="2.5" style="684" customWidth="1"/>
    <col min="3842" max="3842" width="3" style="684" customWidth="1"/>
    <col min="3843" max="3843" width="135.75" style="684" customWidth="1"/>
    <col min="3844" max="4096" width="9" style="684"/>
    <col min="4097" max="4097" width="2.5" style="684" customWidth="1"/>
    <col min="4098" max="4098" width="3" style="684" customWidth="1"/>
    <col min="4099" max="4099" width="135.75" style="684" customWidth="1"/>
    <col min="4100" max="4352" width="9" style="684"/>
    <col min="4353" max="4353" width="2.5" style="684" customWidth="1"/>
    <col min="4354" max="4354" width="3" style="684" customWidth="1"/>
    <col min="4355" max="4355" width="135.75" style="684" customWidth="1"/>
    <col min="4356" max="4608" width="9" style="684"/>
    <col min="4609" max="4609" width="2.5" style="684" customWidth="1"/>
    <col min="4610" max="4610" width="3" style="684" customWidth="1"/>
    <col min="4611" max="4611" width="135.75" style="684" customWidth="1"/>
    <col min="4612" max="4864" width="9" style="684"/>
    <col min="4865" max="4865" width="2.5" style="684" customWidth="1"/>
    <col min="4866" max="4866" width="3" style="684" customWidth="1"/>
    <col min="4867" max="4867" width="135.75" style="684" customWidth="1"/>
    <col min="4868" max="5120" width="9" style="684"/>
    <col min="5121" max="5121" width="2.5" style="684" customWidth="1"/>
    <col min="5122" max="5122" width="3" style="684" customWidth="1"/>
    <col min="5123" max="5123" width="135.75" style="684" customWidth="1"/>
    <col min="5124" max="5376" width="9" style="684"/>
    <col min="5377" max="5377" width="2.5" style="684" customWidth="1"/>
    <col min="5378" max="5378" width="3" style="684" customWidth="1"/>
    <col min="5379" max="5379" width="135.75" style="684" customWidth="1"/>
    <col min="5380" max="5632" width="9" style="684"/>
    <col min="5633" max="5633" width="2.5" style="684" customWidth="1"/>
    <col min="5634" max="5634" width="3" style="684" customWidth="1"/>
    <col min="5635" max="5635" width="135.75" style="684" customWidth="1"/>
    <col min="5636" max="5888" width="9" style="684"/>
    <col min="5889" max="5889" width="2.5" style="684" customWidth="1"/>
    <col min="5890" max="5890" width="3" style="684" customWidth="1"/>
    <col min="5891" max="5891" width="135.75" style="684" customWidth="1"/>
    <col min="5892" max="6144" width="9" style="684"/>
    <col min="6145" max="6145" width="2.5" style="684" customWidth="1"/>
    <col min="6146" max="6146" width="3" style="684" customWidth="1"/>
    <col min="6147" max="6147" width="135.75" style="684" customWidth="1"/>
    <col min="6148" max="6400" width="9" style="684"/>
    <col min="6401" max="6401" width="2.5" style="684" customWidth="1"/>
    <col min="6402" max="6402" width="3" style="684" customWidth="1"/>
    <col min="6403" max="6403" width="135.75" style="684" customWidth="1"/>
    <col min="6404" max="6656" width="9" style="684"/>
    <col min="6657" max="6657" width="2.5" style="684" customWidth="1"/>
    <col min="6658" max="6658" width="3" style="684" customWidth="1"/>
    <col min="6659" max="6659" width="135.75" style="684" customWidth="1"/>
    <col min="6660" max="6912" width="9" style="684"/>
    <col min="6913" max="6913" width="2.5" style="684" customWidth="1"/>
    <col min="6914" max="6914" width="3" style="684" customWidth="1"/>
    <col min="6915" max="6915" width="135.75" style="684" customWidth="1"/>
    <col min="6916" max="7168" width="9" style="684"/>
    <col min="7169" max="7169" width="2.5" style="684" customWidth="1"/>
    <col min="7170" max="7170" width="3" style="684" customWidth="1"/>
    <col min="7171" max="7171" width="135.75" style="684" customWidth="1"/>
    <col min="7172" max="7424" width="9" style="684"/>
    <col min="7425" max="7425" width="2.5" style="684" customWidth="1"/>
    <col min="7426" max="7426" width="3" style="684" customWidth="1"/>
    <col min="7427" max="7427" width="135.75" style="684" customWidth="1"/>
    <col min="7428" max="7680" width="9" style="684"/>
    <col min="7681" max="7681" width="2.5" style="684" customWidth="1"/>
    <col min="7682" max="7682" width="3" style="684" customWidth="1"/>
    <col min="7683" max="7683" width="135.75" style="684" customWidth="1"/>
    <col min="7684" max="7936" width="9" style="684"/>
    <col min="7937" max="7937" width="2.5" style="684" customWidth="1"/>
    <col min="7938" max="7938" width="3" style="684" customWidth="1"/>
    <col min="7939" max="7939" width="135.75" style="684" customWidth="1"/>
    <col min="7940" max="8192" width="9" style="684"/>
    <col min="8193" max="8193" width="2.5" style="684" customWidth="1"/>
    <col min="8194" max="8194" width="3" style="684" customWidth="1"/>
    <col min="8195" max="8195" width="135.75" style="684" customWidth="1"/>
    <col min="8196" max="8448" width="9" style="684"/>
    <col min="8449" max="8449" width="2.5" style="684" customWidth="1"/>
    <col min="8450" max="8450" width="3" style="684" customWidth="1"/>
    <col min="8451" max="8451" width="135.75" style="684" customWidth="1"/>
    <col min="8452" max="8704" width="9" style="684"/>
    <col min="8705" max="8705" width="2.5" style="684" customWidth="1"/>
    <col min="8706" max="8706" width="3" style="684" customWidth="1"/>
    <col min="8707" max="8707" width="135.75" style="684" customWidth="1"/>
    <col min="8708" max="8960" width="9" style="684"/>
    <col min="8961" max="8961" width="2.5" style="684" customWidth="1"/>
    <col min="8962" max="8962" width="3" style="684" customWidth="1"/>
    <col min="8963" max="8963" width="135.75" style="684" customWidth="1"/>
    <col min="8964" max="9216" width="9" style="684"/>
    <col min="9217" max="9217" width="2.5" style="684" customWidth="1"/>
    <col min="9218" max="9218" width="3" style="684" customWidth="1"/>
    <col min="9219" max="9219" width="135.75" style="684" customWidth="1"/>
    <col min="9220" max="9472" width="9" style="684"/>
    <col min="9473" max="9473" width="2.5" style="684" customWidth="1"/>
    <col min="9474" max="9474" width="3" style="684" customWidth="1"/>
    <col min="9475" max="9475" width="135.75" style="684" customWidth="1"/>
    <col min="9476" max="9728" width="9" style="684"/>
    <col min="9729" max="9729" width="2.5" style="684" customWidth="1"/>
    <col min="9730" max="9730" width="3" style="684" customWidth="1"/>
    <col min="9731" max="9731" width="135.75" style="684" customWidth="1"/>
    <col min="9732" max="9984" width="9" style="684"/>
    <col min="9985" max="9985" width="2.5" style="684" customWidth="1"/>
    <col min="9986" max="9986" width="3" style="684" customWidth="1"/>
    <col min="9987" max="9987" width="135.75" style="684" customWidth="1"/>
    <col min="9988" max="10240" width="9" style="684"/>
    <col min="10241" max="10241" width="2.5" style="684" customWidth="1"/>
    <col min="10242" max="10242" width="3" style="684" customWidth="1"/>
    <col min="10243" max="10243" width="135.75" style="684" customWidth="1"/>
    <col min="10244" max="10496" width="9" style="684"/>
    <col min="10497" max="10497" width="2.5" style="684" customWidth="1"/>
    <col min="10498" max="10498" width="3" style="684" customWidth="1"/>
    <col min="10499" max="10499" width="135.75" style="684" customWidth="1"/>
    <col min="10500" max="10752" width="9" style="684"/>
    <col min="10753" max="10753" width="2.5" style="684" customWidth="1"/>
    <col min="10754" max="10754" width="3" style="684" customWidth="1"/>
    <col min="10755" max="10755" width="135.75" style="684" customWidth="1"/>
    <col min="10756" max="11008" width="9" style="684"/>
    <col min="11009" max="11009" width="2.5" style="684" customWidth="1"/>
    <col min="11010" max="11010" width="3" style="684" customWidth="1"/>
    <col min="11011" max="11011" width="135.75" style="684" customWidth="1"/>
    <col min="11012" max="11264" width="9" style="684"/>
    <col min="11265" max="11265" width="2.5" style="684" customWidth="1"/>
    <col min="11266" max="11266" width="3" style="684" customWidth="1"/>
    <col min="11267" max="11267" width="135.75" style="684" customWidth="1"/>
    <col min="11268" max="11520" width="9" style="684"/>
    <col min="11521" max="11521" width="2.5" style="684" customWidth="1"/>
    <col min="11522" max="11522" width="3" style="684" customWidth="1"/>
    <col min="11523" max="11523" width="135.75" style="684" customWidth="1"/>
    <col min="11524" max="11776" width="9" style="684"/>
    <col min="11777" max="11777" width="2.5" style="684" customWidth="1"/>
    <col min="11778" max="11778" width="3" style="684" customWidth="1"/>
    <col min="11779" max="11779" width="135.75" style="684" customWidth="1"/>
    <col min="11780" max="12032" width="9" style="684"/>
    <col min="12033" max="12033" width="2.5" style="684" customWidth="1"/>
    <col min="12034" max="12034" width="3" style="684" customWidth="1"/>
    <col min="12035" max="12035" width="135.75" style="684" customWidth="1"/>
    <col min="12036" max="12288" width="9" style="684"/>
    <col min="12289" max="12289" width="2.5" style="684" customWidth="1"/>
    <col min="12290" max="12290" width="3" style="684" customWidth="1"/>
    <col min="12291" max="12291" width="135.75" style="684" customWidth="1"/>
    <col min="12292" max="12544" width="9" style="684"/>
    <col min="12545" max="12545" width="2.5" style="684" customWidth="1"/>
    <col min="12546" max="12546" width="3" style="684" customWidth="1"/>
    <col min="12547" max="12547" width="135.75" style="684" customWidth="1"/>
    <col min="12548" max="12800" width="9" style="684"/>
    <col min="12801" max="12801" width="2.5" style="684" customWidth="1"/>
    <col min="12802" max="12802" width="3" style="684" customWidth="1"/>
    <col min="12803" max="12803" width="135.75" style="684" customWidth="1"/>
    <col min="12804" max="13056" width="9" style="684"/>
    <col min="13057" max="13057" width="2.5" style="684" customWidth="1"/>
    <col min="13058" max="13058" width="3" style="684" customWidth="1"/>
    <col min="13059" max="13059" width="135.75" style="684" customWidth="1"/>
    <col min="13060" max="13312" width="9" style="684"/>
    <col min="13313" max="13313" width="2.5" style="684" customWidth="1"/>
    <col min="13314" max="13314" width="3" style="684" customWidth="1"/>
    <col min="13315" max="13315" width="135.75" style="684" customWidth="1"/>
    <col min="13316" max="13568" width="9" style="684"/>
    <col min="13569" max="13569" width="2.5" style="684" customWidth="1"/>
    <col min="13570" max="13570" width="3" style="684" customWidth="1"/>
    <col min="13571" max="13571" width="135.75" style="684" customWidth="1"/>
    <col min="13572" max="13824" width="9" style="684"/>
    <col min="13825" max="13825" width="2.5" style="684" customWidth="1"/>
    <col min="13826" max="13826" width="3" style="684" customWidth="1"/>
    <col min="13827" max="13827" width="135.75" style="684" customWidth="1"/>
    <col min="13828" max="14080" width="9" style="684"/>
    <col min="14081" max="14081" width="2.5" style="684" customWidth="1"/>
    <col min="14082" max="14082" width="3" style="684" customWidth="1"/>
    <col min="14083" max="14083" width="135.75" style="684" customWidth="1"/>
    <col min="14084" max="14336" width="9" style="684"/>
    <col min="14337" max="14337" width="2.5" style="684" customWidth="1"/>
    <col min="14338" max="14338" width="3" style="684" customWidth="1"/>
    <col min="14339" max="14339" width="135.75" style="684" customWidth="1"/>
    <col min="14340" max="14592" width="9" style="684"/>
    <col min="14593" max="14593" width="2.5" style="684" customWidth="1"/>
    <col min="14594" max="14594" width="3" style="684" customWidth="1"/>
    <col min="14595" max="14595" width="135.75" style="684" customWidth="1"/>
    <col min="14596" max="14848" width="9" style="684"/>
    <col min="14849" max="14849" width="2.5" style="684" customWidth="1"/>
    <col min="14850" max="14850" width="3" style="684" customWidth="1"/>
    <col min="14851" max="14851" width="135.75" style="684" customWidth="1"/>
    <col min="14852" max="15104" width="9" style="684"/>
    <col min="15105" max="15105" width="2.5" style="684" customWidth="1"/>
    <col min="15106" max="15106" width="3" style="684" customWidth="1"/>
    <col min="15107" max="15107" width="135.75" style="684" customWidth="1"/>
    <col min="15108" max="15360" width="9" style="684"/>
    <col min="15361" max="15361" width="2.5" style="684" customWidth="1"/>
    <col min="15362" max="15362" width="3" style="684" customWidth="1"/>
    <col min="15363" max="15363" width="135.75" style="684" customWidth="1"/>
    <col min="15364" max="15616" width="9" style="684"/>
    <col min="15617" max="15617" width="2.5" style="684" customWidth="1"/>
    <col min="15618" max="15618" width="3" style="684" customWidth="1"/>
    <col min="15619" max="15619" width="135.75" style="684" customWidth="1"/>
    <col min="15620" max="15872" width="9" style="684"/>
    <col min="15873" max="15873" width="2.5" style="684" customWidth="1"/>
    <col min="15874" max="15874" width="3" style="684" customWidth="1"/>
    <col min="15875" max="15875" width="135.75" style="684" customWidth="1"/>
    <col min="15876" max="16128" width="9" style="684"/>
    <col min="16129" max="16129" width="2.5" style="684" customWidth="1"/>
    <col min="16130" max="16130" width="3" style="684" customWidth="1"/>
    <col min="16131" max="16131" width="135.75" style="684" customWidth="1"/>
    <col min="16132" max="16384" width="9" style="684"/>
  </cols>
  <sheetData>
    <row r="2" spans="1:3">
      <c r="A2" s="684" t="s">
        <v>3116</v>
      </c>
    </row>
    <row r="4" spans="1:3">
      <c r="A4" s="684" t="s">
        <v>3117</v>
      </c>
    </row>
    <row r="5" spans="1:3">
      <c r="C5" s="951" t="s">
        <v>3118</v>
      </c>
    </row>
    <row r="7" spans="1:3">
      <c r="A7" s="684" t="s">
        <v>3119</v>
      </c>
    </row>
    <row r="8" spans="1:3">
      <c r="B8" s="950" t="s">
        <v>3122</v>
      </c>
      <c r="C8" s="951" t="s">
        <v>3120</v>
      </c>
    </row>
    <row r="9" spans="1:3" ht="27">
      <c r="C9" s="951" t="s">
        <v>4072</v>
      </c>
    </row>
    <row r="10" spans="1:3">
      <c r="B10" s="950" t="s">
        <v>4073</v>
      </c>
      <c r="C10" s="951" t="s">
        <v>4074</v>
      </c>
    </row>
    <row r="12" spans="1:3">
      <c r="A12" s="684" t="s">
        <v>3121</v>
      </c>
    </row>
    <row r="13" spans="1:3" ht="27">
      <c r="B13" s="950" t="s">
        <v>3122</v>
      </c>
      <c r="C13" s="951" t="s">
        <v>4075</v>
      </c>
    </row>
    <row r="14" spans="1:3">
      <c r="B14" s="950" t="s">
        <v>4073</v>
      </c>
      <c r="C14" s="951" t="s">
        <v>4076</v>
      </c>
    </row>
    <row r="15" spans="1:3" ht="27">
      <c r="B15" s="950" t="s">
        <v>3126</v>
      </c>
      <c r="C15" s="951" t="s">
        <v>3127</v>
      </c>
    </row>
    <row r="16" spans="1:3" ht="40.5">
      <c r="B16" s="950" t="s">
        <v>3128</v>
      </c>
      <c r="C16" s="951" t="s">
        <v>4077</v>
      </c>
    </row>
    <row r="17" spans="1:3" ht="40.5">
      <c r="B17" s="950" t="s">
        <v>3130</v>
      </c>
      <c r="C17" s="951" t="s">
        <v>4078</v>
      </c>
    </row>
    <row r="18" spans="1:3" ht="27">
      <c r="B18" s="950" t="s">
        <v>3132</v>
      </c>
      <c r="C18" s="951" t="s">
        <v>3137</v>
      </c>
    </row>
    <row r="19" spans="1:3">
      <c r="B19" s="950" t="s">
        <v>3134</v>
      </c>
      <c r="C19" s="951" t="s">
        <v>4079</v>
      </c>
    </row>
    <row r="21" spans="1:3">
      <c r="A21" s="684" t="s">
        <v>3144</v>
      </c>
    </row>
    <row r="22" spans="1:3">
      <c r="B22" s="950" t="s">
        <v>3122</v>
      </c>
      <c r="C22" s="951" t="s">
        <v>4080</v>
      </c>
    </row>
    <row r="23" spans="1:3">
      <c r="B23" s="950" t="s">
        <v>3124</v>
      </c>
      <c r="C23" s="951" t="s">
        <v>4081</v>
      </c>
    </row>
    <row r="24" spans="1:3">
      <c r="B24" s="950" t="s">
        <v>3126</v>
      </c>
      <c r="C24" s="951" t="s">
        <v>4082</v>
      </c>
    </row>
    <row r="25" spans="1:3">
      <c r="B25" s="950" t="s">
        <v>3128</v>
      </c>
      <c r="C25" s="951" t="s">
        <v>4083</v>
      </c>
    </row>
    <row r="26" spans="1:3">
      <c r="B26" s="950" t="s">
        <v>3130</v>
      </c>
      <c r="C26" s="951" t="s">
        <v>4084</v>
      </c>
    </row>
    <row r="27" spans="1:3">
      <c r="B27" s="950" t="s">
        <v>3132</v>
      </c>
      <c r="C27" s="951" t="s">
        <v>4085</v>
      </c>
    </row>
    <row r="28" spans="1:3" ht="27">
      <c r="B28" s="950" t="s">
        <v>3134</v>
      </c>
      <c r="C28" s="951" t="s">
        <v>4086</v>
      </c>
    </row>
    <row r="29" spans="1:3">
      <c r="B29" s="950" t="s">
        <v>3136</v>
      </c>
      <c r="C29" s="951" t="s">
        <v>4087</v>
      </c>
    </row>
    <row r="30" spans="1:3" ht="40.5">
      <c r="B30" s="950" t="s">
        <v>3138</v>
      </c>
      <c r="C30" s="951" t="s">
        <v>4088</v>
      </c>
    </row>
    <row r="31" spans="1:3">
      <c r="B31" s="950" t="s">
        <v>3140</v>
      </c>
      <c r="C31" s="951" t="s">
        <v>4089</v>
      </c>
    </row>
    <row r="32" spans="1:3" ht="27">
      <c r="B32" s="950" t="s">
        <v>3155</v>
      </c>
      <c r="C32" s="951" t="s">
        <v>4090</v>
      </c>
    </row>
    <row r="34" spans="1:3">
      <c r="A34" s="684" t="s">
        <v>3195</v>
      </c>
    </row>
    <row r="35" spans="1:3" ht="67.5">
      <c r="B35" s="950" t="s">
        <v>3122</v>
      </c>
      <c r="C35" s="951" t="s">
        <v>4091</v>
      </c>
    </row>
    <row r="36" spans="1:3">
      <c r="B36" s="950" t="s">
        <v>3124</v>
      </c>
      <c r="C36" s="951" t="s">
        <v>4092</v>
      </c>
    </row>
    <row r="37" spans="1:3" ht="27">
      <c r="B37" s="950" t="s">
        <v>3126</v>
      </c>
      <c r="C37" s="951" t="s">
        <v>4093</v>
      </c>
    </row>
    <row r="38" spans="1:3" ht="27">
      <c r="B38" s="950" t="s">
        <v>3128</v>
      </c>
      <c r="C38" s="951" t="s">
        <v>4094</v>
      </c>
    </row>
    <row r="39" spans="1:3" ht="27">
      <c r="B39" s="950" t="s">
        <v>3130</v>
      </c>
      <c r="C39" s="951" t="s">
        <v>4095</v>
      </c>
    </row>
    <row r="40" spans="1:3" ht="27">
      <c r="B40" s="950" t="s">
        <v>3132</v>
      </c>
      <c r="C40" s="951" t="s">
        <v>4096</v>
      </c>
    </row>
    <row r="41" spans="1:3">
      <c r="B41" s="950" t="s">
        <v>3134</v>
      </c>
      <c r="C41" s="952" t="s">
        <v>4097</v>
      </c>
    </row>
    <row r="42" spans="1:3" ht="27">
      <c r="B42" s="950" t="s">
        <v>3136</v>
      </c>
      <c r="C42" s="952" t="s">
        <v>4098</v>
      </c>
    </row>
    <row r="43" spans="1:3" ht="27">
      <c r="B43" s="950" t="s">
        <v>3138</v>
      </c>
      <c r="C43" s="951" t="s">
        <v>4099</v>
      </c>
    </row>
    <row r="44" spans="1:3" ht="27">
      <c r="B44" s="950" t="s">
        <v>3140</v>
      </c>
      <c r="C44" s="951" t="s">
        <v>4100</v>
      </c>
    </row>
    <row r="45" spans="1:3" ht="40.5">
      <c r="B45" s="950" t="s">
        <v>4101</v>
      </c>
      <c r="C45" s="951" t="s">
        <v>4102</v>
      </c>
    </row>
    <row r="47" spans="1:3">
      <c r="B47" s="950" t="s">
        <v>4103</v>
      </c>
      <c r="C47" s="951" t="s">
        <v>4104</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53"/>
  <sheetViews>
    <sheetView workbookViewId="0">
      <selection activeCell="D53" sqref="D53"/>
    </sheetView>
  </sheetViews>
  <sheetFormatPr defaultRowHeight="13.5"/>
  <cols>
    <col min="1" max="3" width="9" style="864"/>
    <col min="4" max="4" width="11.625" style="864" bestFit="1" customWidth="1"/>
    <col min="5" max="259" width="9" style="864"/>
    <col min="260" max="260" width="11.625" style="864" bestFit="1" customWidth="1"/>
    <col min="261" max="515" width="9" style="864"/>
    <col min="516" max="516" width="11.625" style="864" bestFit="1" customWidth="1"/>
    <col min="517" max="771" width="9" style="864"/>
    <col min="772" max="772" width="11.625" style="864" bestFit="1" customWidth="1"/>
    <col min="773" max="1027" width="9" style="864"/>
    <col min="1028" max="1028" width="11.625" style="864" bestFit="1" customWidth="1"/>
    <col min="1029" max="1283" width="9" style="864"/>
    <col min="1284" max="1284" width="11.625" style="864" bestFit="1" customWidth="1"/>
    <col min="1285" max="1539" width="9" style="864"/>
    <col min="1540" max="1540" width="11.625" style="864" bestFit="1" customWidth="1"/>
    <col min="1541" max="1795" width="9" style="864"/>
    <col min="1796" max="1796" width="11.625" style="864" bestFit="1" customWidth="1"/>
    <col min="1797" max="2051" width="9" style="864"/>
    <col min="2052" max="2052" width="11.625" style="864" bestFit="1" customWidth="1"/>
    <col min="2053" max="2307" width="9" style="864"/>
    <col min="2308" max="2308" width="11.625" style="864" bestFit="1" customWidth="1"/>
    <col min="2309" max="2563" width="9" style="864"/>
    <col min="2564" max="2564" width="11.625" style="864" bestFit="1" customWidth="1"/>
    <col min="2565" max="2819" width="9" style="864"/>
    <col min="2820" max="2820" width="11.625" style="864" bestFit="1" customWidth="1"/>
    <col min="2821" max="3075" width="9" style="864"/>
    <col min="3076" max="3076" width="11.625" style="864" bestFit="1" customWidth="1"/>
    <col min="3077" max="3331" width="9" style="864"/>
    <col min="3332" max="3332" width="11.625" style="864" bestFit="1" customWidth="1"/>
    <col min="3333" max="3587" width="9" style="864"/>
    <col min="3588" max="3588" width="11.625" style="864" bestFit="1" customWidth="1"/>
    <col min="3589" max="3843" width="9" style="864"/>
    <col min="3844" max="3844" width="11.625" style="864" bestFit="1" customWidth="1"/>
    <col min="3845" max="4099" width="9" style="864"/>
    <col min="4100" max="4100" width="11.625" style="864" bestFit="1" customWidth="1"/>
    <col min="4101" max="4355" width="9" style="864"/>
    <col min="4356" max="4356" width="11.625" style="864" bestFit="1" customWidth="1"/>
    <col min="4357" max="4611" width="9" style="864"/>
    <col min="4612" max="4612" width="11.625" style="864" bestFit="1" customWidth="1"/>
    <col min="4613" max="4867" width="9" style="864"/>
    <col min="4868" max="4868" width="11.625" style="864" bestFit="1" customWidth="1"/>
    <col min="4869" max="5123" width="9" style="864"/>
    <col min="5124" max="5124" width="11.625" style="864" bestFit="1" customWidth="1"/>
    <col min="5125" max="5379" width="9" style="864"/>
    <col min="5380" max="5380" width="11.625" style="864" bestFit="1" customWidth="1"/>
    <col min="5381" max="5635" width="9" style="864"/>
    <col min="5636" max="5636" width="11.625" style="864" bestFit="1" customWidth="1"/>
    <col min="5637" max="5891" width="9" style="864"/>
    <col min="5892" max="5892" width="11.625" style="864" bestFit="1" customWidth="1"/>
    <col min="5893" max="6147" width="9" style="864"/>
    <col min="6148" max="6148" width="11.625" style="864" bestFit="1" customWidth="1"/>
    <col min="6149" max="6403" width="9" style="864"/>
    <col min="6404" max="6404" width="11.625" style="864" bestFit="1" customWidth="1"/>
    <col min="6405" max="6659" width="9" style="864"/>
    <col min="6660" max="6660" width="11.625" style="864" bestFit="1" customWidth="1"/>
    <col min="6661" max="6915" width="9" style="864"/>
    <col min="6916" max="6916" width="11.625" style="864" bestFit="1" customWidth="1"/>
    <col min="6917" max="7171" width="9" style="864"/>
    <col min="7172" max="7172" width="11.625" style="864" bestFit="1" customWidth="1"/>
    <col min="7173" max="7427" width="9" style="864"/>
    <col min="7428" max="7428" width="11.625" style="864" bestFit="1" customWidth="1"/>
    <col min="7429" max="7683" width="9" style="864"/>
    <col min="7684" max="7684" width="11.625" style="864" bestFit="1" customWidth="1"/>
    <col min="7685" max="7939" width="9" style="864"/>
    <col min="7940" max="7940" width="11.625" style="864" bestFit="1" customWidth="1"/>
    <col min="7941" max="8195" width="9" style="864"/>
    <col min="8196" max="8196" width="11.625" style="864" bestFit="1" customWidth="1"/>
    <col min="8197" max="8451" width="9" style="864"/>
    <col min="8452" max="8452" width="11.625" style="864" bestFit="1" customWidth="1"/>
    <col min="8453" max="8707" width="9" style="864"/>
    <col min="8708" max="8708" width="11.625" style="864" bestFit="1" customWidth="1"/>
    <col min="8709" max="8963" width="9" style="864"/>
    <col min="8964" max="8964" width="11.625" style="864" bestFit="1" customWidth="1"/>
    <col min="8965" max="9219" width="9" style="864"/>
    <col min="9220" max="9220" width="11.625" style="864" bestFit="1" customWidth="1"/>
    <col min="9221" max="9475" width="9" style="864"/>
    <col min="9476" max="9476" width="11.625" style="864" bestFit="1" customWidth="1"/>
    <col min="9477" max="9731" width="9" style="864"/>
    <col min="9732" max="9732" width="11.625" style="864" bestFit="1" customWidth="1"/>
    <col min="9733" max="9987" width="9" style="864"/>
    <col min="9988" max="9988" width="11.625" style="864" bestFit="1" customWidth="1"/>
    <col min="9989" max="10243" width="9" style="864"/>
    <col min="10244" max="10244" width="11.625" style="864" bestFit="1" customWidth="1"/>
    <col min="10245" max="10499" width="9" style="864"/>
    <col min="10500" max="10500" width="11.625" style="864" bestFit="1" customWidth="1"/>
    <col min="10501" max="10755" width="9" style="864"/>
    <col min="10756" max="10756" width="11.625" style="864" bestFit="1" customWidth="1"/>
    <col min="10757" max="11011" width="9" style="864"/>
    <col min="11012" max="11012" width="11.625" style="864" bestFit="1" customWidth="1"/>
    <col min="11013" max="11267" width="9" style="864"/>
    <col min="11268" max="11268" width="11.625" style="864" bestFit="1" customWidth="1"/>
    <col min="11269" max="11523" width="9" style="864"/>
    <col min="11524" max="11524" width="11.625" style="864" bestFit="1" customWidth="1"/>
    <col min="11525" max="11779" width="9" style="864"/>
    <col min="11780" max="11780" width="11.625" style="864" bestFit="1" customWidth="1"/>
    <col min="11781" max="12035" width="9" style="864"/>
    <col min="12036" max="12036" width="11.625" style="864" bestFit="1" customWidth="1"/>
    <col min="12037" max="12291" width="9" style="864"/>
    <col min="12292" max="12292" width="11.625" style="864" bestFit="1" customWidth="1"/>
    <col min="12293" max="12547" width="9" style="864"/>
    <col min="12548" max="12548" width="11.625" style="864" bestFit="1" customWidth="1"/>
    <col min="12549" max="12803" width="9" style="864"/>
    <col min="12804" max="12804" width="11.625" style="864" bestFit="1" customWidth="1"/>
    <col min="12805" max="13059" width="9" style="864"/>
    <col min="13060" max="13060" width="11.625" style="864" bestFit="1" customWidth="1"/>
    <col min="13061" max="13315" width="9" style="864"/>
    <col min="13316" max="13316" width="11.625" style="864" bestFit="1" customWidth="1"/>
    <col min="13317" max="13571" width="9" style="864"/>
    <col min="13572" max="13572" width="11.625" style="864" bestFit="1" customWidth="1"/>
    <col min="13573" max="13827" width="9" style="864"/>
    <col min="13828" max="13828" width="11.625" style="864" bestFit="1" customWidth="1"/>
    <col min="13829" max="14083" width="9" style="864"/>
    <col min="14084" max="14084" width="11.625" style="864" bestFit="1" customWidth="1"/>
    <col min="14085" max="14339" width="9" style="864"/>
    <col min="14340" max="14340" width="11.625" style="864" bestFit="1" customWidth="1"/>
    <col min="14341" max="14595" width="9" style="864"/>
    <col min="14596" max="14596" width="11.625" style="864" bestFit="1" customWidth="1"/>
    <col min="14597" max="14851" width="9" style="864"/>
    <col min="14852" max="14852" width="11.625" style="864" bestFit="1" customWidth="1"/>
    <col min="14853" max="15107" width="9" style="864"/>
    <col min="15108" max="15108" width="11.625" style="864" bestFit="1" customWidth="1"/>
    <col min="15109" max="15363" width="9" style="864"/>
    <col min="15364" max="15364" width="11.625" style="864" bestFit="1" customWidth="1"/>
    <col min="15365" max="15619" width="9" style="864"/>
    <col min="15620" max="15620" width="11.625" style="864" bestFit="1" customWidth="1"/>
    <col min="15621" max="15875" width="9" style="864"/>
    <col min="15876" max="15876" width="11.625" style="864" bestFit="1" customWidth="1"/>
    <col min="15877" max="16131" width="9" style="864"/>
    <col min="16132" max="16132" width="11.625" style="864" bestFit="1" customWidth="1"/>
    <col min="16133" max="16384" width="9" style="864"/>
  </cols>
  <sheetData>
    <row r="5" spans="4:6" ht="42">
      <c r="D5" s="863" t="s">
        <v>4105</v>
      </c>
    </row>
    <row r="10" spans="4:6">
      <c r="D10" s="864" t="s">
        <v>4106</v>
      </c>
    </row>
    <row r="12" spans="4:6">
      <c r="D12" s="953">
        <v>43186</v>
      </c>
      <c r="F12" s="864" t="s">
        <v>4107</v>
      </c>
    </row>
    <row r="13" spans="4:6">
      <c r="D13" s="954">
        <v>43192</v>
      </c>
      <c r="F13" s="864" t="s">
        <v>4108</v>
      </c>
    </row>
    <row r="14" spans="4:6">
      <c r="D14" s="954">
        <v>43195</v>
      </c>
      <c r="F14" s="864" t="s">
        <v>4109</v>
      </c>
    </row>
    <row r="15" spans="4:6">
      <c r="D15" s="954">
        <v>43306</v>
      </c>
      <c r="F15" s="864" t="s">
        <v>4110</v>
      </c>
    </row>
    <row r="16" spans="4:6">
      <c r="D16" s="954">
        <v>43396</v>
      </c>
      <c r="F16" s="864" t="s">
        <v>4111</v>
      </c>
    </row>
    <row r="17" spans="4:6">
      <c r="D17" s="954">
        <v>43496</v>
      </c>
      <c r="F17" s="864" t="s">
        <v>4112</v>
      </c>
    </row>
    <row r="18" spans="4:6">
      <c r="D18" s="954">
        <v>43538</v>
      </c>
      <c r="F18" s="864" t="s">
        <v>4113</v>
      </c>
    </row>
    <row r="19" spans="4:6">
      <c r="D19" s="954">
        <v>43586</v>
      </c>
      <c r="F19" s="864" t="s">
        <v>4114</v>
      </c>
    </row>
    <row r="20" spans="4:6">
      <c r="D20" s="954">
        <v>43633</v>
      </c>
      <c r="F20" s="864" t="s">
        <v>4115</v>
      </c>
    </row>
    <row r="21" spans="4:6">
      <c r="D21" s="954">
        <v>43642</v>
      </c>
      <c r="F21" s="864" t="s">
        <v>4116</v>
      </c>
    </row>
    <row r="22" spans="4:6">
      <c r="D22" s="954">
        <v>43707</v>
      </c>
      <c r="F22" s="864" t="s">
        <v>4117</v>
      </c>
    </row>
    <row r="23" spans="4:6">
      <c r="D23" s="954">
        <v>43900</v>
      </c>
      <c r="F23" s="864" t="s">
        <v>4118</v>
      </c>
    </row>
    <row r="24" spans="4:6">
      <c r="D24" s="954">
        <v>43921</v>
      </c>
      <c r="F24" s="864" t="s">
        <v>4119</v>
      </c>
    </row>
    <row r="25" spans="4:6">
      <c r="D25" s="954">
        <v>44048</v>
      </c>
      <c r="F25" s="864" t="s">
        <v>4120</v>
      </c>
    </row>
    <row r="26" spans="4:6">
      <c r="D26" s="955">
        <v>20210101</v>
      </c>
      <c r="F26" s="864" t="s">
        <v>4121</v>
      </c>
    </row>
    <row r="27" spans="4:6">
      <c r="D27" s="955">
        <v>20210903</v>
      </c>
      <c r="F27" s="864" t="s">
        <v>4122</v>
      </c>
    </row>
    <row r="28" spans="4:6">
      <c r="D28" s="955">
        <v>20210915</v>
      </c>
      <c r="F28" s="864" t="s">
        <v>4123</v>
      </c>
    </row>
    <row r="29" spans="4:6">
      <c r="D29" s="955">
        <v>20210916</v>
      </c>
      <c r="F29" s="864" t="s">
        <v>4124</v>
      </c>
    </row>
    <row r="30" spans="4:6">
      <c r="D30" s="955">
        <v>20210930</v>
      </c>
      <c r="F30" s="864" t="s">
        <v>4125</v>
      </c>
    </row>
    <row r="31" spans="4:6">
      <c r="D31" s="955">
        <v>20211018</v>
      </c>
      <c r="F31" s="864" t="s">
        <v>4126</v>
      </c>
    </row>
    <row r="32" spans="4:6">
      <c r="D32" s="955">
        <v>20211021</v>
      </c>
      <c r="F32" s="864" t="s">
        <v>4127</v>
      </c>
    </row>
    <row r="33" spans="4:6">
      <c r="D33" s="955">
        <v>20220308</v>
      </c>
      <c r="F33" s="864" t="s">
        <v>4128</v>
      </c>
    </row>
    <row r="34" spans="4:6">
      <c r="D34" s="955">
        <v>20220316</v>
      </c>
      <c r="F34" s="864" t="s">
        <v>4129</v>
      </c>
    </row>
    <row r="35" spans="4:6">
      <c r="F35" s="864" t="s">
        <v>4130</v>
      </c>
    </row>
    <row r="36" spans="4:6">
      <c r="D36" s="955">
        <v>20220706</v>
      </c>
      <c r="F36" s="864" t="s">
        <v>4131</v>
      </c>
    </row>
    <row r="37" spans="4:6">
      <c r="D37" s="955">
        <v>20220714</v>
      </c>
      <c r="F37" s="864" t="s">
        <v>4132</v>
      </c>
    </row>
    <row r="38" spans="4:6">
      <c r="D38" s="955">
        <v>20220812</v>
      </c>
      <c r="F38" s="864" t="s">
        <v>4133</v>
      </c>
    </row>
    <row r="39" spans="4:6">
      <c r="D39" s="955">
        <v>20230418</v>
      </c>
      <c r="F39" s="864" t="s">
        <v>4134</v>
      </c>
    </row>
    <row r="40" spans="4:6">
      <c r="D40" s="955">
        <v>20230501</v>
      </c>
      <c r="F40" s="864" t="s">
        <v>4135</v>
      </c>
    </row>
    <row r="41" spans="4:6">
      <c r="D41" s="955">
        <v>20230710</v>
      </c>
      <c r="F41" s="864" t="s">
        <v>4136</v>
      </c>
    </row>
    <row r="42" spans="4:6">
      <c r="D42" s="955">
        <v>20230728</v>
      </c>
      <c r="F42" s="864" t="s">
        <v>4137</v>
      </c>
    </row>
    <row r="43" spans="4:6">
      <c r="D43" s="955">
        <v>20230901</v>
      </c>
      <c r="F43" s="864" t="s">
        <v>4138</v>
      </c>
    </row>
    <row r="44" spans="4:6">
      <c r="D44" s="955">
        <v>20230906</v>
      </c>
      <c r="F44" s="864" t="s">
        <v>4139</v>
      </c>
    </row>
    <row r="45" spans="4:6">
      <c r="D45" s="955">
        <v>20230928</v>
      </c>
      <c r="F45" s="864" t="s">
        <v>4140</v>
      </c>
    </row>
    <row r="46" spans="4:6">
      <c r="D46" s="955">
        <v>20231017</v>
      </c>
      <c r="F46" s="864" t="s">
        <v>4141</v>
      </c>
    </row>
    <row r="47" spans="4:6">
      <c r="D47" s="955">
        <v>20231228</v>
      </c>
      <c r="F47" s="864" t="s">
        <v>4142</v>
      </c>
    </row>
    <row r="48" spans="4:6">
      <c r="D48" s="955">
        <v>20240601</v>
      </c>
      <c r="F48" s="864" t="s">
        <v>4143</v>
      </c>
    </row>
    <row r="49" spans="4:6">
      <c r="D49" s="955">
        <v>20240716</v>
      </c>
      <c r="F49" s="864" t="s">
        <v>4144</v>
      </c>
    </row>
    <row r="50" spans="4:6">
      <c r="D50" s="955">
        <v>20240726</v>
      </c>
      <c r="F50" s="864" t="s">
        <v>4145</v>
      </c>
    </row>
    <row r="51" spans="4:6">
      <c r="D51" s="955">
        <v>20241004</v>
      </c>
      <c r="F51" s="864" t="s">
        <v>4146</v>
      </c>
    </row>
    <row r="52" spans="4:6">
      <c r="D52" s="955">
        <v>20241016</v>
      </c>
      <c r="F52" s="864" t="s">
        <v>4514</v>
      </c>
    </row>
    <row r="53" spans="4:6">
      <c r="D53" s="955">
        <v>20241021</v>
      </c>
      <c r="F53" s="864" t="s">
        <v>4515</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864" bestFit="1" customWidth="1"/>
    <col min="2" max="2" width="14.125" style="864" bestFit="1" customWidth="1"/>
    <col min="3" max="5" width="9.75" style="864" bestFit="1" customWidth="1"/>
    <col min="6" max="6" width="14.125" style="864" bestFit="1" customWidth="1"/>
    <col min="7" max="7" width="15.25" style="864" customWidth="1"/>
    <col min="8" max="8" width="14.125" style="864" bestFit="1" customWidth="1"/>
    <col min="9" max="9" width="15.25" style="864" bestFit="1" customWidth="1"/>
    <col min="10" max="12" width="13.625" style="864" bestFit="1" customWidth="1"/>
    <col min="13" max="13" width="12" style="864" bestFit="1" customWidth="1"/>
    <col min="14" max="14" width="22.125" style="864" bestFit="1" customWidth="1"/>
    <col min="15" max="16" width="30.125" style="864" bestFit="1" customWidth="1"/>
    <col min="17" max="18" width="21" style="864" bestFit="1" customWidth="1"/>
    <col min="19" max="19" width="18.75" style="864" bestFit="1" customWidth="1"/>
    <col min="20" max="20" width="21" style="864" bestFit="1" customWidth="1"/>
    <col min="21" max="22" width="9.75" style="864" bestFit="1" customWidth="1"/>
    <col min="23" max="23" width="18.875" style="864" bestFit="1" customWidth="1"/>
    <col min="24" max="24" width="9.75" style="864" bestFit="1" customWidth="1"/>
    <col min="25" max="25" width="18.875" style="864" bestFit="1" customWidth="1"/>
    <col min="26" max="27" width="9.75" style="864" bestFit="1" customWidth="1"/>
    <col min="28" max="29" width="12.125" style="864" bestFit="1" customWidth="1"/>
    <col min="30" max="30" width="7.125" style="864" bestFit="1" customWidth="1"/>
    <col min="31" max="31" width="9.75" style="864" bestFit="1" customWidth="1"/>
    <col min="32" max="32" width="15.5" style="864" bestFit="1" customWidth="1"/>
    <col min="33" max="33" width="19.375" style="864" bestFit="1" customWidth="1"/>
    <col min="34" max="34" width="5.75" style="864" bestFit="1" customWidth="1"/>
    <col min="35" max="35" width="9.75" style="864" bestFit="1" customWidth="1"/>
    <col min="36" max="36" width="11.875" style="864" bestFit="1" customWidth="1"/>
    <col min="37" max="37" width="9.125" style="864" bestFit="1" customWidth="1"/>
    <col min="38" max="38" width="10.5" style="864" bestFit="1" customWidth="1"/>
    <col min="39" max="39" width="16.375" style="864" bestFit="1" customWidth="1"/>
    <col min="40" max="40" width="12.125" style="864" bestFit="1" customWidth="1"/>
    <col min="41" max="41" width="10.375" style="864" bestFit="1" customWidth="1"/>
    <col min="42" max="42" width="11.875" style="864" bestFit="1" customWidth="1"/>
    <col min="43" max="51" width="16.375" style="864" bestFit="1" customWidth="1"/>
    <col min="52" max="52" width="10.625" style="864" bestFit="1" customWidth="1"/>
    <col min="53" max="53" width="11.875" style="864" bestFit="1" customWidth="1"/>
    <col min="54" max="54" width="16.375" style="864" bestFit="1" customWidth="1"/>
    <col min="55" max="55" width="20.75" style="864" bestFit="1" customWidth="1"/>
    <col min="56" max="56" width="16.375" style="864" bestFit="1" customWidth="1"/>
    <col min="57" max="57" width="20.75" style="864" bestFit="1" customWidth="1"/>
    <col min="58" max="58" width="16.375" style="864" bestFit="1" customWidth="1"/>
    <col min="59" max="59" width="20.75" style="864" bestFit="1" customWidth="1"/>
    <col min="60" max="60" width="16.375" style="864" bestFit="1" customWidth="1"/>
    <col min="61" max="61" width="20.75" style="864" bestFit="1" customWidth="1"/>
    <col min="62" max="62" width="16.375" style="864" bestFit="1" customWidth="1"/>
    <col min="63" max="63" width="20.75" style="864" bestFit="1" customWidth="1"/>
    <col min="64" max="64" width="14.125" style="864" bestFit="1" customWidth="1"/>
    <col min="65" max="65" width="18.625" style="864" bestFit="1" customWidth="1"/>
    <col min="66" max="66" width="16.375" style="864" bestFit="1" customWidth="1"/>
    <col min="67" max="67" width="20.75" style="864" bestFit="1" customWidth="1"/>
    <col min="68" max="68" width="16.375" style="864" bestFit="1" customWidth="1"/>
    <col min="69" max="69" width="20.75" style="864" bestFit="1" customWidth="1"/>
    <col min="70" max="75" width="23" style="864" bestFit="1" customWidth="1"/>
    <col min="76" max="77" width="18.625" style="864" bestFit="1" customWidth="1"/>
    <col min="78" max="78" width="10.5" style="864" bestFit="1" customWidth="1"/>
    <col min="79" max="79" width="11.875" style="864" bestFit="1" customWidth="1"/>
    <col min="80" max="80" width="10.5" style="864" bestFit="1" customWidth="1"/>
    <col min="81" max="82" width="11.875" style="864" bestFit="1" customWidth="1"/>
    <col min="83" max="83" width="16.375" style="864" bestFit="1" customWidth="1"/>
    <col min="84" max="84" width="17.875" style="864" bestFit="1" customWidth="1"/>
    <col min="85" max="85" width="22.25" style="864" bestFit="1" customWidth="1"/>
    <col min="86" max="86" width="7.75" style="864" bestFit="1" customWidth="1"/>
    <col min="87" max="89" width="11.875" style="864" bestFit="1" customWidth="1"/>
    <col min="90" max="90" width="16.375" style="864" bestFit="1" customWidth="1"/>
    <col min="91" max="93" width="11.875" style="864" bestFit="1" customWidth="1"/>
    <col min="94" max="94" width="14.125" style="864" bestFit="1" customWidth="1"/>
    <col min="95" max="95" width="11.875" style="864" bestFit="1" customWidth="1"/>
    <col min="96" max="96" width="16.375" style="864" bestFit="1" customWidth="1"/>
    <col min="97" max="97" width="18.625" style="864" bestFit="1" customWidth="1"/>
    <col min="98" max="98" width="10.5" style="864" bestFit="1" customWidth="1"/>
    <col min="99" max="99" width="14.25" style="864" bestFit="1" customWidth="1"/>
    <col min="100" max="101" width="13.375" style="864" bestFit="1" customWidth="1"/>
    <col min="102" max="102" width="16.375" style="864" bestFit="1" customWidth="1"/>
    <col min="103" max="103" width="16.5" style="864" bestFit="1" customWidth="1"/>
    <col min="104" max="105" width="20.125" style="864" bestFit="1" customWidth="1"/>
    <col min="106" max="107" width="23" style="864" bestFit="1" customWidth="1"/>
    <col min="108" max="108" width="18.625" style="864" bestFit="1" customWidth="1"/>
    <col min="109" max="109" width="9.25" style="864" bestFit="1" customWidth="1"/>
    <col min="110" max="110" width="7.25" style="864" bestFit="1" customWidth="1"/>
    <col min="111" max="111" width="10.375" style="864" bestFit="1" customWidth="1"/>
    <col min="112" max="113" width="11.875" style="864" bestFit="1" customWidth="1"/>
    <col min="114" max="114" width="14.375" style="864" bestFit="1" customWidth="1"/>
    <col min="115" max="115" width="11.875" style="864" bestFit="1" customWidth="1"/>
    <col min="116" max="117" width="16.375" style="864" bestFit="1" customWidth="1"/>
    <col min="118" max="118" width="11.875" style="864" bestFit="1" customWidth="1"/>
    <col min="119" max="120" width="16.375" style="864" bestFit="1" customWidth="1"/>
    <col min="121" max="121" width="17.875" style="864" bestFit="1" customWidth="1"/>
    <col min="122" max="122" width="16.375" style="864" bestFit="1" customWidth="1"/>
    <col min="123" max="123" width="17.875" style="864" bestFit="1" customWidth="1"/>
    <col min="124" max="124" width="5.75" style="864" bestFit="1" customWidth="1"/>
    <col min="125" max="126" width="9.75" style="864" bestFit="1" customWidth="1"/>
    <col min="127" max="127" width="7.75" style="864" bestFit="1" customWidth="1"/>
    <col min="128" max="128" width="9.75" style="864" bestFit="1" customWidth="1"/>
    <col min="129" max="129" width="59.375" style="864" bestFit="1" customWidth="1"/>
    <col min="130" max="130" width="45.5" style="864" bestFit="1" customWidth="1"/>
    <col min="131" max="131" width="27.625" style="864" bestFit="1" customWidth="1"/>
    <col min="132" max="132" width="11.875" style="864" bestFit="1" customWidth="1"/>
    <col min="133" max="136" width="14.125" style="864" bestFit="1" customWidth="1"/>
    <col min="137" max="137" width="15.625" style="864" bestFit="1" customWidth="1"/>
    <col min="138" max="138" width="14.125" style="864" bestFit="1" customWidth="1"/>
    <col min="139" max="140" width="19.625" style="864" bestFit="1" customWidth="1"/>
    <col min="141" max="141" width="21.875" style="864" bestFit="1" customWidth="1"/>
    <col min="142" max="142" width="19.375" style="864" bestFit="1" customWidth="1"/>
    <col min="143" max="143" width="16.375" style="864" bestFit="1" customWidth="1"/>
    <col min="144" max="144" width="23" style="864" bestFit="1" customWidth="1"/>
    <col min="145" max="146" width="14.125" style="864" bestFit="1" customWidth="1"/>
    <col min="147" max="147" width="23.25" style="864" bestFit="1" customWidth="1"/>
    <col min="148" max="149" width="14.375" style="864" bestFit="1" customWidth="1"/>
    <col min="150" max="150" width="23.125" style="864" bestFit="1" customWidth="1"/>
    <col min="151" max="151" width="18.875" style="864" bestFit="1" customWidth="1"/>
    <col min="152" max="152" width="14.375" style="864" bestFit="1" customWidth="1"/>
    <col min="153" max="153" width="16.5" style="864" bestFit="1" customWidth="1"/>
    <col min="154" max="154" width="25.25" style="864" bestFit="1" customWidth="1"/>
    <col min="155" max="156" width="18.625" style="864" bestFit="1" customWidth="1"/>
    <col min="157" max="157" width="23" style="864" bestFit="1" customWidth="1"/>
    <col min="158" max="159" width="26.75" style="864" bestFit="1" customWidth="1"/>
    <col min="160" max="160" width="25.25" style="864" bestFit="1" customWidth="1"/>
    <col min="161" max="161" width="29.625" style="864" bestFit="1" customWidth="1"/>
    <col min="162" max="162" width="25.25" style="864" bestFit="1" customWidth="1"/>
    <col min="163" max="163" width="29.625" style="864" bestFit="1" customWidth="1"/>
    <col min="164" max="167" width="20.875" style="864" bestFit="1" customWidth="1"/>
    <col min="168" max="168" width="13.875" style="864" bestFit="1" customWidth="1"/>
    <col min="169" max="169" width="16.5" style="864" bestFit="1" customWidth="1"/>
    <col min="170" max="170" width="7.75" style="864" bestFit="1" customWidth="1"/>
    <col min="171" max="171" width="20.75" style="864" bestFit="1" customWidth="1"/>
    <col min="172" max="174" width="16.375" style="864" bestFit="1" customWidth="1"/>
    <col min="175" max="178" width="31" style="864" bestFit="1" customWidth="1"/>
    <col min="179" max="180" width="18.625" style="864" bestFit="1" customWidth="1"/>
    <col min="181" max="181" width="16.375" style="864" bestFit="1" customWidth="1"/>
    <col min="182" max="183" width="18.625" style="864" bestFit="1" customWidth="1"/>
    <col min="184" max="184" width="16.375" style="864" bestFit="1" customWidth="1"/>
    <col min="185" max="186" width="18.625" style="864" bestFit="1" customWidth="1"/>
    <col min="187" max="187" width="20.75" style="864" bestFit="1" customWidth="1"/>
    <col min="188" max="189" width="23" style="864" bestFit="1" customWidth="1"/>
    <col min="190" max="190" width="25.25" style="864" bestFit="1" customWidth="1"/>
    <col min="191" max="191" width="23" style="864" bestFit="1" customWidth="1"/>
    <col min="192" max="192" width="20.75" style="864" bestFit="1" customWidth="1"/>
    <col min="193" max="194" width="23" style="864" bestFit="1" customWidth="1"/>
    <col min="195" max="195" width="25.25" style="864" bestFit="1" customWidth="1"/>
    <col min="196" max="196" width="23" style="864" bestFit="1" customWidth="1"/>
    <col min="197" max="197" width="18.625" style="864" bestFit="1" customWidth="1"/>
    <col min="198" max="200" width="20.75" style="864" bestFit="1" customWidth="1"/>
    <col min="201" max="201" width="19.75" style="864" bestFit="1" customWidth="1"/>
    <col min="202" max="203" width="22" style="864" bestFit="1" customWidth="1"/>
    <col min="204" max="204" width="14.125" style="864" bestFit="1" customWidth="1"/>
    <col min="205" max="206" width="20.75" style="864" bestFit="1" customWidth="1"/>
    <col min="207" max="208" width="18.625" style="864" bestFit="1" customWidth="1"/>
    <col min="209" max="211" width="20.75" style="864" bestFit="1" customWidth="1"/>
    <col min="212" max="213" width="23" style="864" bestFit="1" customWidth="1"/>
    <col min="214" max="214" width="20.75" style="864" bestFit="1" customWidth="1"/>
    <col min="215" max="216" width="23" style="864" bestFit="1" customWidth="1"/>
    <col min="217" max="217" width="25.25" style="864" bestFit="1" customWidth="1"/>
    <col min="218" max="219" width="23" style="864" bestFit="1" customWidth="1"/>
    <col min="220" max="222" width="25.25" style="864" bestFit="1" customWidth="1"/>
    <col min="223" max="224" width="27.5" style="864" bestFit="1" customWidth="1"/>
    <col min="225" max="225" width="25.25" style="864" bestFit="1" customWidth="1"/>
    <col min="226" max="227" width="27.5" style="864" bestFit="1" customWidth="1"/>
    <col min="228" max="228" width="29.625" style="864" bestFit="1" customWidth="1"/>
    <col min="229" max="229" width="27.5" style="864" bestFit="1" customWidth="1"/>
    <col min="230" max="230" width="24.5" style="864" bestFit="1" customWidth="1"/>
    <col min="231" max="231" width="29" style="864" bestFit="1" customWidth="1"/>
    <col min="232" max="233" width="20.75" style="864" bestFit="1" customWidth="1"/>
    <col min="234" max="234" width="27.5" style="864" bestFit="1" customWidth="1"/>
    <col min="235" max="236" width="23" style="864" bestFit="1" customWidth="1"/>
    <col min="237" max="237" width="29.625" style="864" bestFit="1" customWidth="1"/>
    <col min="238" max="238" width="9.125" style="864" bestFit="1" customWidth="1"/>
    <col min="239" max="241" width="18.125" style="864" bestFit="1" customWidth="1"/>
    <col min="242" max="242" width="20.375" style="864" bestFit="1" customWidth="1"/>
    <col min="243" max="243" width="25.25" style="864" bestFit="1" customWidth="1"/>
    <col min="244" max="244" width="27.5" style="864" bestFit="1" customWidth="1"/>
    <col min="245" max="246" width="9.125" style="864" bestFit="1" customWidth="1"/>
    <col min="247" max="247" width="11.25" style="864" bestFit="1" customWidth="1"/>
    <col min="248" max="248" width="15" style="864" bestFit="1" customWidth="1"/>
    <col min="249" max="249" width="16.375" style="864" bestFit="1" customWidth="1"/>
    <col min="250" max="252" width="23.25" style="864" bestFit="1" customWidth="1"/>
    <col min="253" max="254" width="20.75" style="864" bestFit="1" customWidth="1"/>
    <col min="255" max="255" width="6.625" style="864" bestFit="1" customWidth="1"/>
    <col min="256" max="256" width="9" style="864"/>
    <col min="257" max="257" width="16.375" style="864" bestFit="1" customWidth="1"/>
    <col min="258" max="258" width="14.125" style="864" bestFit="1" customWidth="1"/>
    <col min="259" max="261" width="9.75" style="864" bestFit="1" customWidth="1"/>
    <col min="262" max="262" width="14.125" style="864" bestFit="1" customWidth="1"/>
    <col min="263" max="263" width="15.25" style="864" customWidth="1"/>
    <col min="264" max="264" width="14.125" style="864" bestFit="1" customWidth="1"/>
    <col min="265" max="265" width="15.25" style="864" bestFit="1" customWidth="1"/>
    <col min="266" max="268" width="13.625" style="864" bestFit="1" customWidth="1"/>
    <col min="269" max="269" width="12" style="864" bestFit="1" customWidth="1"/>
    <col min="270" max="270" width="22.125" style="864" bestFit="1" customWidth="1"/>
    <col min="271" max="272" width="30.125" style="864" bestFit="1" customWidth="1"/>
    <col min="273" max="274" width="21" style="864" bestFit="1" customWidth="1"/>
    <col min="275" max="275" width="18.75" style="864" bestFit="1" customWidth="1"/>
    <col min="276" max="276" width="21" style="864" bestFit="1" customWidth="1"/>
    <col min="277" max="278" width="9.75" style="864" bestFit="1" customWidth="1"/>
    <col min="279" max="279" width="18.875" style="864" bestFit="1" customWidth="1"/>
    <col min="280" max="280" width="9.75" style="864" bestFit="1" customWidth="1"/>
    <col min="281" max="281" width="18.875" style="864" bestFit="1" customWidth="1"/>
    <col min="282" max="283" width="9.75" style="864" bestFit="1" customWidth="1"/>
    <col min="284" max="285" width="12.125" style="864" bestFit="1" customWidth="1"/>
    <col min="286" max="286" width="7.125" style="864" bestFit="1" customWidth="1"/>
    <col min="287" max="287" width="9.75" style="864" bestFit="1" customWidth="1"/>
    <col min="288" max="288" width="15.5" style="864" bestFit="1" customWidth="1"/>
    <col min="289" max="289" width="19.375" style="864" bestFit="1" customWidth="1"/>
    <col min="290" max="290" width="5.75" style="864" bestFit="1" customWidth="1"/>
    <col min="291" max="291" width="9.75" style="864" bestFit="1" customWidth="1"/>
    <col min="292" max="292" width="11.875" style="864" bestFit="1" customWidth="1"/>
    <col min="293" max="293" width="9.125" style="864" bestFit="1" customWidth="1"/>
    <col min="294" max="294" width="10.5" style="864" bestFit="1" customWidth="1"/>
    <col min="295" max="295" width="16.375" style="864" bestFit="1" customWidth="1"/>
    <col min="296" max="296" width="12.125" style="864" bestFit="1" customWidth="1"/>
    <col min="297" max="297" width="10.375" style="864" bestFit="1" customWidth="1"/>
    <col min="298" max="298" width="11.875" style="864" bestFit="1" customWidth="1"/>
    <col min="299" max="307" width="16.375" style="864" bestFit="1" customWidth="1"/>
    <col min="308" max="308" width="10.625" style="864" bestFit="1" customWidth="1"/>
    <col min="309" max="309" width="11.875" style="864" bestFit="1" customWidth="1"/>
    <col min="310" max="310" width="16.375" style="864" bestFit="1" customWidth="1"/>
    <col min="311" max="311" width="20.75" style="864" bestFit="1" customWidth="1"/>
    <col min="312" max="312" width="16.375" style="864" bestFit="1" customWidth="1"/>
    <col min="313" max="313" width="20.75" style="864" bestFit="1" customWidth="1"/>
    <col min="314" max="314" width="16.375" style="864" bestFit="1" customWidth="1"/>
    <col min="315" max="315" width="20.75" style="864" bestFit="1" customWidth="1"/>
    <col min="316" max="316" width="16.375" style="864" bestFit="1" customWidth="1"/>
    <col min="317" max="317" width="20.75" style="864" bestFit="1" customWidth="1"/>
    <col min="318" max="318" width="16.375" style="864" bestFit="1" customWidth="1"/>
    <col min="319" max="319" width="20.75" style="864" bestFit="1" customWidth="1"/>
    <col min="320" max="320" width="14.125" style="864" bestFit="1" customWidth="1"/>
    <col min="321" max="321" width="18.625" style="864" bestFit="1" customWidth="1"/>
    <col min="322" max="322" width="16.375" style="864" bestFit="1" customWidth="1"/>
    <col min="323" max="323" width="20.75" style="864" bestFit="1" customWidth="1"/>
    <col min="324" max="324" width="16.375" style="864" bestFit="1" customWidth="1"/>
    <col min="325" max="325" width="20.75" style="864" bestFit="1" customWidth="1"/>
    <col min="326" max="331" width="23" style="864" bestFit="1" customWidth="1"/>
    <col min="332" max="333" width="18.625" style="864" bestFit="1" customWidth="1"/>
    <col min="334" max="334" width="10.5" style="864" bestFit="1" customWidth="1"/>
    <col min="335" max="335" width="11.875" style="864" bestFit="1" customWidth="1"/>
    <col min="336" max="336" width="10.5" style="864" bestFit="1" customWidth="1"/>
    <col min="337" max="338" width="11.875" style="864" bestFit="1" customWidth="1"/>
    <col min="339" max="339" width="16.375" style="864" bestFit="1" customWidth="1"/>
    <col min="340" max="340" width="17.875" style="864" bestFit="1" customWidth="1"/>
    <col min="341" max="341" width="22.25" style="864" bestFit="1" customWidth="1"/>
    <col min="342" max="342" width="7.75" style="864" bestFit="1" customWidth="1"/>
    <col min="343" max="345" width="11.875" style="864" bestFit="1" customWidth="1"/>
    <col min="346" max="346" width="16.375" style="864" bestFit="1" customWidth="1"/>
    <col min="347" max="349" width="11.875" style="864" bestFit="1" customWidth="1"/>
    <col min="350" max="350" width="14.125" style="864" bestFit="1" customWidth="1"/>
    <col min="351" max="351" width="11.875" style="864" bestFit="1" customWidth="1"/>
    <col min="352" max="352" width="16.375" style="864" bestFit="1" customWidth="1"/>
    <col min="353" max="353" width="18.625" style="864" bestFit="1" customWidth="1"/>
    <col min="354" max="354" width="10.5" style="864" bestFit="1" customWidth="1"/>
    <col min="355" max="355" width="14.25" style="864" bestFit="1" customWidth="1"/>
    <col min="356" max="357" width="13.375" style="864" bestFit="1" customWidth="1"/>
    <col min="358" max="358" width="16.375" style="864" bestFit="1" customWidth="1"/>
    <col min="359" max="359" width="16.5" style="864" bestFit="1" customWidth="1"/>
    <col min="360" max="361" width="20.125" style="864" bestFit="1" customWidth="1"/>
    <col min="362" max="363" width="23" style="864" bestFit="1" customWidth="1"/>
    <col min="364" max="364" width="18.625" style="864" bestFit="1" customWidth="1"/>
    <col min="365" max="365" width="9.25" style="864" bestFit="1" customWidth="1"/>
    <col min="366" max="366" width="7.25" style="864" bestFit="1" customWidth="1"/>
    <col min="367" max="367" width="10.375" style="864" bestFit="1" customWidth="1"/>
    <col min="368" max="369" width="11.875" style="864" bestFit="1" customWidth="1"/>
    <col min="370" max="370" width="14.375" style="864" bestFit="1" customWidth="1"/>
    <col min="371" max="371" width="11.875" style="864" bestFit="1" customWidth="1"/>
    <col min="372" max="373" width="16.375" style="864" bestFit="1" customWidth="1"/>
    <col min="374" max="374" width="11.875" style="864" bestFit="1" customWidth="1"/>
    <col min="375" max="376" width="16.375" style="864" bestFit="1" customWidth="1"/>
    <col min="377" max="377" width="17.875" style="864" bestFit="1" customWidth="1"/>
    <col min="378" max="378" width="16.375" style="864" bestFit="1" customWidth="1"/>
    <col min="379" max="379" width="17.875" style="864" bestFit="1" customWidth="1"/>
    <col min="380" max="380" width="5.75" style="864" bestFit="1" customWidth="1"/>
    <col min="381" max="382" width="9.75" style="864" bestFit="1" customWidth="1"/>
    <col min="383" max="383" width="7.75" style="864" bestFit="1" customWidth="1"/>
    <col min="384" max="384" width="9.75" style="864" bestFit="1" customWidth="1"/>
    <col min="385" max="385" width="59.375" style="864" bestFit="1" customWidth="1"/>
    <col min="386" max="386" width="45.5" style="864" bestFit="1" customWidth="1"/>
    <col min="387" max="387" width="27.625" style="864" bestFit="1" customWidth="1"/>
    <col min="388" max="388" width="11.875" style="864" bestFit="1" customWidth="1"/>
    <col min="389" max="392" width="14.125" style="864" bestFit="1" customWidth="1"/>
    <col min="393" max="393" width="15.625" style="864" bestFit="1" customWidth="1"/>
    <col min="394" max="394" width="14.125" style="864" bestFit="1" customWidth="1"/>
    <col min="395" max="396" width="19.625" style="864" bestFit="1" customWidth="1"/>
    <col min="397" max="397" width="21.875" style="864" bestFit="1" customWidth="1"/>
    <col min="398" max="398" width="19.375" style="864" bestFit="1" customWidth="1"/>
    <col min="399" max="399" width="16.375" style="864" bestFit="1" customWidth="1"/>
    <col min="400" max="400" width="23" style="864" bestFit="1" customWidth="1"/>
    <col min="401" max="402" width="14.125" style="864" bestFit="1" customWidth="1"/>
    <col min="403" max="403" width="23.25" style="864" bestFit="1" customWidth="1"/>
    <col min="404" max="405" width="14.375" style="864" bestFit="1" customWidth="1"/>
    <col min="406" max="406" width="23.125" style="864" bestFit="1" customWidth="1"/>
    <col min="407" max="407" width="18.875" style="864" bestFit="1" customWidth="1"/>
    <col min="408" max="408" width="14.375" style="864" bestFit="1" customWidth="1"/>
    <col min="409" max="409" width="16.5" style="864" bestFit="1" customWidth="1"/>
    <col min="410" max="410" width="25.25" style="864" bestFit="1" customWidth="1"/>
    <col min="411" max="412" width="18.625" style="864" bestFit="1" customWidth="1"/>
    <col min="413" max="413" width="23" style="864" bestFit="1" customWidth="1"/>
    <col min="414" max="415" width="26.75" style="864" bestFit="1" customWidth="1"/>
    <col min="416" max="416" width="25.25" style="864" bestFit="1" customWidth="1"/>
    <col min="417" max="417" width="29.625" style="864" bestFit="1" customWidth="1"/>
    <col min="418" max="418" width="25.25" style="864" bestFit="1" customWidth="1"/>
    <col min="419" max="419" width="29.625" style="864" bestFit="1" customWidth="1"/>
    <col min="420" max="423" width="20.875" style="864" bestFit="1" customWidth="1"/>
    <col min="424" max="424" width="13.875" style="864" bestFit="1" customWidth="1"/>
    <col min="425" max="425" width="16.5" style="864" bestFit="1" customWidth="1"/>
    <col min="426" max="426" width="7.75" style="864" bestFit="1" customWidth="1"/>
    <col min="427" max="427" width="20.75" style="864" bestFit="1" customWidth="1"/>
    <col min="428" max="430" width="16.375" style="864" bestFit="1" customWidth="1"/>
    <col min="431" max="434" width="31" style="864" bestFit="1" customWidth="1"/>
    <col min="435" max="436" width="18.625" style="864" bestFit="1" customWidth="1"/>
    <col min="437" max="437" width="16.375" style="864" bestFit="1" customWidth="1"/>
    <col min="438" max="439" width="18.625" style="864" bestFit="1" customWidth="1"/>
    <col min="440" max="440" width="16.375" style="864" bestFit="1" customWidth="1"/>
    <col min="441" max="442" width="18.625" style="864" bestFit="1" customWidth="1"/>
    <col min="443" max="443" width="20.75" style="864" bestFit="1" customWidth="1"/>
    <col min="444" max="445" width="23" style="864" bestFit="1" customWidth="1"/>
    <col min="446" max="446" width="25.25" style="864" bestFit="1" customWidth="1"/>
    <col min="447" max="447" width="23" style="864" bestFit="1" customWidth="1"/>
    <col min="448" max="448" width="20.75" style="864" bestFit="1" customWidth="1"/>
    <col min="449" max="450" width="23" style="864" bestFit="1" customWidth="1"/>
    <col min="451" max="451" width="25.25" style="864" bestFit="1" customWidth="1"/>
    <col min="452" max="452" width="23" style="864" bestFit="1" customWidth="1"/>
    <col min="453" max="453" width="18.625" style="864" bestFit="1" customWidth="1"/>
    <col min="454" max="456" width="20.75" style="864" bestFit="1" customWidth="1"/>
    <col min="457" max="457" width="19.75" style="864" bestFit="1" customWidth="1"/>
    <col min="458" max="459" width="22" style="864" bestFit="1" customWidth="1"/>
    <col min="460" max="460" width="14.125" style="864" bestFit="1" customWidth="1"/>
    <col min="461" max="462" width="20.75" style="864" bestFit="1" customWidth="1"/>
    <col min="463" max="464" width="18.625" style="864" bestFit="1" customWidth="1"/>
    <col min="465" max="467" width="20.75" style="864" bestFit="1" customWidth="1"/>
    <col min="468" max="469" width="23" style="864" bestFit="1" customWidth="1"/>
    <col min="470" max="470" width="20.75" style="864" bestFit="1" customWidth="1"/>
    <col min="471" max="472" width="23" style="864" bestFit="1" customWidth="1"/>
    <col min="473" max="473" width="25.25" style="864" bestFit="1" customWidth="1"/>
    <col min="474" max="475" width="23" style="864" bestFit="1" customWidth="1"/>
    <col min="476" max="478" width="25.25" style="864" bestFit="1" customWidth="1"/>
    <col min="479" max="480" width="27.5" style="864" bestFit="1" customWidth="1"/>
    <col min="481" max="481" width="25.25" style="864" bestFit="1" customWidth="1"/>
    <col min="482" max="483" width="27.5" style="864" bestFit="1" customWidth="1"/>
    <col min="484" max="484" width="29.625" style="864" bestFit="1" customWidth="1"/>
    <col min="485" max="485" width="27.5" style="864" bestFit="1" customWidth="1"/>
    <col min="486" max="486" width="24.5" style="864" bestFit="1" customWidth="1"/>
    <col min="487" max="487" width="29" style="864" bestFit="1" customWidth="1"/>
    <col min="488" max="489" width="20.75" style="864" bestFit="1" customWidth="1"/>
    <col min="490" max="490" width="27.5" style="864" bestFit="1" customWidth="1"/>
    <col min="491" max="492" width="23" style="864" bestFit="1" customWidth="1"/>
    <col min="493" max="493" width="29.625" style="864" bestFit="1" customWidth="1"/>
    <col min="494" max="494" width="9.125" style="864" bestFit="1" customWidth="1"/>
    <col min="495" max="497" width="18.125" style="864" bestFit="1" customWidth="1"/>
    <col min="498" max="498" width="20.375" style="864" bestFit="1" customWidth="1"/>
    <col min="499" max="499" width="25.25" style="864" bestFit="1" customWidth="1"/>
    <col min="500" max="500" width="27.5" style="864" bestFit="1" customWidth="1"/>
    <col min="501" max="502" width="9.125" style="864" bestFit="1" customWidth="1"/>
    <col min="503" max="503" width="11.25" style="864" bestFit="1" customWidth="1"/>
    <col min="504" max="504" width="15" style="864" bestFit="1" customWidth="1"/>
    <col min="505" max="505" width="16.375" style="864" bestFit="1" customWidth="1"/>
    <col min="506" max="508" width="23.25" style="864" bestFit="1" customWidth="1"/>
    <col min="509" max="510" width="20.75" style="864" bestFit="1" customWidth="1"/>
    <col min="511" max="511" width="6.625" style="864" bestFit="1" customWidth="1"/>
    <col min="512" max="512" width="9" style="864"/>
    <col min="513" max="513" width="16.375" style="864" bestFit="1" customWidth="1"/>
    <col min="514" max="514" width="14.125" style="864" bestFit="1" customWidth="1"/>
    <col min="515" max="517" width="9.75" style="864" bestFit="1" customWidth="1"/>
    <col min="518" max="518" width="14.125" style="864" bestFit="1" customWidth="1"/>
    <col min="519" max="519" width="15.25" style="864" customWidth="1"/>
    <col min="520" max="520" width="14.125" style="864" bestFit="1" customWidth="1"/>
    <col min="521" max="521" width="15.25" style="864" bestFit="1" customWidth="1"/>
    <col min="522" max="524" width="13.625" style="864" bestFit="1" customWidth="1"/>
    <col min="525" max="525" width="12" style="864" bestFit="1" customWidth="1"/>
    <col min="526" max="526" width="22.125" style="864" bestFit="1" customWidth="1"/>
    <col min="527" max="528" width="30.125" style="864" bestFit="1" customWidth="1"/>
    <col min="529" max="530" width="21" style="864" bestFit="1" customWidth="1"/>
    <col min="531" max="531" width="18.75" style="864" bestFit="1" customWidth="1"/>
    <col min="532" max="532" width="21" style="864" bestFit="1" customWidth="1"/>
    <col min="533" max="534" width="9.75" style="864" bestFit="1" customWidth="1"/>
    <col min="535" max="535" width="18.875" style="864" bestFit="1" customWidth="1"/>
    <col min="536" max="536" width="9.75" style="864" bestFit="1" customWidth="1"/>
    <col min="537" max="537" width="18.875" style="864" bestFit="1" customWidth="1"/>
    <col min="538" max="539" width="9.75" style="864" bestFit="1" customWidth="1"/>
    <col min="540" max="541" width="12.125" style="864" bestFit="1" customWidth="1"/>
    <col min="542" max="542" width="7.125" style="864" bestFit="1" customWidth="1"/>
    <col min="543" max="543" width="9.75" style="864" bestFit="1" customWidth="1"/>
    <col min="544" max="544" width="15.5" style="864" bestFit="1" customWidth="1"/>
    <col min="545" max="545" width="19.375" style="864" bestFit="1" customWidth="1"/>
    <col min="546" max="546" width="5.75" style="864" bestFit="1" customWidth="1"/>
    <col min="547" max="547" width="9.75" style="864" bestFit="1" customWidth="1"/>
    <col min="548" max="548" width="11.875" style="864" bestFit="1" customWidth="1"/>
    <col min="549" max="549" width="9.125" style="864" bestFit="1" customWidth="1"/>
    <col min="550" max="550" width="10.5" style="864" bestFit="1" customWidth="1"/>
    <col min="551" max="551" width="16.375" style="864" bestFit="1" customWidth="1"/>
    <col min="552" max="552" width="12.125" style="864" bestFit="1" customWidth="1"/>
    <col min="553" max="553" width="10.375" style="864" bestFit="1" customWidth="1"/>
    <col min="554" max="554" width="11.875" style="864" bestFit="1" customWidth="1"/>
    <col min="555" max="563" width="16.375" style="864" bestFit="1" customWidth="1"/>
    <col min="564" max="564" width="10.625" style="864" bestFit="1" customWidth="1"/>
    <col min="565" max="565" width="11.875" style="864" bestFit="1" customWidth="1"/>
    <col min="566" max="566" width="16.375" style="864" bestFit="1" customWidth="1"/>
    <col min="567" max="567" width="20.75" style="864" bestFit="1" customWidth="1"/>
    <col min="568" max="568" width="16.375" style="864" bestFit="1" customWidth="1"/>
    <col min="569" max="569" width="20.75" style="864" bestFit="1" customWidth="1"/>
    <col min="570" max="570" width="16.375" style="864" bestFit="1" customWidth="1"/>
    <col min="571" max="571" width="20.75" style="864" bestFit="1" customWidth="1"/>
    <col min="572" max="572" width="16.375" style="864" bestFit="1" customWidth="1"/>
    <col min="573" max="573" width="20.75" style="864" bestFit="1" customWidth="1"/>
    <col min="574" max="574" width="16.375" style="864" bestFit="1" customWidth="1"/>
    <col min="575" max="575" width="20.75" style="864" bestFit="1" customWidth="1"/>
    <col min="576" max="576" width="14.125" style="864" bestFit="1" customWidth="1"/>
    <col min="577" max="577" width="18.625" style="864" bestFit="1" customWidth="1"/>
    <col min="578" max="578" width="16.375" style="864" bestFit="1" customWidth="1"/>
    <col min="579" max="579" width="20.75" style="864" bestFit="1" customWidth="1"/>
    <col min="580" max="580" width="16.375" style="864" bestFit="1" customWidth="1"/>
    <col min="581" max="581" width="20.75" style="864" bestFit="1" customWidth="1"/>
    <col min="582" max="587" width="23" style="864" bestFit="1" customWidth="1"/>
    <col min="588" max="589" width="18.625" style="864" bestFit="1" customWidth="1"/>
    <col min="590" max="590" width="10.5" style="864" bestFit="1" customWidth="1"/>
    <col min="591" max="591" width="11.875" style="864" bestFit="1" customWidth="1"/>
    <col min="592" max="592" width="10.5" style="864" bestFit="1" customWidth="1"/>
    <col min="593" max="594" width="11.875" style="864" bestFit="1" customWidth="1"/>
    <col min="595" max="595" width="16.375" style="864" bestFit="1" customWidth="1"/>
    <col min="596" max="596" width="17.875" style="864" bestFit="1" customWidth="1"/>
    <col min="597" max="597" width="22.25" style="864" bestFit="1" customWidth="1"/>
    <col min="598" max="598" width="7.75" style="864" bestFit="1" customWidth="1"/>
    <col min="599" max="601" width="11.875" style="864" bestFit="1" customWidth="1"/>
    <col min="602" max="602" width="16.375" style="864" bestFit="1" customWidth="1"/>
    <col min="603" max="605" width="11.875" style="864" bestFit="1" customWidth="1"/>
    <col min="606" max="606" width="14.125" style="864" bestFit="1" customWidth="1"/>
    <col min="607" max="607" width="11.875" style="864" bestFit="1" customWidth="1"/>
    <col min="608" max="608" width="16.375" style="864" bestFit="1" customWidth="1"/>
    <col min="609" max="609" width="18.625" style="864" bestFit="1" customWidth="1"/>
    <col min="610" max="610" width="10.5" style="864" bestFit="1" customWidth="1"/>
    <col min="611" max="611" width="14.25" style="864" bestFit="1" customWidth="1"/>
    <col min="612" max="613" width="13.375" style="864" bestFit="1" customWidth="1"/>
    <col min="614" max="614" width="16.375" style="864" bestFit="1" customWidth="1"/>
    <col min="615" max="615" width="16.5" style="864" bestFit="1" customWidth="1"/>
    <col min="616" max="617" width="20.125" style="864" bestFit="1" customWidth="1"/>
    <col min="618" max="619" width="23" style="864" bestFit="1" customWidth="1"/>
    <col min="620" max="620" width="18.625" style="864" bestFit="1" customWidth="1"/>
    <col min="621" max="621" width="9.25" style="864" bestFit="1" customWidth="1"/>
    <col min="622" max="622" width="7.25" style="864" bestFit="1" customWidth="1"/>
    <col min="623" max="623" width="10.375" style="864" bestFit="1" customWidth="1"/>
    <col min="624" max="625" width="11.875" style="864" bestFit="1" customWidth="1"/>
    <col min="626" max="626" width="14.375" style="864" bestFit="1" customWidth="1"/>
    <col min="627" max="627" width="11.875" style="864" bestFit="1" customWidth="1"/>
    <col min="628" max="629" width="16.375" style="864" bestFit="1" customWidth="1"/>
    <col min="630" max="630" width="11.875" style="864" bestFit="1" customWidth="1"/>
    <col min="631" max="632" width="16.375" style="864" bestFit="1" customWidth="1"/>
    <col min="633" max="633" width="17.875" style="864" bestFit="1" customWidth="1"/>
    <col min="634" max="634" width="16.375" style="864" bestFit="1" customWidth="1"/>
    <col min="635" max="635" width="17.875" style="864" bestFit="1" customWidth="1"/>
    <col min="636" max="636" width="5.75" style="864" bestFit="1" customWidth="1"/>
    <col min="637" max="638" width="9.75" style="864" bestFit="1" customWidth="1"/>
    <col min="639" max="639" width="7.75" style="864" bestFit="1" customWidth="1"/>
    <col min="640" max="640" width="9.75" style="864" bestFit="1" customWidth="1"/>
    <col min="641" max="641" width="59.375" style="864" bestFit="1" customWidth="1"/>
    <col min="642" max="642" width="45.5" style="864" bestFit="1" customWidth="1"/>
    <col min="643" max="643" width="27.625" style="864" bestFit="1" customWidth="1"/>
    <col min="644" max="644" width="11.875" style="864" bestFit="1" customWidth="1"/>
    <col min="645" max="648" width="14.125" style="864" bestFit="1" customWidth="1"/>
    <col min="649" max="649" width="15.625" style="864" bestFit="1" customWidth="1"/>
    <col min="650" max="650" width="14.125" style="864" bestFit="1" customWidth="1"/>
    <col min="651" max="652" width="19.625" style="864" bestFit="1" customWidth="1"/>
    <col min="653" max="653" width="21.875" style="864" bestFit="1" customWidth="1"/>
    <col min="654" max="654" width="19.375" style="864" bestFit="1" customWidth="1"/>
    <col min="655" max="655" width="16.375" style="864" bestFit="1" customWidth="1"/>
    <col min="656" max="656" width="23" style="864" bestFit="1" customWidth="1"/>
    <col min="657" max="658" width="14.125" style="864" bestFit="1" customWidth="1"/>
    <col min="659" max="659" width="23.25" style="864" bestFit="1" customWidth="1"/>
    <col min="660" max="661" width="14.375" style="864" bestFit="1" customWidth="1"/>
    <col min="662" max="662" width="23.125" style="864" bestFit="1" customWidth="1"/>
    <col min="663" max="663" width="18.875" style="864" bestFit="1" customWidth="1"/>
    <col min="664" max="664" width="14.375" style="864" bestFit="1" customWidth="1"/>
    <col min="665" max="665" width="16.5" style="864" bestFit="1" customWidth="1"/>
    <col min="666" max="666" width="25.25" style="864" bestFit="1" customWidth="1"/>
    <col min="667" max="668" width="18.625" style="864" bestFit="1" customWidth="1"/>
    <col min="669" max="669" width="23" style="864" bestFit="1" customWidth="1"/>
    <col min="670" max="671" width="26.75" style="864" bestFit="1" customWidth="1"/>
    <col min="672" max="672" width="25.25" style="864" bestFit="1" customWidth="1"/>
    <col min="673" max="673" width="29.625" style="864" bestFit="1" customWidth="1"/>
    <col min="674" max="674" width="25.25" style="864" bestFit="1" customWidth="1"/>
    <col min="675" max="675" width="29.625" style="864" bestFit="1" customWidth="1"/>
    <col min="676" max="679" width="20.875" style="864" bestFit="1" customWidth="1"/>
    <col min="680" max="680" width="13.875" style="864" bestFit="1" customWidth="1"/>
    <col min="681" max="681" width="16.5" style="864" bestFit="1" customWidth="1"/>
    <col min="682" max="682" width="7.75" style="864" bestFit="1" customWidth="1"/>
    <col min="683" max="683" width="20.75" style="864" bestFit="1" customWidth="1"/>
    <col min="684" max="686" width="16.375" style="864" bestFit="1" customWidth="1"/>
    <col min="687" max="690" width="31" style="864" bestFit="1" customWidth="1"/>
    <col min="691" max="692" width="18.625" style="864" bestFit="1" customWidth="1"/>
    <col min="693" max="693" width="16.375" style="864" bestFit="1" customWidth="1"/>
    <col min="694" max="695" width="18.625" style="864" bestFit="1" customWidth="1"/>
    <col min="696" max="696" width="16.375" style="864" bestFit="1" customWidth="1"/>
    <col min="697" max="698" width="18.625" style="864" bestFit="1" customWidth="1"/>
    <col min="699" max="699" width="20.75" style="864" bestFit="1" customWidth="1"/>
    <col min="700" max="701" width="23" style="864" bestFit="1" customWidth="1"/>
    <col min="702" max="702" width="25.25" style="864" bestFit="1" customWidth="1"/>
    <col min="703" max="703" width="23" style="864" bestFit="1" customWidth="1"/>
    <col min="704" max="704" width="20.75" style="864" bestFit="1" customWidth="1"/>
    <col min="705" max="706" width="23" style="864" bestFit="1" customWidth="1"/>
    <col min="707" max="707" width="25.25" style="864" bestFit="1" customWidth="1"/>
    <col min="708" max="708" width="23" style="864" bestFit="1" customWidth="1"/>
    <col min="709" max="709" width="18.625" style="864" bestFit="1" customWidth="1"/>
    <col min="710" max="712" width="20.75" style="864" bestFit="1" customWidth="1"/>
    <col min="713" max="713" width="19.75" style="864" bestFit="1" customWidth="1"/>
    <col min="714" max="715" width="22" style="864" bestFit="1" customWidth="1"/>
    <col min="716" max="716" width="14.125" style="864" bestFit="1" customWidth="1"/>
    <col min="717" max="718" width="20.75" style="864" bestFit="1" customWidth="1"/>
    <col min="719" max="720" width="18.625" style="864" bestFit="1" customWidth="1"/>
    <col min="721" max="723" width="20.75" style="864" bestFit="1" customWidth="1"/>
    <col min="724" max="725" width="23" style="864" bestFit="1" customWidth="1"/>
    <col min="726" max="726" width="20.75" style="864" bestFit="1" customWidth="1"/>
    <col min="727" max="728" width="23" style="864" bestFit="1" customWidth="1"/>
    <col min="729" max="729" width="25.25" style="864" bestFit="1" customWidth="1"/>
    <col min="730" max="731" width="23" style="864" bestFit="1" customWidth="1"/>
    <col min="732" max="734" width="25.25" style="864" bestFit="1" customWidth="1"/>
    <col min="735" max="736" width="27.5" style="864" bestFit="1" customWidth="1"/>
    <col min="737" max="737" width="25.25" style="864" bestFit="1" customWidth="1"/>
    <col min="738" max="739" width="27.5" style="864" bestFit="1" customWidth="1"/>
    <col min="740" max="740" width="29.625" style="864" bestFit="1" customWidth="1"/>
    <col min="741" max="741" width="27.5" style="864" bestFit="1" customWidth="1"/>
    <col min="742" max="742" width="24.5" style="864" bestFit="1" customWidth="1"/>
    <col min="743" max="743" width="29" style="864" bestFit="1" customWidth="1"/>
    <col min="744" max="745" width="20.75" style="864" bestFit="1" customWidth="1"/>
    <col min="746" max="746" width="27.5" style="864" bestFit="1" customWidth="1"/>
    <col min="747" max="748" width="23" style="864" bestFit="1" customWidth="1"/>
    <col min="749" max="749" width="29.625" style="864" bestFit="1" customWidth="1"/>
    <col min="750" max="750" width="9.125" style="864" bestFit="1" customWidth="1"/>
    <col min="751" max="753" width="18.125" style="864" bestFit="1" customWidth="1"/>
    <col min="754" max="754" width="20.375" style="864" bestFit="1" customWidth="1"/>
    <col min="755" max="755" width="25.25" style="864" bestFit="1" customWidth="1"/>
    <col min="756" max="756" width="27.5" style="864" bestFit="1" customWidth="1"/>
    <col min="757" max="758" width="9.125" style="864" bestFit="1" customWidth="1"/>
    <col min="759" max="759" width="11.25" style="864" bestFit="1" customWidth="1"/>
    <col min="760" max="760" width="15" style="864" bestFit="1" customWidth="1"/>
    <col min="761" max="761" width="16.375" style="864" bestFit="1" customWidth="1"/>
    <col min="762" max="764" width="23.25" style="864" bestFit="1" customWidth="1"/>
    <col min="765" max="766" width="20.75" style="864" bestFit="1" customWidth="1"/>
    <col min="767" max="767" width="6.625" style="864" bestFit="1" customWidth="1"/>
    <col min="768" max="768" width="9" style="864"/>
    <col min="769" max="769" width="16.375" style="864" bestFit="1" customWidth="1"/>
    <col min="770" max="770" width="14.125" style="864" bestFit="1" customWidth="1"/>
    <col min="771" max="773" width="9.75" style="864" bestFit="1" customWidth="1"/>
    <col min="774" max="774" width="14.125" style="864" bestFit="1" customWidth="1"/>
    <col min="775" max="775" width="15.25" style="864" customWidth="1"/>
    <col min="776" max="776" width="14.125" style="864" bestFit="1" customWidth="1"/>
    <col min="777" max="777" width="15.25" style="864" bestFit="1" customWidth="1"/>
    <col min="778" max="780" width="13.625" style="864" bestFit="1" customWidth="1"/>
    <col min="781" max="781" width="12" style="864" bestFit="1" customWidth="1"/>
    <col min="782" max="782" width="22.125" style="864" bestFit="1" customWidth="1"/>
    <col min="783" max="784" width="30.125" style="864" bestFit="1" customWidth="1"/>
    <col min="785" max="786" width="21" style="864" bestFit="1" customWidth="1"/>
    <col min="787" max="787" width="18.75" style="864" bestFit="1" customWidth="1"/>
    <col min="788" max="788" width="21" style="864" bestFit="1" customWidth="1"/>
    <col min="789" max="790" width="9.75" style="864" bestFit="1" customWidth="1"/>
    <col min="791" max="791" width="18.875" style="864" bestFit="1" customWidth="1"/>
    <col min="792" max="792" width="9.75" style="864" bestFit="1" customWidth="1"/>
    <col min="793" max="793" width="18.875" style="864" bestFit="1" customWidth="1"/>
    <col min="794" max="795" width="9.75" style="864" bestFit="1" customWidth="1"/>
    <col min="796" max="797" width="12.125" style="864" bestFit="1" customWidth="1"/>
    <col min="798" max="798" width="7.125" style="864" bestFit="1" customWidth="1"/>
    <col min="799" max="799" width="9.75" style="864" bestFit="1" customWidth="1"/>
    <col min="800" max="800" width="15.5" style="864" bestFit="1" customWidth="1"/>
    <col min="801" max="801" width="19.375" style="864" bestFit="1" customWidth="1"/>
    <col min="802" max="802" width="5.75" style="864" bestFit="1" customWidth="1"/>
    <col min="803" max="803" width="9.75" style="864" bestFit="1" customWidth="1"/>
    <col min="804" max="804" width="11.875" style="864" bestFit="1" customWidth="1"/>
    <col min="805" max="805" width="9.125" style="864" bestFit="1" customWidth="1"/>
    <col min="806" max="806" width="10.5" style="864" bestFit="1" customWidth="1"/>
    <col min="807" max="807" width="16.375" style="864" bestFit="1" customWidth="1"/>
    <col min="808" max="808" width="12.125" style="864" bestFit="1" customWidth="1"/>
    <col min="809" max="809" width="10.375" style="864" bestFit="1" customWidth="1"/>
    <col min="810" max="810" width="11.875" style="864" bestFit="1" customWidth="1"/>
    <col min="811" max="819" width="16.375" style="864" bestFit="1" customWidth="1"/>
    <col min="820" max="820" width="10.625" style="864" bestFit="1" customWidth="1"/>
    <col min="821" max="821" width="11.875" style="864" bestFit="1" customWidth="1"/>
    <col min="822" max="822" width="16.375" style="864" bestFit="1" customWidth="1"/>
    <col min="823" max="823" width="20.75" style="864" bestFit="1" customWidth="1"/>
    <col min="824" max="824" width="16.375" style="864" bestFit="1" customWidth="1"/>
    <col min="825" max="825" width="20.75" style="864" bestFit="1" customWidth="1"/>
    <col min="826" max="826" width="16.375" style="864" bestFit="1" customWidth="1"/>
    <col min="827" max="827" width="20.75" style="864" bestFit="1" customWidth="1"/>
    <col min="828" max="828" width="16.375" style="864" bestFit="1" customWidth="1"/>
    <col min="829" max="829" width="20.75" style="864" bestFit="1" customWidth="1"/>
    <col min="830" max="830" width="16.375" style="864" bestFit="1" customWidth="1"/>
    <col min="831" max="831" width="20.75" style="864" bestFit="1" customWidth="1"/>
    <col min="832" max="832" width="14.125" style="864" bestFit="1" customWidth="1"/>
    <col min="833" max="833" width="18.625" style="864" bestFit="1" customWidth="1"/>
    <col min="834" max="834" width="16.375" style="864" bestFit="1" customWidth="1"/>
    <col min="835" max="835" width="20.75" style="864" bestFit="1" customWidth="1"/>
    <col min="836" max="836" width="16.375" style="864" bestFit="1" customWidth="1"/>
    <col min="837" max="837" width="20.75" style="864" bestFit="1" customWidth="1"/>
    <col min="838" max="843" width="23" style="864" bestFit="1" customWidth="1"/>
    <col min="844" max="845" width="18.625" style="864" bestFit="1" customWidth="1"/>
    <col min="846" max="846" width="10.5" style="864" bestFit="1" customWidth="1"/>
    <col min="847" max="847" width="11.875" style="864" bestFit="1" customWidth="1"/>
    <col min="848" max="848" width="10.5" style="864" bestFit="1" customWidth="1"/>
    <col min="849" max="850" width="11.875" style="864" bestFit="1" customWidth="1"/>
    <col min="851" max="851" width="16.375" style="864" bestFit="1" customWidth="1"/>
    <col min="852" max="852" width="17.875" style="864" bestFit="1" customWidth="1"/>
    <col min="853" max="853" width="22.25" style="864" bestFit="1" customWidth="1"/>
    <col min="854" max="854" width="7.75" style="864" bestFit="1" customWidth="1"/>
    <col min="855" max="857" width="11.875" style="864" bestFit="1" customWidth="1"/>
    <col min="858" max="858" width="16.375" style="864" bestFit="1" customWidth="1"/>
    <col min="859" max="861" width="11.875" style="864" bestFit="1" customWidth="1"/>
    <col min="862" max="862" width="14.125" style="864" bestFit="1" customWidth="1"/>
    <col min="863" max="863" width="11.875" style="864" bestFit="1" customWidth="1"/>
    <col min="864" max="864" width="16.375" style="864" bestFit="1" customWidth="1"/>
    <col min="865" max="865" width="18.625" style="864" bestFit="1" customWidth="1"/>
    <col min="866" max="866" width="10.5" style="864" bestFit="1" customWidth="1"/>
    <col min="867" max="867" width="14.25" style="864" bestFit="1" customWidth="1"/>
    <col min="868" max="869" width="13.375" style="864" bestFit="1" customWidth="1"/>
    <col min="870" max="870" width="16.375" style="864" bestFit="1" customWidth="1"/>
    <col min="871" max="871" width="16.5" style="864" bestFit="1" customWidth="1"/>
    <col min="872" max="873" width="20.125" style="864" bestFit="1" customWidth="1"/>
    <col min="874" max="875" width="23" style="864" bestFit="1" customWidth="1"/>
    <col min="876" max="876" width="18.625" style="864" bestFit="1" customWidth="1"/>
    <col min="877" max="877" width="9.25" style="864" bestFit="1" customWidth="1"/>
    <col min="878" max="878" width="7.25" style="864" bestFit="1" customWidth="1"/>
    <col min="879" max="879" width="10.375" style="864" bestFit="1" customWidth="1"/>
    <col min="880" max="881" width="11.875" style="864" bestFit="1" customWidth="1"/>
    <col min="882" max="882" width="14.375" style="864" bestFit="1" customWidth="1"/>
    <col min="883" max="883" width="11.875" style="864" bestFit="1" customWidth="1"/>
    <col min="884" max="885" width="16.375" style="864" bestFit="1" customWidth="1"/>
    <col min="886" max="886" width="11.875" style="864" bestFit="1" customWidth="1"/>
    <col min="887" max="888" width="16.375" style="864" bestFit="1" customWidth="1"/>
    <col min="889" max="889" width="17.875" style="864" bestFit="1" customWidth="1"/>
    <col min="890" max="890" width="16.375" style="864" bestFit="1" customWidth="1"/>
    <col min="891" max="891" width="17.875" style="864" bestFit="1" customWidth="1"/>
    <col min="892" max="892" width="5.75" style="864" bestFit="1" customWidth="1"/>
    <col min="893" max="894" width="9.75" style="864" bestFit="1" customWidth="1"/>
    <col min="895" max="895" width="7.75" style="864" bestFit="1" customWidth="1"/>
    <col min="896" max="896" width="9.75" style="864" bestFit="1" customWidth="1"/>
    <col min="897" max="897" width="59.375" style="864" bestFit="1" customWidth="1"/>
    <col min="898" max="898" width="45.5" style="864" bestFit="1" customWidth="1"/>
    <col min="899" max="899" width="27.625" style="864" bestFit="1" customWidth="1"/>
    <col min="900" max="900" width="11.875" style="864" bestFit="1" customWidth="1"/>
    <col min="901" max="904" width="14.125" style="864" bestFit="1" customWidth="1"/>
    <col min="905" max="905" width="15.625" style="864" bestFit="1" customWidth="1"/>
    <col min="906" max="906" width="14.125" style="864" bestFit="1" customWidth="1"/>
    <col min="907" max="908" width="19.625" style="864" bestFit="1" customWidth="1"/>
    <col min="909" max="909" width="21.875" style="864" bestFit="1" customWidth="1"/>
    <col min="910" max="910" width="19.375" style="864" bestFit="1" customWidth="1"/>
    <col min="911" max="911" width="16.375" style="864" bestFit="1" customWidth="1"/>
    <col min="912" max="912" width="23" style="864" bestFit="1" customWidth="1"/>
    <col min="913" max="914" width="14.125" style="864" bestFit="1" customWidth="1"/>
    <col min="915" max="915" width="23.25" style="864" bestFit="1" customWidth="1"/>
    <col min="916" max="917" width="14.375" style="864" bestFit="1" customWidth="1"/>
    <col min="918" max="918" width="23.125" style="864" bestFit="1" customWidth="1"/>
    <col min="919" max="919" width="18.875" style="864" bestFit="1" customWidth="1"/>
    <col min="920" max="920" width="14.375" style="864" bestFit="1" customWidth="1"/>
    <col min="921" max="921" width="16.5" style="864" bestFit="1" customWidth="1"/>
    <col min="922" max="922" width="25.25" style="864" bestFit="1" customWidth="1"/>
    <col min="923" max="924" width="18.625" style="864" bestFit="1" customWidth="1"/>
    <col min="925" max="925" width="23" style="864" bestFit="1" customWidth="1"/>
    <col min="926" max="927" width="26.75" style="864" bestFit="1" customWidth="1"/>
    <col min="928" max="928" width="25.25" style="864" bestFit="1" customWidth="1"/>
    <col min="929" max="929" width="29.625" style="864" bestFit="1" customWidth="1"/>
    <col min="930" max="930" width="25.25" style="864" bestFit="1" customWidth="1"/>
    <col min="931" max="931" width="29.625" style="864" bestFit="1" customWidth="1"/>
    <col min="932" max="935" width="20.875" style="864" bestFit="1" customWidth="1"/>
    <col min="936" max="936" width="13.875" style="864" bestFit="1" customWidth="1"/>
    <col min="937" max="937" width="16.5" style="864" bestFit="1" customWidth="1"/>
    <col min="938" max="938" width="7.75" style="864" bestFit="1" customWidth="1"/>
    <col min="939" max="939" width="20.75" style="864" bestFit="1" customWidth="1"/>
    <col min="940" max="942" width="16.375" style="864" bestFit="1" customWidth="1"/>
    <col min="943" max="946" width="31" style="864" bestFit="1" customWidth="1"/>
    <col min="947" max="948" width="18.625" style="864" bestFit="1" customWidth="1"/>
    <col min="949" max="949" width="16.375" style="864" bestFit="1" customWidth="1"/>
    <col min="950" max="951" width="18.625" style="864" bestFit="1" customWidth="1"/>
    <col min="952" max="952" width="16.375" style="864" bestFit="1" customWidth="1"/>
    <col min="953" max="954" width="18.625" style="864" bestFit="1" customWidth="1"/>
    <col min="955" max="955" width="20.75" style="864" bestFit="1" customWidth="1"/>
    <col min="956" max="957" width="23" style="864" bestFit="1" customWidth="1"/>
    <col min="958" max="958" width="25.25" style="864" bestFit="1" customWidth="1"/>
    <col min="959" max="959" width="23" style="864" bestFit="1" customWidth="1"/>
    <col min="960" max="960" width="20.75" style="864" bestFit="1" customWidth="1"/>
    <col min="961" max="962" width="23" style="864" bestFit="1" customWidth="1"/>
    <col min="963" max="963" width="25.25" style="864" bestFit="1" customWidth="1"/>
    <col min="964" max="964" width="23" style="864" bestFit="1" customWidth="1"/>
    <col min="965" max="965" width="18.625" style="864" bestFit="1" customWidth="1"/>
    <col min="966" max="968" width="20.75" style="864" bestFit="1" customWidth="1"/>
    <col min="969" max="969" width="19.75" style="864" bestFit="1" customWidth="1"/>
    <col min="970" max="971" width="22" style="864" bestFit="1" customWidth="1"/>
    <col min="972" max="972" width="14.125" style="864" bestFit="1" customWidth="1"/>
    <col min="973" max="974" width="20.75" style="864" bestFit="1" customWidth="1"/>
    <col min="975" max="976" width="18.625" style="864" bestFit="1" customWidth="1"/>
    <col min="977" max="979" width="20.75" style="864" bestFit="1" customWidth="1"/>
    <col min="980" max="981" width="23" style="864" bestFit="1" customWidth="1"/>
    <col min="982" max="982" width="20.75" style="864" bestFit="1" customWidth="1"/>
    <col min="983" max="984" width="23" style="864" bestFit="1" customWidth="1"/>
    <col min="985" max="985" width="25.25" style="864" bestFit="1" customWidth="1"/>
    <col min="986" max="987" width="23" style="864" bestFit="1" customWidth="1"/>
    <col min="988" max="990" width="25.25" style="864" bestFit="1" customWidth="1"/>
    <col min="991" max="992" width="27.5" style="864" bestFit="1" customWidth="1"/>
    <col min="993" max="993" width="25.25" style="864" bestFit="1" customWidth="1"/>
    <col min="994" max="995" width="27.5" style="864" bestFit="1" customWidth="1"/>
    <col min="996" max="996" width="29.625" style="864" bestFit="1" customWidth="1"/>
    <col min="997" max="997" width="27.5" style="864" bestFit="1" customWidth="1"/>
    <col min="998" max="998" width="24.5" style="864" bestFit="1" customWidth="1"/>
    <col min="999" max="999" width="29" style="864" bestFit="1" customWidth="1"/>
    <col min="1000" max="1001" width="20.75" style="864" bestFit="1" customWidth="1"/>
    <col min="1002" max="1002" width="27.5" style="864" bestFit="1" customWidth="1"/>
    <col min="1003" max="1004" width="23" style="864" bestFit="1" customWidth="1"/>
    <col min="1005" max="1005" width="29.625" style="864" bestFit="1" customWidth="1"/>
    <col min="1006" max="1006" width="9.125" style="864" bestFit="1" customWidth="1"/>
    <col min="1007" max="1009" width="18.125" style="864" bestFit="1" customWidth="1"/>
    <col min="1010" max="1010" width="20.375" style="864" bestFit="1" customWidth="1"/>
    <col min="1011" max="1011" width="25.25" style="864" bestFit="1" customWidth="1"/>
    <col min="1012" max="1012" width="27.5" style="864" bestFit="1" customWidth="1"/>
    <col min="1013" max="1014" width="9.125" style="864" bestFit="1" customWidth="1"/>
    <col min="1015" max="1015" width="11.25" style="864" bestFit="1" customWidth="1"/>
    <col min="1016" max="1016" width="15" style="864" bestFit="1" customWidth="1"/>
    <col min="1017" max="1017" width="16.375" style="864" bestFit="1" customWidth="1"/>
    <col min="1018" max="1020" width="23.25" style="864" bestFit="1" customWidth="1"/>
    <col min="1021" max="1022" width="20.75" style="864" bestFit="1" customWidth="1"/>
    <col min="1023" max="1023" width="6.625" style="864" bestFit="1" customWidth="1"/>
    <col min="1024" max="1024" width="9" style="864"/>
    <col min="1025" max="1025" width="16.375" style="864" bestFit="1" customWidth="1"/>
    <col min="1026" max="1026" width="14.125" style="864" bestFit="1" customWidth="1"/>
    <col min="1027" max="1029" width="9.75" style="864" bestFit="1" customWidth="1"/>
    <col min="1030" max="1030" width="14.125" style="864" bestFit="1" customWidth="1"/>
    <col min="1031" max="1031" width="15.25" style="864" customWidth="1"/>
    <col min="1032" max="1032" width="14.125" style="864" bestFit="1" customWidth="1"/>
    <col min="1033" max="1033" width="15.25" style="864" bestFit="1" customWidth="1"/>
    <col min="1034" max="1036" width="13.625" style="864" bestFit="1" customWidth="1"/>
    <col min="1037" max="1037" width="12" style="864" bestFit="1" customWidth="1"/>
    <col min="1038" max="1038" width="22.125" style="864" bestFit="1" customWidth="1"/>
    <col min="1039" max="1040" width="30.125" style="864" bestFit="1" customWidth="1"/>
    <col min="1041" max="1042" width="21" style="864" bestFit="1" customWidth="1"/>
    <col min="1043" max="1043" width="18.75" style="864" bestFit="1" customWidth="1"/>
    <col min="1044" max="1044" width="21" style="864" bestFit="1" customWidth="1"/>
    <col min="1045" max="1046" width="9.75" style="864" bestFit="1" customWidth="1"/>
    <col min="1047" max="1047" width="18.875" style="864" bestFit="1" customWidth="1"/>
    <col min="1048" max="1048" width="9.75" style="864" bestFit="1" customWidth="1"/>
    <col min="1049" max="1049" width="18.875" style="864" bestFit="1" customWidth="1"/>
    <col min="1050" max="1051" width="9.75" style="864" bestFit="1" customWidth="1"/>
    <col min="1052" max="1053" width="12.125" style="864" bestFit="1" customWidth="1"/>
    <col min="1054" max="1054" width="7.125" style="864" bestFit="1" customWidth="1"/>
    <col min="1055" max="1055" width="9.75" style="864" bestFit="1" customWidth="1"/>
    <col min="1056" max="1056" width="15.5" style="864" bestFit="1" customWidth="1"/>
    <col min="1057" max="1057" width="19.375" style="864" bestFit="1" customWidth="1"/>
    <col min="1058" max="1058" width="5.75" style="864" bestFit="1" customWidth="1"/>
    <col min="1059" max="1059" width="9.75" style="864" bestFit="1" customWidth="1"/>
    <col min="1060" max="1060" width="11.875" style="864" bestFit="1" customWidth="1"/>
    <col min="1061" max="1061" width="9.125" style="864" bestFit="1" customWidth="1"/>
    <col min="1062" max="1062" width="10.5" style="864" bestFit="1" customWidth="1"/>
    <col min="1063" max="1063" width="16.375" style="864" bestFit="1" customWidth="1"/>
    <col min="1064" max="1064" width="12.125" style="864" bestFit="1" customWidth="1"/>
    <col min="1065" max="1065" width="10.375" style="864" bestFit="1" customWidth="1"/>
    <col min="1066" max="1066" width="11.875" style="864" bestFit="1" customWidth="1"/>
    <col min="1067" max="1075" width="16.375" style="864" bestFit="1" customWidth="1"/>
    <col min="1076" max="1076" width="10.625" style="864" bestFit="1" customWidth="1"/>
    <col min="1077" max="1077" width="11.875" style="864" bestFit="1" customWidth="1"/>
    <col min="1078" max="1078" width="16.375" style="864" bestFit="1" customWidth="1"/>
    <col min="1079" max="1079" width="20.75" style="864" bestFit="1" customWidth="1"/>
    <col min="1080" max="1080" width="16.375" style="864" bestFit="1" customWidth="1"/>
    <col min="1081" max="1081" width="20.75" style="864" bestFit="1" customWidth="1"/>
    <col min="1082" max="1082" width="16.375" style="864" bestFit="1" customWidth="1"/>
    <col min="1083" max="1083" width="20.75" style="864" bestFit="1" customWidth="1"/>
    <col min="1084" max="1084" width="16.375" style="864" bestFit="1" customWidth="1"/>
    <col min="1085" max="1085" width="20.75" style="864" bestFit="1" customWidth="1"/>
    <col min="1086" max="1086" width="16.375" style="864" bestFit="1" customWidth="1"/>
    <col min="1087" max="1087" width="20.75" style="864" bestFit="1" customWidth="1"/>
    <col min="1088" max="1088" width="14.125" style="864" bestFit="1" customWidth="1"/>
    <col min="1089" max="1089" width="18.625" style="864" bestFit="1" customWidth="1"/>
    <col min="1090" max="1090" width="16.375" style="864" bestFit="1" customWidth="1"/>
    <col min="1091" max="1091" width="20.75" style="864" bestFit="1" customWidth="1"/>
    <col min="1092" max="1092" width="16.375" style="864" bestFit="1" customWidth="1"/>
    <col min="1093" max="1093" width="20.75" style="864" bestFit="1" customWidth="1"/>
    <col min="1094" max="1099" width="23" style="864" bestFit="1" customWidth="1"/>
    <col min="1100" max="1101" width="18.625" style="864" bestFit="1" customWidth="1"/>
    <col min="1102" max="1102" width="10.5" style="864" bestFit="1" customWidth="1"/>
    <col min="1103" max="1103" width="11.875" style="864" bestFit="1" customWidth="1"/>
    <col min="1104" max="1104" width="10.5" style="864" bestFit="1" customWidth="1"/>
    <col min="1105" max="1106" width="11.875" style="864" bestFit="1" customWidth="1"/>
    <col min="1107" max="1107" width="16.375" style="864" bestFit="1" customWidth="1"/>
    <col min="1108" max="1108" width="17.875" style="864" bestFit="1" customWidth="1"/>
    <col min="1109" max="1109" width="22.25" style="864" bestFit="1" customWidth="1"/>
    <col min="1110" max="1110" width="7.75" style="864" bestFit="1" customWidth="1"/>
    <col min="1111" max="1113" width="11.875" style="864" bestFit="1" customWidth="1"/>
    <col min="1114" max="1114" width="16.375" style="864" bestFit="1" customWidth="1"/>
    <col min="1115" max="1117" width="11.875" style="864" bestFit="1" customWidth="1"/>
    <col min="1118" max="1118" width="14.125" style="864" bestFit="1" customWidth="1"/>
    <col min="1119" max="1119" width="11.875" style="864" bestFit="1" customWidth="1"/>
    <col min="1120" max="1120" width="16.375" style="864" bestFit="1" customWidth="1"/>
    <col min="1121" max="1121" width="18.625" style="864" bestFit="1" customWidth="1"/>
    <col min="1122" max="1122" width="10.5" style="864" bestFit="1" customWidth="1"/>
    <col min="1123" max="1123" width="14.25" style="864" bestFit="1" customWidth="1"/>
    <col min="1124" max="1125" width="13.375" style="864" bestFit="1" customWidth="1"/>
    <col min="1126" max="1126" width="16.375" style="864" bestFit="1" customWidth="1"/>
    <col min="1127" max="1127" width="16.5" style="864" bestFit="1" customWidth="1"/>
    <col min="1128" max="1129" width="20.125" style="864" bestFit="1" customWidth="1"/>
    <col min="1130" max="1131" width="23" style="864" bestFit="1" customWidth="1"/>
    <col min="1132" max="1132" width="18.625" style="864" bestFit="1" customWidth="1"/>
    <col min="1133" max="1133" width="9.25" style="864" bestFit="1" customWidth="1"/>
    <col min="1134" max="1134" width="7.25" style="864" bestFit="1" customWidth="1"/>
    <col min="1135" max="1135" width="10.375" style="864" bestFit="1" customWidth="1"/>
    <col min="1136" max="1137" width="11.875" style="864" bestFit="1" customWidth="1"/>
    <col min="1138" max="1138" width="14.375" style="864" bestFit="1" customWidth="1"/>
    <col min="1139" max="1139" width="11.875" style="864" bestFit="1" customWidth="1"/>
    <col min="1140" max="1141" width="16.375" style="864" bestFit="1" customWidth="1"/>
    <col min="1142" max="1142" width="11.875" style="864" bestFit="1" customWidth="1"/>
    <col min="1143" max="1144" width="16.375" style="864" bestFit="1" customWidth="1"/>
    <col min="1145" max="1145" width="17.875" style="864" bestFit="1" customWidth="1"/>
    <col min="1146" max="1146" width="16.375" style="864" bestFit="1" customWidth="1"/>
    <col min="1147" max="1147" width="17.875" style="864" bestFit="1" customWidth="1"/>
    <col min="1148" max="1148" width="5.75" style="864" bestFit="1" customWidth="1"/>
    <col min="1149" max="1150" width="9.75" style="864" bestFit="1" customWidth="1"/>
    <col min="1151" max="1151" width="7.75" style="864" bestFit="1" customWidth="1"/>
    <col min="1152" max="1152" width="9.75" style="864" bestFit="1" customWidth="1"/>
    <col min="1153" max="1153" width="59.375" style="864" bestFit="1" customWidth="1"/>
    <col min="1154" max="1154" width="45.5" style="864" bestFit="1" customWidth="1"/>
    <col min="1155" max="1155" width="27.625" style="864" bestFit="1" customWidth="1"/>
    <col min="1156" max="1156" width="11.875" style="864" bestFit="1" customWidth="1"/>
    <col min="1157" max="1160" width="14.125" style="864" bestFit="1" customWidth="1"/>
    <col min="1161" max="1161" width="15.625" style="864" bestFit="1" customWidth="1"/>
    <col min="1162" max="1162" width="14.125" style="864" bestFit="1" customWidth="1"/>
    <col min="1163" max="1164" width="19.625" style="864" bestFit="1" customWidth="1"/>
    <col min="1165" max="1165" width="21.875" style="864" bestFit="1" customWidth="1"/>
    <col min="1166" max="1166" width="19.375" style="864" bestFit="1" customWidth="1"/>
    <col min="1167" max="1167" width="16.375" style="864" bestFit="1" customWidth="1"/>
    <col min="1168" max="1168" width="23" style="864" bestFit="1" customWidth="1"/>
    <col min="1169" max="1170" width="14.125" style="864" bestFit="1" customWidth="1"/>
    <col min="1171" max="1171" width="23.25" style="864" bestFit="1" customWidth="1"/>
    <col min="1172" max="1173" width="14.375" style="864" bestFit="1" customWidth="1"/>
    <col min="1174" max="1174" width="23.125" style="864" bestFit="1" customWidth="1"/>
    <col min="1175" max="1175" width="18.875" style="864" bestFit="1" customWidth="1"/>
    <col min="1176" max="1176" width="14.375" style="864" bestFit="1" customWidth="1"/>
    <col min="1177" max="1177" width="16.5" style="864" bestFit="1" customWidth="1"/>
    <col min="1178" max="1178" width="25.25" style="864" bestFit="1" customWidth="1"/>
    <col min="1179" max="1180" width="18.625" style="864" bestFit="1" customWidth="1"/>
    <col min="1181" max="1181" width="23" style="864" bestFit="1" customWidth="1"/>
    <col min="1182" max="1183" width="26.75" style="864" bestFit="1" customWidth="1"/>
    <col min="1184" max="1184" width="25.25" style="864" bestFit="1" customWidth="1"/>
    <col min="1185" max="1185" width="29.625" style="864" bestFit="1" customWidth="1"/>
    <col min="1186" max="1186" width="25.25" style="864" bestFit="1" customWidth="1"/>
    <col min="1187" max="1187" width="29.625" style="864" bestFit="1" customWidth="1"/>
    <col min="1188" max="1191" width="20.875" style="864" bestFit="1" customWidth="1"/>
    <col min="1192" max="1192" width="13.875" style="864" bestFit="1" customWidth="1"/>
    <col min="1193" max="1193" width="16.5" style="864" bestFit="1" customWidth="1"/>
    <col min="1194" max="1194" width="7.75" style="864" bestFit="1" customWidth="1"/>
    <col min="1195" max="1195" width="20.75" style="864" bestFit="1" customWidth="1"/>
    <col min="1196" max="1198" width="16.375" style="864" bestFit="1" customWidth="1"/>
    <col min="1199" max="1202" width="31" style="864" bestFit="1" customWidth="1"/>
    <col min="1203" max="1204" width="18.625" style="864" bestFit="1" customWidth="1"/>
    <col min="1205" max="1205" width="16.375" style="864" bestFit="1" customWidth="1"/>
    <col min="1206" max="1207" width="18.625" style="864" bestFit="1" customWidth="1"/>
    <col min="1208" max="1208" width="16.375" style="864" bestFit="1" customWidth="1"/>
    <col min="1209" max="1210" width="18.625" style="864" bestFit="1" customWidth="1"/>
    <col min="1211" max="1211" width="20.75" style="864" bestFit="1" customWidth="1"/>
    <col min="1212" max="1213" width="23" style="864" bestFit="1" customWidth="1"/>
    <col min="1214" max="1214" width="25.25" style="864" bestFit="1" customWidth="1"/>
    <col min="1215" max="1215" width="23" style="864" bestFit="1" customWidth="1"/>
    <col min="1216" max="1216" width="20.75" style="864" bestFit="1" customWidth="1"/>
    <col min="1217" max="1218" width="23" style="864" bestFit="1" customWidth="1"/>
    <col min="1219" max="1219" width="25.25" style="864" bestFit="1" customWidth="1"/>
    <col min="1220" max="1220" width="23" style="864" bestFit="1" customWidth="1"/>
    <col min="1221" max="1221" width="18.625" style="864" bestFit="1" customWidth="1"/>
    <col min="1222" max="1224" width="20.75" style="864" bestFit="1" customWidth="1"/>
    <col min="1225" max="1225" width="19.75" style="864" bestFit="1" customWidth="1"/>
    <col min="1226" max="1227" width="22" style="864" bestFit="1" customWidth="1"/>
    <col min="1228" max="1228" width="14.125" style="864" bestFit="1" customWidth="1"/>
    <col min="1229" max="1230" width="20.75" style="864" bestFit="1" customWidth="1"/>
    <col min="1231" max="1232" width="18.625" style="864" bestFit="1" customWidth="1"/>
    <col min="1233" max="1235" width="20.75" style="864" bestFit="1" customWidth="1"/>
    <col min="1236" max="1237" width="23" style="864" bestFit="1" customWidth="1"/>
    <col min="1238" max="1238" width="20.75" style="864" bestFit="1" customWidth="1"/>
    <col min="1239" max="1240" width="23" style="864" bestFit="1" customWidth="1"/>
    <col min="1241" max="1241" width="25.25" style="864" bestFit="1" customWidth="1"/>
    <col min="1242" max="1243" width="23" style="864" bestFit="1" customWidth="1"/>
    <col min="1244" max="1246" width="25.25" style="864" bestFit="1" customWidth="1"/>
    <col min="1247" max="1248" width="27.5" style="864" bestFit="1" customWidth="1"/>
    <col min="1249" max="1249" width="25.25" style="864" bestFit="1" customWidth="1"/>
    <col min="1250" max="1251" width="27.5" style="864" bestFit="1" customWidth="1"/>
    <col min="1252" max="1252" width="29.625" style="864" bestFit="1" customWidth="1"/>
    <col min="1253" max="1253" width="27.5" style="864" bestFit="1" customWidth="1"/>
    <col min="1254" max="1254" width="24.5" style="864" bestFit="1" customWidth="1"/>
    <col min="1255" max="1255" width="29" style="864" bestFit="1" customWidth="1"/>
    <col min="1256" max="1257" width="20.75" style="864" bestFit="1" customWidth="1"/>
    <col min="1258" max="1258" width="27.5" style="864" bestFit="1" customWidth="1"/>
    <col min="1259" max="1260" width="23" style="864" bestFit="1" customWidth="1"/>
    <col min="1261" max="1261" width="29.625" style="864" bestFit="1" customWidth="1"/>
    <col min="1262" max="1262" width="9.125" style="864" bestFit="1" customWidth="1"/>
    <col min="1263" max="1265" width="18.125" style="864" bestFit="1" customWidth="1"/>
    <col min="1266" max="1266" width="20.375" style="864" bestFit="1" customWidth="1"/>
    <col min="1267" max="1267" width="25.25" style="864" bestFit="1" customWidth="1"/>
    <col min="1268" max="1268" width="27.5" style="864" bestFit="1" customWidth="1"/>
    <col min="1269" max="1270" width="9.125" style="864" bestFit="1" customWidth="1"/>
    <col min="1271" max="1271" width="11.25" style="864" bestFit="1" customWidth="1"/>
    <col min="1272" max="1272" width="15" style="864" bestFit="1" customWidth="1"/>
    <col min="1273" max="1273" width="16.375" style="864" bestFit="1" customWidth="1"/>
    <col min="1274" max="1276" width="23.25" style="864" bestFit="1" customWidth="1"/>
    <col min="1277" max="1278" width="20.75" style="864" bestFit="1" customWidth="1"/>
    <col min="1279" max="1279" width="6.625" style="864" bestFit="1" customWidth="1"/>
    <col min="1280" max="1280" width="9" style="864"/>
    <col min="1281" max="1281" width="16.375" style="864" bestFit="1" customWidth="1"/>
    <col min="1282" max="1282" width="14.125" style="864" bestFit="1" customWidth="1"/>
    <col min="1283" max="1285" width="9.75" style="864" bestFit="1" customWidth="1"/>
    <col min="1286" max="1286" width="14.125" style="864" bestFit="1" customWidth="1"/>
    <col min="1287" max="1287" width="15.25" style="864" customWidth="1"/>
    <col min="1288" max="1288" width="14.125" style="864" bestFit="1" customWidth="1"/>
    <col min="1289" max="1289" width="15.25" style="864" bestFit="1" customWidth="1"/>
    <col min="1290" max="1292" width="13.625" style="864" bestFit="1" customWidth="1"/>
    <col min="1293" max="1293" width="12" style="864" bestFit="1" customWidth="1"/>
    <col min="1294" max="1294" width="22.125" style="864" bestFit="1" customWidth="1"/>
    <col min="1295" max="1296" width="30.125" style="864" bestFit="1" customWidth="1"/>
    <col min="1297" max="1298" width="21" style="864" bestFit="1" customWidth="1"/>
    <col min="1299" max="1299" width="18.75" style="864" bestFit="1" customWidth="1"/>
    <col min="1300" max="1300" width="21" style="864" bestFit="1" customWidth="1"/>
    <col min="1301" max="1302" width="9.75" style="864" bestFit="1" customWidth="1"/>
    <col min="1303" max="1303" width="18.875" style="864" bestFit="1" customWidth="1"/>
    <col min="1304" max="1304" width="9.75" style="864" bestFit="1" customWidth="1"/>
    <col min="1305" max="1305" width="18.875" style="864" bestFit="1" customWidth="1"/>
    <col min="1306" max="1307" width="9.75" style="864" bestFit="1" customWidth="1"/>
    <col min="1308" max="1309" width="12.125" style="864" bestFit="1" customWidth="1"/>
    <col min="1310" max="1310" width="7.125" style="864" bestFit="1" customWidth="1"/>
    <col min="1311" max="1311" width="9.75" style="864" bestFit="1" customWidth="1"/>
    <col min="1312" max="1312" width="15.5" style="864" bestFit="1" customWidth="1"/>
    <col min="1313" max="1313" width="19.375" style="864" bestFit="1" customWidth="1"/>
    <col min="1314" max="1314" width="5.75" style="864" bestFit="1" customWidth="1"/>
    <col min="1315" max="1315" width="9.75" style="864" bestFit="1" customWidth="1"/>
    <col min="1316" max="1316" width="11.875" style="864" bestFit="1" customWidth="1"/>
    <col min="1317" max="1317" width="9.125" style="864" bestFit="1" customWidth="1"/>
    <col min="1318" max="1318" width="10.5" style="864" bestFit="1" customWidth="1"/>
    <col min="1319" max="1319" width="16.375" style="864" bestFit="1" customWidth="1"/>
    <col min="1320" max="1320" width="12.125" style="864" bestFit="1" customWidth="1"/>
    <col min="1321" max="1321" width="10.375" style="864" bestFit="1" customWidth="1"/>
    <col min="1322" max="1322" width="11.875" style="864" bestFit="1" customWidth="1"/>
    <col min="1323" max="1331" width="16.375" style="864" bestFit="1" customWidth="1"/>
    <col min="1332" max="1332" width="10.625" style="864" bestFit="1" customWidth="1"/>
    <col min="1333" max="1333" width="11.875" style="864" bestFit="1" customWidth="1"/>
    <col min="1334" max="1334" width="16.375" style="864" bestFit="1" customWidth="1"/>
    <col min="1335" max="1335" width="20.75" style="864" bestFit="1" customWidth="1"/>
    <col min="1336" max="1336" width="16.375" style="864" bestFit="1" customWidth="1"/>
    <col min="1337" max="1337" width="20.75" style="864" bestFit="1" customWidth="1"/>
    <col min="1338" max="1338" width="16.375" style="864" bestFit="1" customWidth="1"/>
    <col min="1339" max="1339" width="20.75" style="864" bestFit="1" customWidth="1"/>
    <col min="1340" max="1340" width="16.375" style="864" bestFit="1" customWidth="1"/>
    <col min="1341" max="1341" width="20.75" style="864" bestFit="1" customWidth="1"/>
    <col min="1342" max="1342" width="16.375" style="864" bestFit="1" customWidth="1"/>
    <col min="1343" max="1343" width="20.75" style="864" bestFit="1" customWidth="1"/>
    <col min="1344" max="1344" width="14.125" style="864" bestFit="1" customWidth="1"/>
    <col min="1345" max="1345" width="18.625" style="864" bestFit="1" customWidth="1"/>
    <col min="1346" max="1346" width="16.375" style="864" bestFit="1" customWidth="1"/>
    <col min="1347" max="1347" width="20.75" style="864" bestFit="1" customWidth="1"/>
    <col min="1348" max="1348" width="16.375" style="864" bestFit="1" customWidth="1"/>
    <col min="1349" max="1349" width="20.75" style="864" bestFit="1" customWidth="1"/>
    <col min="1350" max="1355" width="23" style="864" bestFit="1" customWidth="1"/>
    <col min="1356" max="1357" width="18.625" style="864" bestFit="1" customWidth="1"/>
    <col min="1358" max="1358" width="10.5" style="864" bestFit="1" customWidth="1"/>
    <col min="1359" max="1359" width="11.875" style="864" bestFit="1" customWidth="1"/>
    <col min="1360" max="1360" width="10.5" style="864" bestFit="1" customWidth="1"/>
    <col min="1361" max="1362" width="11.875" style="864" bestFit="1" customWidth="1"/>
    <col min="1363" max="1363" width="16.375" style="864" bestFit="1" customWidth="1"/>
    <col min="1364" max="1364" width="17.875" style="864" bestFit="1" customWidth="1"/>
    <col min="1365" max="1365" width="22.25" style="864" bestFit="1" customWidth="1"/>
    <col min="1366" max="1366" width="7.75" style="864" bestFit="1" customWidth="1"/>
    <col min="1367" max="1369" width="11.875" style="864" bestFit="1" customWidth="1"/>
    <col min="1370" max="1370" width="16.375" style="864" bestFit="1" customWidth="1"/>
    <col min="1371" max="1373" width="11.875" style="864" bestFit="1" customWidth="1"/>
    <col min="1374" max="1374" width="14.125" style="864" bestFit="1" customWidth="1"/>
    <col min="1375" max="1375" width="11.875" style="864" bestFit="1" customWidth="1"/>
    <col min="1376" max="1376" width="16.375" style="864" bestFit="1" customWidth="1"/>
    <col min="1377" max="1377" width="18.625" style="864" bestFit="1" customWidth="1"/>
    <col min="1378" max="1378" width="10.5" style="864" bestFit="1" customWidth="1"/>
    <col min="1379" max="1379" width="14.25" style="864" bestFit="1" customWidth="1"/>
    <col min="1380" max="1381" width="13.375" style="864" bestFit="1" customWidth="1"/>
    <col min="1382" max="1382" width="16.375" style="864" bestFit="1" customWidth="1"/>
    <col min="1383" max="1383" width="16.5" style="864" bestFit="1" customWidth="1"/>
    <col min="1384" max="1385" width="20.125" style="864" bestFit="1" customWidth="1"/>
    <col min="1386" max="1387" width="23" style="864" bestFit="1" customWidth="1"/>
    <col min="1388" max="1388" width="18.625" style="864" bestFit="1" customWidth="1"/>
    <col min="1389" max="1389" width="9.25" style="864" bestFit="1" customWidth="1"/>
    <col min="1390" max="1390" width="7.25" style="864" bestFit="1" customWidth="1"/>
    <col min="1391" max="1391" width="10.375" style="864" bestFit="1" customWidth="1"/>
    <col min="1392" max="1393" width="11.875" style="864" bestFit="1" customWidth="1"/>
    <col min="1394" max="1394" width="14.375" style="864" bestFit="1" customWidth="1"/>
    <col min="1395" max="1395" width="11.875" style="864" bestFit="1" customWidth="1"/>
    <col min="1396" max="1397" width="16.375" style="864" bestFit="1" customWidth="1"/>
    <col min="1398" max="1398" width="11.875" style="864" bestFit="1" customWidth="1"/>
    <col min="1399" max="1400" width="16.375" style="864" bestFit="1" customWidth="1"/>
    <col min="1401" max="1401" width="17.875" style="864" bestFit="1" customWidth="1"/>
    <col min="1402" max="1402" width="16.375" style="864" bestFit="1" customWidth="1"/>
    <col min="1403" max="1403" width="17.875" style="864" bestFit="1" customWidth="1"/>
    <col min="1404" max="1404" width="5.75" style="864" bestFit="1" customWidth="1"/>
    <col min="1405" max="1406" width="9.75" style="864" bestFit="1" customWidth="1"/>
    <col min="1407" max="1407" width="7.75" style="864" bestFit="1" customWidth="1"/>
    <col min="1408" max="1408" width="9.75" style="864" bestFit="1" customWidth="1"/>
    <col min="1409" max="1409" width="59.375" style="864" bestFit="1" customWidth="1"/>
    <col min="1410" max="1410" width="45.5" style="864" bestFit="1" customWidth="1"/>
    <col min="1411" max="1411" width="27.625" style="864" bestFit="1" customWidth="1"/>
    <col min="1412" max="1412" width="11.875" style="864" bestFit="1" customWidth="1"/>
    <col min="1413" max="1416" width="14.125" style="864" bestFit="1" customWidth="1"/>
    <col min="1417" max="1417" width="15.625" style="864" bestFit="1" customWidth="1"/>
    <col min="1418" max="1418" width="14.125" style="864" bestFit="1" customWidth="1"/>
    <col min="1419" max="1420" width="19.625" style="864" bestFit="1" customWidth="1"/>
    <col min="1421" max="1421" width="21.875" style="864" bestFit="1" customWidth="1"/>
    <col min="1422" max="1422" width="19.375" style="864" bestFit="1" customWidth="1"/>
    <col min="1423" max="1423" width="16.375" style="864" bestFit="1" customWidth="1"/>
    <col min="1424" max="1424" width="23" style="864" bestFit="1" customWidth="1"/>
    <col min="1425" max="1426" width="14.125" style="864" bestFit="1" customWidth="1"/>
    <col min="1427" max="1427" width="23.25" style="864" bestFit="1" customWidth="1"/>
    <col min="1428" max="1429" width="14.375" style="864" bestFit="1" customWidth="1"/>
    <col min="1430" max="1430" width="23.125" style="864" bestFit="1" customWidth="1"/>
    <col min="1431" max="1431" width="18.875" style="864" bestFit="1" customWidth="1"/>
    <col min="1432" max="1432" width="14.375" style="864" bestFit="1" customWidth="1"/>
    <col min="1433" max="1433" width="16.5" style="864" bestFit="1" customWidth="1"/>
    <col min="1434" max="1434" width="25.25" style="864" bestFit="1" customWidth="1"/>
    <col min="1435" max="1436" width="18.625" style="864" bestFit="1" customWidth="1"/>
    <col min="1437" max="1437" width="23" style="864" bestFit="1" customWidth="1"/>
    <col min="1438" max="1439" width="26.75" style="864" bestFit="1" customWidth="1"/>
    <col min="1440" max="1440" width="25.25" style="864" bestFit="1" customWidth="1"/>
    <col min="1441" max="1441" width="29.625" style="864" bestFit="1" customWidth="1"/>
    <col min="1442" max="1442" width="25.25" style="864" bestFit="1" customWidth="1"/>
    <col min="1443" max="1443" width="29.625" style="864" bestFit="1" customWidth="1"/>
    <col min="1444" max="1447" width="20.875" style="864" bestFit="1" customWidth="1"/>
    <col min="1448" max="1448" width="13.875" style="864" bestFit="1" customWidth="1"/>
    <col min="1449" max="1449" width="16.5" style="864" bestFit="1" customWidth="1"/>
    <col min="1450" max="1450" width="7.75" style="864" bestFit="1" customWidth="1"/>
    <col min="1451" max="1451" width="20.75" style="864" bestFit="1" customWidth="1"/>
    <col min="1452" max="1454" width="16.375" style="864" bestFit="1" customWidth="1"/>
    <col min="1455" max="1458" width="31" style="864" bestFit="1" customWidth="1"/>
    <col min="1459" max="1460" width="18.625" style="864" bestFit="1" customWidth="1"/>
    <col min="1461" max="1461" width="16.375" style="864" bestFit="1" customWidth="1"/>
    <col min="1462" max="1463" width="18.625" style="864" bestFit="1" customWidth="1"/>
    <col min="1464" max="1464" width="16.375" style="864" bestFit="1" customWidth="1"/>
    <col min="1465" max="1466" width="18.625" style="864" bestFit="1" customWidth="1"/>
    <col min="1467" max="1467" width="20.75" style="864" bestFit="1" customWidth="1"/>
    <col min="1468" max="1469" width="23" style="864" bestFit="1" customWidth="1"/>
    <col min="1470" max="1470" width="25.25" style="864" bestFit="1" customWidth="1"/>
    <col min="1471" max="1471" width="23" style="864" bestFit="1" customWidth="1"/>
    <col min="1472" max="1472" width="20.75" style="864" bestFit="1" customWidth="1"/>
    <col min="1473" max="1474" width="23" style="864" bestFit="1" customWidth="1"/>
    <col min="1475" max="1475" width="25.25" style="864" bestFit="1" customWidth="1"/>
    <col min="1476" max="1476" width="23" style="864" bestFit="1" customWidth="1"/>
    <col min="1477" max="1477" width="18.625" style="864" bestFit="1" customWidth="1"/>
    <col min="1478" max="1480" width="20.75" style="864" bestFit="1" customWidth="1"/>
    <col min="1481" max="1481" width="19.75" style="864" bestFit="1" customWidth="1"/>
    <col min="1482" max="1483" width="22" style="864" bestFit="1" customWidth="1"/>
    <col min="1484" max="1484" width="14.125" style="864" bestFit="1" customWidth="1"/>
    <col min="1485" max="1486" width="20.75" style="864" bestFit="1" customWidth="1"/>
    <col min="1487" max="1488" width="18.625" style="864" bestFit="1" customWidth="1"/>
    <col min="1489" max="1491" width="20.75" style="864" bestFit="1" customWidth="1"/>
    <col min="1492" max="1493" width="23" style="864" bestFit="1" customWidth="1"/>
    <col min="1494" max="1494" width="20.75" style="864" bestFit="1" customWidth="1"/>
    <col min="1495" max="1496" width="23" style="864" bestFit="1" customWidth="1"/>
    <col min="1497" max="1497" width="25.25" style="864" bestFit="1" customWidth="1"/>
    <col min="1498" max="1499" width="23" style="864" bestFit="1" customWidth="1"/>
    <col min="1500" max="1502" width="25.25" style="864" bestFit="1" customWidth="1"/>
    <col min="1503" max="1504" width="27.5" style="864" bestFit="1" customWidth="1"/>
    <col min="1505" max="1505" width="25.25" style="864" bestFit="1" customWidth="1"/>
    <col min="1506" max="1507" width="27.5" style="864" bestFit="1" customWidth="1"/>
    <col min="1508" max="1508" width="29.625" style="864" bestFit="1" customWidth="1"/>
    <col min="1509" max="1509" width="27.5" style="864" bestFit="1" customWidth="1"/>
    <col min="1510" max="1510" width="24.5" style="864" bestFit="1" customWidth="1"/>
    <col min="1511" max="1511" width="29" style="864" bestFit="1" customWidth="1"/>
    <col min="1512" max="1513" width="20.75" style="864" bestFit="1" customWidth="1"/>
    <col min="1514" max="1514" width="27.5" style="864" bestFit="1" customWidth="1"/>
    <col min="1515" max="1516" width="23" style="864" bestFit="1" customWidth="1"/>
    <col min="1517" max="1517" width="29.625" style="864" bestFit="1" customWidth="1"/>
    <col min="1518" max="1518" width="9.125" style="864" bestFit="1" customWidth="1"/>
    <col min="1519" max="1521" width="18.125" style="864" bestFit="1" customWidth="1"/>
    <col min="1522" max="1522" width="20.375" style="864" bestFit="1" customWidth="1"/>
    <col min="1523" max="1523" width="25.25" style="864" bestFit="1" customWidth="1"/>
    <col min="1524" max="1524" width="27.5" style="864" bestFit="1" customWidth="1"/>
    <col min="1525" max="1526" width="9.125" style="864" bestFit="1" customWidth="1"/>
    <col min="1527" max="1527" width="11.25" style="864" bestFit="1" customWidth="1"/>
    <col min="1528" max="1528" width="15" style="864" bestFit="1" customWidth="1"/>
    <col min="1529" max="1529" width="16.375" style="864" bestFit="1" customWidth="1"/>
    <col min="1530" max="1532" width="23.25" style="864" bestFit="1" customWidth="1"/>
    <col min="1533" max="1534" width="20.75" style="864" bestFit="1" customWidth="1"/>
    <col min="1535" max="1535" width="6.625" style="864" bestFit="1" customWidth="1"/>
    <col min="1536" max="1536" width="9" style="864"/>
    <col min="1537" max="1537" width="16.375" style="864" bestFit="1" customWidth="1"/>
    <col min="1538" max="1538" width="14.125" style="864" bestFit="1" customWidth="1"/>
    <col min="1539" max="1541" width="9.75" style="864" bestFit="1" customWidth="1"/>
    <col min="1542" max="1542" width="14.125" style="864" bestFit="1" customWidth="1"/>
    <col min="1543" max="1543" width="15.25" style="864" customWidth="1"/>
    <col min="1544" max="1544" width="14.125" style="864" bestFit="1" customWidth="1"/>
    <col min="1545" max="1545" width="15.25" style="864" bestFit="1" customWidth="1"/>
    <col min="1546" max="1548" width="13.625" style="864" bestFit="1" customWidth="1"/>
    <col min="1549" max="1549" width="12" style="864" bestFit="1" customWidth="1"/>
    <col min="1550" max="1550" width="22.125" style="864" bestFit="1" customWidth="1"/>
    <col min="1551" max="1552" width="30.125" style="864" bestFit="1" customWidth="1"/>
    <col min="1553" max="1554" width="21" style="864" bestFit="1" customWidth="1"/>
    <col min="1555" max="1555" width="18.75" style="864" bestFit="1" customWidth="1"/>
    <col min="1556" max="1556" width="21" style="864" bestFit="1" customWidth="1"/>
    <col min="1557" max="1558" width="9.75" style="864" bestFit="1" customWidth="1"/>
    <col min="1559" max="1559" width="18.875" style="864" bestFit="1" customWidth="1"/>
    <col min="1560" max="1560" width="9.75" style="864" bestFit="1" customWidth="1"/>
    <col min="1561" max="1561" width="18.875" style="864" bestFit="1" customWidth="1"/>
    <col min="1562" max="1563" width="9.75" style="864" bestFit="1" customWidth="1"/>
    <col min="1564" max="1565" width="12.125" style="864" bestFit="1" customWidth="1"/>
    <col min="1566" max="1566" width="7.125" style="864" bestFit="1" customWidth="1"/>
    <col min="1567" max="1567" width="9.75" style="864" bestFit="1" customWidth="1"/>
    <col min="1568" max="1568" width="15.5" style="864" bestFit="1" customWidth="1"/>
    <col min="1569" max="1569" width="19.375" style="864" bestFit="1" customWidth="1"/>
    <col min="1570" max="1570" width="5.75" style="864" bestFit="1" customWidth="1"/>
    <col min="1571" max="1571" width="9.75" style="864" bestFit="1" customWidth="1"/>
    <col min="1572" max="1572" width="11.875" style="864" bestFit="1" customWidth="1"/>
    <col min="1573" max="1573" width="9.125" style="864" bestFit="1" customWidth="1"/>
    <col min="1574" max="1574" width="10.5" style="864" bestFit="1" customWidth="1"/>
    <col min="1575" max="1575" width="16.375" style="864" bestFit="1" customWidth="1"/>
    <col min="1576" max="1576" width="12.125" style="864" bestFit="1" customWidth="1"/>
    <col min="1577" max="1577" width="10.375" style="864" bestFit="1" customWidth="1"/>
    <col min="1578" max="1578" width="11.875" style="864" bestFit="1" customWidth="1"/>
    <col min="1579" max="1587" width="16.375" style="864" bestFit="1" customWidth="1"/>
    <col min="1588" max="1588" width="10.625" style="864" bestFit="1" customWidth="1"/>
    <col min="1589" max="1589" width="11.875" style="864" bestFit="1" customWidth="1"/>
    <col min="1590" max="1590" width="16.375" style="864" bestFit="1" customWidth="1"/>
    <col min="1591" max="1591" width="20.75" style="864" bestFit="1" customWidth="1"/>
    <col min="1592" max="1592" width="16.375" style="864" bestFit="1" customWidth="1"/>
    <col min="1593" max="1593" width="20.75" style="864" bestFit="1" customWidth="1"/>
    <col min="1594" max="1594" width="16.375" style="864" bestFit="1" customWidth="1"/>
    <col min="1595" max="1595" width="20.75" style="864" bestFit="1" customWidth="1"/>
    <col min="1596" max="1596" width="16.375" style="864" bestFit="1" customWidth="1"/>
    <col min="1597" max="1597" width="20.75" style="864" bestFit="1" customWidth="1"/>
    <col min="1598" max="1598" width="16.375" style="864" bestFit="1" customWidth="1"/>
    <col min="1599" max="1599" width="20.75" style="864" bestFit="1" customWidth="1"/>
    <col min="1600" max="1600" width="14.125" style="864" bestFit="1" customWidth="1"/>
    <col min="1601" max="1601" width="18.625" style="864" bestFit="1" customWidth="1"/>
    <col min="1602" max="1602" width="16.375" style="864" bestFit="1" customWidth="1"/>
    <col min="1603" max="1603" width="20.75" style="864" bestFit="1" customWidth="1"/>
    <col min="1604" max="1604" width="16.375" style="864" bestFit="1" customWidth="1"/>
    <col min="1605" max="1605" width="20.75" style="864" bestFit="1" customWidth="1"/>
    <col min="1606" max="1611" width="23" style="864" bestFit="1" customWidth="1"/>
    <col min="1612" max="1613" width="18.625" style="864" bestFit="1" customWidth="1"/>
    <col min="1614" max="1614" width="10.5" style="864" bestFit="1" customWidth="1"/>
    <col min="1615" max="1615" width="11.875" style="864" bestFit="1" customWidth="1"/>
    <col min="1616" max="1616" width="10.5" style="864" bestFit="1" customWidth="1"/>
    <col min="1617" max="1618" width="11.875" style="864" bestFit="1" customWidth="1"/>
    <col min="1619" max="1619" width="16.375" style="864" bestFit="1" customWidth="1"/>
    <col min="1620" max="1620" width="17.875" style="864" bestFit="1" customWidth="1"/>
    <col min="1621" max="1621" width="22.25" style="864" bestFit="1" customWidth="1"/>
    <col min="1622" max="1622" width="7.75" style="864" bestFit="1" customWidth="1"/>
    <col min="1623" max="1625" width="11.875" style="864" bestFit="1" customWidth="1"/>
    <col min="1626" max="1626" width="16.375" style="864" bestFit="1" customWidth="1"/>
    <col min="1627" max="1629" width="11.875" style="864" bestFit="1" customWidth="1"/>
    <col min="1630" max="1630" width="14.125" style="864" bestFit="1" customWidth="1"/>
    <col min="1631" max="1631" width="11.875" style="864" bestFit="1" customWidth="1"/>
    <col min="1632" max="1632" width="16.375" style="864" bestFit="1" customWidth="1"/>
    <col min="1633" max="1633" width="18.625" style="864" bestFit="1" customWidth="1"/>
    <col min="1634" max="1634" width="10.5" style="864" bestFit="1" customWidth="1"/>
    <col min="1635" max="1635" width="14.25" style="864" bestFit="1" customWidth="1"/>
    <col min="1636" max="1637" width="13.375" style="864" bestFit="1" customWidth="1"/>
    <col min="1638" max="1638" width="16.375" style="864" bestFit="1" customWidth="1"/>
    <col min="1639" max="1639" width="16.5" style="864" bestFit="1" customWidth="1"/>
    <col min="1640" max="1641" width="20.125" style="864" bestFit="1" customWidth="1"/>
    <col min="1642" max="1643" width="23" style="864" bestFit="1" customWidth="1"/>
    <col min="1644" max="1644" width="18.625" style="864" bestFit="1" customWidth="1"/>
    <col min="1645" max="1645" width="9.25" style="864" bestFit="1" customWidth="1"/>
    <col min="1646" max="1646" width="7.25" style="864" bestFit="1" customWidth="1"/>
    <col min="1647" max="1647" width="10.375" style="864" bestFit="1" customWidth="1"/>
    <col min="1648" max="1649" width="11.875" style="864" bestFit="1" customWidth="1"/>
    <col min="1650" max="1650" width="14.375" style="864" bestFit="1" customWidth="1"/>
    <col min="1651" max="1651" width="11.875" style="864" bestFit="1" customWidth="1"/>
    <col min="1652" max="1653" width="16.375" style="864" bestFit="1" customWidth="1"/>
    <col min="1654" max="1654" width="11.875" style="864" bestFit="1" customWidth="1"/>
    <col min="1655" max="1656" width="16.375" style="864" bestFit="1" customWidth="1"/>
    <col min="1657" max="1657" width="17.875" style="864" bestFit="1" customWidth="1"/>
    <col min="1658" max="1658" width="16.375" style="864" bestFit="1" customWidth="1"/>
    <col min="1659" max="1659" width="17.875" style="864" bestFit="1" customWidth="1"/>
    <col min="1660" max="1660" width="5.75" style="864" bestFit="1" customWidth="1"/>
    <col min="1661" max="1662" width="9.75" style="864" bestFit="1" customWidth="1"/>
    <col min="1663" max="1663" width="7.75" style="864" bestFit="1" customWidth="1"/>
    <col min="1664" max="1664" width="9.75" style="864" bestFit="1" customWidth="1"/>
    <col min="1665" max="1665" width="59.375" style="864" bestFit="1" customWidth="1"/>
    <col min="1666" max="1666" width="45.5" style="864" bestFit="1" customWidth="1"/>
    <col min="1667" max="1667" width="27.625" style="864" bestFit="1" customWidth="1"/>
    <col min="1668" max="1668" width="11.875" style="864" bestFit="1" customWidth="1"/>
    <col min="1669" max="1672" width="14.125" style="864" bestFit="1" customWidth="1"/>
    <col min="1673" max="1673" width="15.625" style="864" bestFit="1" customWidth="1"/>
    <col min="1674" max="1674" width="14.125" style="864" bestFit="1" customWidth="1"/>
    <col min="1675" max="1676" width="19.625" style="864" bestFit="1" customWidth="1"/>
    <col min="1677" max="1677" width="21.875" style="864" bestFit="1" customWidth="1"/>
    <col min="1678" max="1678" width="19.375" style="864" bestFit="1" customWidth="1"/>
    <col min="1679" max="1679" width="16.375" style="864" bestFit="1" customWidth="1"/>
    <col min="1680" max="1680" width="23" style="864" bestFit="1" customWidth="1"/>
    <col min="1681" max="1682" width="14.125" style="864" bestFit="1" customWidth="1"/>
    <col min="1683" max="1683" width="23.25" style="864" bestFit="1" customWidth="1"/>
    <col min="1684" max="1685" width="14.375" style="864" bestFit="1" customWidth="1"/>
    <col min="1686" max="1686" width="23.125" style="864" bestFit="1" customWidth="1"/>
    <col min="1687" max="1687" width="18.875" style="864" bestFit="1" customWidth="1"/>
    <col min="1688" max="1688" width="14.375" style="864" bestFit="1" customWidth="1"/>
    <col min="1689" max="1689" width="16.5" style="864" bestFit="1" customWidth="1"/>
    <col min="1690" max="1690" width="25.25" style="864" bestFit="1" customWidth="1"/>
    <col min="1691" max="1692" width="18.625" style="864" bestFit="1" customWidth="1"/>
    <col min="1693" max="1693" width="23" style="864" bestFit="1" customWidth="1"/>
    <col min="1694" max="1695" width="26.75" style="864" bestFit="1" customWidth="1"/>
    <col min="1696" max="1696" width="25.25" style="864" bestFit="1" customWidth="1"/>
    <col min="1697" max="1697" width="29.625" style="864" bestFit="1" customWidth="1"/>
    <col min="1698" max="1698" width="25.25" style="864" bestFit="1" customWidth="1"/>
    <col min="1699" max="1699" width="29.625" style="864" bestFit="1" customWidth="1"/>
    <col min="1700" max="1703" width="20.875" style="864" bestFit="1" customWidth="1"/>
    <col min="1704" max="1704" width="13.875" style="864" bestFit="1" customWidth="1"/>
    <col min="1705" max="1705" width="16.5" style="864" bestFit="1" customWidth="1"/>
    <col min="1706" max="1706" width="7.75" style="864" bestFit="1" customWidth="1"/>
    <col min="1707" max="1707" width="20.75" style="864" bestFit="1" customWidth="1"/>
    <col min="1708" max="1710" width="16.375" style="864" bestFit="1" customWidth="1"/>
    <col min="1711" max="1714" width="31" style="864" bestFit="1" customWidth="1"/>
    <col min="1715" max="1716" width="18.625" style="864" bestFit="1" customWidth="1"/>
    <col min="1717" max="1717" width="16.375" style="864" bestFit="1" customWidth="1"/>
    <col min="1718" max="1719" width="18.625" style="864" bestFit="1" customWidth="1"/>
    <col min="1720" max="1720" width="16.375" style="864" bestFit="1" customWidth="1"/>
    <col min="1721" max="1722" width="18.625" style="864" bestFit="1" customWidth="1"/>
    <col min="1723" max="1723" width="20.75" style="864" bestFit="1" customWidth="1"/>
    <col min="1724" max="1725" width="23" style="864" bestFit="1" customWidth="1"/>
    <col min="1726" max="1726" width="25.25" style="864" bestFit="1" customWidth="1"/>
    <col min="1727" max="1727" width="23" style="864" bestFit="1" customWidth="1"/>
    <col min="1728" max="1728" width="20.75" style="864" bestFit="1" customWidth="1"/>
    <col min="1729" max="1730" width="23" style="864" bestFit="1" customWidth="1"/>
    <col min="1731" max="1731" width="25.25" style="864" bestFit="1" customWidth="1"/>
    <col min="1732" max="1732" width="23" style="864" bestFit="1" customWidth="1"/>
    <col min="1733" max="1733" width="18.625" style="864" bestFit="1" customWidth="1"/>
    <col min="1734" max="1736" width="20.75" style="864" bestFit="1" customWidth="1"/>
    <col min="1737" max="1737" width="19.75" style="864" bestFit="1" customWidth="1"/>
    <col min="1738" max="1739" width="22" style="864" bestFit="1" customWidth="1"/>
    <col min="1740" max="1740" width="14.125" style="864" bestFit="1" customWidth="1"/>
    <col min="1741" max="1742" width="20.75" style="864" bestFit="1" customWidth="1"/>
    <col min="1743" max="1744" width="18.625" style="864" bestFit="1" customWidth="1"/>
    <col min="1745" max="1747" width="20.75" style="864" bestFit="1" customWidth="1"/>
    <col min="1748" max="1749" width="23" style="864" bestFit="1" customWidth="1"/>
    <col min="1750" max="1750" width="20.75" style="864" bestFit="1" customWidth="1"/>
    <col min="1751" max="1752" width="23" style="864" bestFit="1" customWidth="1"/>
    <col min="1753" max="1753" width="25.25" style="864" bestFit="1" customWidth="1"/>
    <col min="1754" max="1755" width="23" style="864" bestFit="1" customWidth="1"/>
    <col min="1756" max="1758" width="25.25" style="864" bestFit="1" customWidth="1"/>
    <col min="1759" max="1760" width="27.5" style="864" bestFit="1" customWidth="1"/>
    <col min="1761" max="1761" width="25.25" style="864" bestFit="1" customWidth="1"/>
    <col min="1762" max="1763" width="27.5" style="864" bestFit="1" customWidth="1"/>
    <col min="1764" max="1764" width="29.625" style="864" bestFit="1" customWidth="1"/>
    <col min="1765" max="1765" width="27.5" style="864" bestFit="1" customWidth="1"/>
    <col min="1766" max="1766" width="24.5" style="864" bestFit="1" customWidth="1"/>
    <col min="1767" max="1767" width="29" style="864" bestFit="1" customWidth="1"/>
    <col min="1768" max="1769" width="20.75" style="864" bestFit="1" customWidth="1"/>
    <col min="1770" max="1770" width="27.5" style="864" bestFit="1" customWidth="1"/>
    <col min="1771" max="1772" width="23" style="864" bestFit="1" customWidth="1"/>
    <col min="1773" max="1773" width="29.625" style="864" bestFit="1" customWidth="1"/>
    <col min="1774" max="1774" width="9.125" style="864" bestFit="1" customWidth="1"/>
    <col min="1775" max="1777" width="18.125" style="864" bestFit="1" customWidth="1"/>
    <col min="1778" max="1778" width="20.375" style="864" bestFit="1" customWidth="1"/>
    <col min="1779" max="1779" width="25.25" style="864" bestFit="1" customWidth="1"/>
    <col min="1780" max="1780" width="27.5" style="864" bestFit="1" customWidth="1"/>
    <col min="1781" max="1782" width="9.125" style="864" bestFit="1" customWidth="1"/>
    <col min="1783" max="1783" width="11.25" style="864" bestFit="1" customWidth="1"/>
    <col min="1784" max="1784" width="15" style="864" bestFit="1" customWidth="1"/>
    <col min="1785" max="1785" width="16.375" style="864" bestFit="1" customWidth="1"/>
    <col min="1786" max="1788" width="23.25" style="864" bestFit="1" customWidth="1"/>
    <col min="1789" max="1790" width="20.75" style="864" bestFit="1" customWidth="1"/>
    <col min="1791" max="1791" width="6.625" style="864" bestFit="1" customWidth="1"/>
    <col min="1792" max="1792" width="9" style="864"/>
    <col min="1793" max="1793" width="16.375" style="864" bestFit="1" customWidth="1"/>
    <col min="1794" max="1794" width="14.125" style="864" bestFit="1" customWidth="1"/>
    <col min="1795" max="1797" width="9.75" style="864" bestFit="1" customWidth="1"/>
    <col min="1798" max="1798" width="14.125" style="864" bestFit="1" customWidth="1"/>
    <col min="1799" max="1799" width="15.25" style="864" customWidth="1"/>
    <col min="1800" max="1800" width="14.125" style="864" bestFit="1" customWidth="1"/>
    <col min="1801" max="1801" width="15.25" style="864" bestFit="1" customWidth="1"/>
    <col min="1802" max="1804" width="13.625" style="864" bestFit="1" customWidth="1"/>
    <col min="1805" max="1805" width="12" style="864" bestFit="1" customWidth="1"/>
    <col min="1806" max="1806" width="22.125" style="864" bestFit="1" customWidth="1"/>
    <col min="1807" max="1808" width="30.125" style="864" bestFit="1" customWidth="1"/>
    <col min="1809" max="1810" width="21" style="864" bestFit="1" customWidth="1"/>
    <col min="1811" max="1811" width="18.75" style="864" bestFit="1" customWidth="1"/>
    <col min="1812" max="1812" width="21" style="864" bestFit="1" customWidth="1"/>
    <col min="1813" max="1814" width="9.75" style="864" bestFit="1" customWidth="1"/>
    <col min="1815" max="1815" width="18.875" style="864" bestFit="1" customWidth="1"/>
    <col min="1816" max="1816" width="9.75" style="864" bestFit="1" customWidth="1"/>
    <col min="1817" max="1817" width="18.875" style="864" bestFit="1" customWidth="1"/>
    <col min="1818" max="1819" width="9.75" style="864" bestFit="1" customWidth="1"/>
    <col min="1820" max="1821" width="12.125" style="864" bestFit="1" customWidth="1"/>
    <col min="1822" max="1822" width="7.125" style="864" bestFit="1" customWidth="1"/>
    <col min="1823" max="1823" width="9.75" style="864" bestFit="1" customWidth="1"/>
    <col min="1824" max="1824" width="15.5" style="864" bestFit="1" customWidth="1"/>
    <col min="1825" max="1825" width="19.375" style="864" bestFit="1" customWidth="1"/>
    <col min="1826" max="1826" width="5.75" style="864" bestFit="1" customWidth="1"/>
    <col min="1827" max="1827" width="9.75" style="864" bestFit="1" customWidth="1"/>
    <col min="1828" max="1828" width="11.875" style="864" bestFit="1" customWidth="1"/>
    <col min="1829" max="1829" width="9.125" style="864" bestFit="1" customWidth="1"/>
    <col min="1830" max="1830" width="10.5" style="864" bestFit="1" customWidth="1"/>
    <col min="1831" max="1831" width="16.375" style="864" bestFit="1" customWidth="1"/>
    <col min="1832" max="1832" width="12.125" style="864" bestFit="1" customWidth="1"/>
    <col min="1833" max="1833" width="10.375" style="864" bestFit="1" customWidth="1"/>
    <col min="1834" max="1834" width="11.875" style="864" bestFit="1" customWidth="1"/>
    <col min="1835" max="1843" width="16.375" style="864" bestFit="1" customWidth="1"/>
    <col min="1844" max="1844" width="10.625" style="864" bestFit="1" customWidth="1"/>
    <col min="1845" max="1845" width="11.875" style="864" bestFit="1" customWidth="1"/>
    <col min="1846" max="1846" width="16.375" style="864" bestFit="1" customWidth="1"/>
    <col min="1847" max="1847" width="20.75" style="864" bestFit="1" customWidth="1"/>
    <col min="1848" max="1848" width="16.375" style="864" bestFit="1" customWidth="1"/>
    <col min="1849" max="1849" width="20.75" style="864" bestFit="1" customWidth="1"/>
    <col min="1850" max="1850" width="16.375" style="864" bestFit="1" customWidth="1"/>
    <col min="1851" max="1851" width="20.75" style="864" bestFit="1" customWidth="1"/>
    <col min="1852" max="1852" width="16.375" style="864" bestFit="1" customWidth="1"/>
    <col min="1853" max="1853" width="20.75" style="864" bestFit="1" customWidth="1"/>
    <col min="1854" max="1854" width="16.375" style="864" bestFit="1" customWidth="1"/>
    <col min="1855" max="1855" width="20.75" style="864" bestFit="1" customWidth="1"/>
    <col min="1856" max="1856" width="14.125" style="864" bestFit="1" customWidth="1"/>
    <col min="1857" max="1857" width="18.625" style="864" bestFit="1" customWidth="1"/>
    <col min="1858" max="1858" width="16.375" style="864" bestFit="1" customWidth="1"/>
    <col min="1859" max="1859" width="20.75" style="864" bestFit="1" customWidth="1"/>
    <col min="1860" max="1860" width="16.375" style="864" bestFit="1" customWidth="1"/>
    <col min="1861" max="1861" width="20.75" style="864" bestFit="1" customWidth="1"/>
    <col min="1862" max="1867" width="23" style="864" bestFit="1" customWidth="1"/>
    <col min="1868" max="1869" width="18.625" style="864" bestFit="1" customWidth="1"/>
    <col min="1870" max="1870" width="10.5" style="864" bestFit="1" customWidth="1"/>
    <col min="1871" max="1871" width="11.875" style="864" bestFit="1" customWidth="1"/>
    <col min="1872" max="1872" width="10.5" style="864" bestFit="1" customWidth="1"/>
    <col min="1873" max="1874" width="11.875" style="864" bestFit="1" customWidth="1"/>
    <col min="1875" max="1875" width="16.375" style="864" bestFit="1" customWidth="1"/>
    <col min="1876" max="1876" width="17.875" style="864" bestFit="1" customWidth="1"/>
    <col min="1877" max="1877" width="22.25" style="864" bestFit="1" customWidth="1"/>
    <col min="1878" max="1878" width="7.75" style="864" bestFit="1" customWidth="1"/>
    <col min="1879" max="1881" width="11.875" style="864" bestFit="1" customWidth="1"/>
    <col min="1882" max="1882" width="16.375" style="864" bestFit="1" customWidth="1"/>
    <col min="1883" max="1885" width="11.875" style="864" bestFit="1" customWidth="1"/>
    <col min="1886" max="1886" width="14.125" style="864" bestFit="1" customWidth="1"/>
    <col min="1887" max="1887" width="11.875" style="864" bestFit="1" customWidth="1"/>
    <col min="1888" max="1888" width="16.375" style="864" bestFit="1" customWidth="1"/>
    <col min="1889" max="1889" width="18.625" style="864" bestFit="1" customWidth="1"/>
    <col min="1890" max="1890" width="10.5" style="864" bestFit="1" customWidth="1"/>
    <col min="1891" max="1891" width="14.25" style="864" bestFit="1" customWidth="1"/>
    <col min="1892" max="1893" width="13.375" style="864" bestFit="1" customWidth="1"/>
    <col min="1894" max="1894" width="16.375" style="864" bestFit="1" customWidth="1"/>
    <col min="1895" max="1895" width="16.5" style="864" bestFit="1" customWidth="1"/>
    <col min="1896" max="1897" width="20.125" style="864" bestFit="1" customWidth="1"/>
    <col min="1898" max="1899" width="23" style="864" bestFit="1" customWidth="1"/>
    <col min="1900" max="1900" width="18.625" style="864" bestFit="1" customWidth="1"/>
    <col min="1901" max="1901" width="9.25" style="864" bestFit="1" customWidth="1"/>
    <col min="1902" max="1902" width="7.25" style="864" bestFit="1" customWidth="1"/>
    <col min="1903" max="1903" width="10.375" style="864" bestFit="1" customWidth="1"/>
    <col min="1904" max="1905" width="11.875" style="864" bestFit="1" customWidth="1"/>
    <col min="1906" max="1906" width="14.375" style="864" bestFit="1" customWidth="1"/>
    <col min="1907" max="1907" width="11.875" style="864" bestFit="1" customWidth="1"/>
    <col min="1908" max="1909" width="16.375" style="864" bestFit="1" customWidth="1"/>
    <col min="1910" max="1910" width="11.875" style="864" bestFit="1" customWidth="1"/>
    <col min="1911" max="1912" width="16.375" style="864" bestFit="1" customWidth="1"/>
    <col min="1913" max="1913" width="17.875" style="864" bestFit="1" customWidth="1"/>
    <col min="1914" max="1914" width="16.375" style="864" bestFit="1" customWidth="1"/>
    <col min="1915" max="1915" width="17.875" style="864" bestFit="1" customWidth="1"/>
    <col min="1916" max="1916" width="5.75" style="864" bestFit="1" customWidth="1"/>
    <col min="1917" max="1918" width="9.75" style="864" bestFit="1" customWidth="1"/>
    <col min="1919" max="1919" width="7.75" style="864" bestFit="1" customWidth="1"/>
    <col min="1920" max="1920" width="9.75" style="864" bestFit="1" customWidth="1"/>
    <col min="1921" max="1921" width="59.375" style="864" bestFit="1" customWidth="1"/>
    <col min="1922" max="1922" width="45.5" style="864" bestFit="1" customWidth="1"/>
    <col min="1923" max="1923" width="27.625" style="864" bestFit="1" customWidth="1"/>
    <col min="1924" max="1924" width="11.875" style="864" bestFit="1" customWidth="1"/>
    <col min="1925" max="1928" width="14.125" style="864" bestFit="1" customWidth="1"/>
    <col min="1929" max="1929" width="15.625" style="864" bestFit="1" customWidth="1"/>
    <col min="1930" max="1930" width="14.125" style="864" bestFit="1" customWidth="1"/>
    <col min="1931" max="1932" width="19.625" style="864" bestFit="1" customWidth="1"/>
    <col min="1933" max="1933" width="21.875" style="864" bestFit="1" customWidth="1"/>
    <col min="1934" max="1934" width="19.375" style="864" bestFit="1" customWidth="1"/>
    <col min="1935" max="1935" width="16.375" style="864" bestFit="1" customWidth="1"/>
    <col min="1936" max="1936" width="23" style="864" bestFit="1" customWidth="1"/>
    <col min="1937" max="1938" width="14.125" style="864" bestFit="1" customWidth="1"/>
    <col min="1939" max="1939" width="23.25" style="864" bestFit="1" customWidth="1"/>
    <col min="1940" max="1941" width="14.375" style="864" bestFit="1" customWidth="1"/>
    <col min="1942" max="1942" width="23.125" style="864" bestFit="1" customWidth="1"/>
    <col min="1943" max="1943" width="18.875" style="864" bestFit="1" customWidth="1"/>
    <col min="1944" max="1944" width="14.375" style="864" bestFit="1" customWidth="1"/>
    <col min="1945" max="1945" width="16.5" style="864" bestFit="1" customWidth="1"/>
    <col min="1946" max="1946" width="25.25" style="864" bestFit="1" customWidth="1"/>
    <col min="1947" max="1948" width="18.625" style="864" bestFit="1" customWidth="1"/>
    <col min="1949" max="1949" width="23" style="864" bestFit="1" customWidth="1"/>
    <col min="1950" max="1951" width="26.75" style="864" bestFit="1" customWidth="1"/>
    <col min="1952" max="1952" width="25.25" style="864" bestFit="1" customWidth="1"/>
    <col min="1953" max="1953" width="29.625" style="864" bestFit="1" customWidth="1"/>
    <col min="1954" max="1954" width="25.25" style="864" bestFit="1" customWidth="1"/>
    <col min="1955" max="1955" width="29.625" style="864" bestFit="1" customWidth="1"/>
    <col min="1956" max="1959" width="20.875" style="864" bestFit="1" customWidth="1"/>
    <col min="1960" max="1960" width="13.875" style="864" bestFit="1" customWidth="1"/>
    <col min="1961" max="1961" width="16.5" style="864" bestFit="1" customWidth="1"/>
    <col min="1962" max="1962" width="7.75" style="864" bestFit="1" customWidth="1"/>
    <col min="1963" max="1963" width="20.75" style="864" bestFit="1" customWidth="1"/>
    <col min="1964" max="1966" width="16.375" style="864" bestFit="1" customWidth="1"/>
    <col min="1967" max="1970" width="31" style="864" bestFit="1" customWidth="1"/>
    <col min="1971" max="1972" width="18.625" style="864" bestFit="1" customWidth="1"/>
    <col min="1973" max="1973" width="16.375" style="864" bestFit="1" customWidth="1"/>
    <col min="1974" max="1975" width="18.625" style="864" bestFit="1" customWidth="1"/>
    <col min="1976" max="1976" width="16.375" style="864" bestFit="1" customWidth="1"/>
    <col min="1977" max="1978" width="18.625" style="864" bestFit="1" customWidth="1"/>
    <col min="1979" max="1979" width="20.75" style="864" bestFit="1" customWidth="1"/>
    <col min="1980" max="1981" width="23" style="864" bestFit="1" customWidth="1"/>
    <col min="1982" max="1982" width="25.25" style="864" bestFit="1" customWidth="1"/>
    <col min="1983" max="1983" width="23" style="864" bestFit="1" customWidth="1"/>
    <col min="1984" max="1984" width="20.75" style="864" bestFit="1" customWidth="1"/>
    <col min="1985" max="1986" width="23" style="864" bestFit="1" customWidth="1"/>
    <col min="1987" max="1987" width="25.25" style="864" bestFit="1" customWidth="1"/>
    <col min="1988" max="1988" width="23" style="864" bestFit="1" customWidth="1"/>
    <col min="1989" max="1989" width="18.625" style="864" bestFit="1" customWidth="1"/>
    <col min="1990" max="1992" width="20.75" style="864" bestFit="1" customWidth="1"/>
    <col min="1993" max="1993" width="19.75" style="864" bestFit="1" customWidth="1"/>
    <col min="1994" max="1995" width="22" style="864" bestFit="1" customWidth="1"/>
    <col min="1996" max="1996" width="14.125" style="864" bestFit="1" customWidth="1"/>
    <col min="1997" max="1998" width="20.75" style="864" bestFit="1" customWidth="1"/>
    <col min="1999" max="2000" width="18.625" style="864" bestFit="1" customWidth="1"/>
    <col min="2001" max="2003" width="20.75" style="864" bestFit="1" customWidth="1"/>
    <col min="2004" max="2005" width="23" style="864" bestFit="1" customWidth="1"/>
    <col min="2006" max="2006" width="20.75" style="864" bestFit="1" customWidth="1"/>
    <col min="2007" max="2008" width="23" style="864" bestFit="1" customWidth="1"/>
    <col min="2009" max="2009" width="25.25" style="864" bestFit="1" customWidth="1"/>
    <col min="2010" max="2011" width="23" style="864" bestFit="1" customWidth="1"/>
    <col min="2012" max="2014" width="25.25" style="864" bestFit="1" customWidth="1"/>
    <col min="2015" max="2016" width="27.5" style="864" bestFit="1" customWidth="1"/>
    <col min="2017" max="2017" width="25.25" style="864" bestFit="1" customWidth="1"/>
    <col min="2018" max="2019" width="27.5" style="864" bestFit="1" customWidth="1"/>
    <col min="2020" max="2020" width="29.625" style="864" bestFit="1" customWidth="1"/>
    <col min="2021" max="2021" width="27.5" style="864" bestFit="1" customWidth="1"/>
    <col min="2022" max="2022" width="24.5" style="864" bestFit="1" customWidth="1"/>
    <col min="2023" max="2023" width="29" style="864" bestFit="1" customWidth="1"/>
    <col min="2024" max="2025" width="20.75" style="864" bestFit="1" customWidth="1"/>
    <col min="2026" max="2026" width="27.5" style="864" bestFit="1" customWidth="1"/>
    <col min="2027" max="2028" width="23" style="864" bestFit="1" customWidth="1"/>
    <col min="2029" max="2029" width="29.625" style="864" bestFit="1" customWidth="1"/>
    <col min="2030" max="2030" width="9.125" style="864" bestFit="1" customWidth="1"/>
    <col min="2031" max="2033" width="18.125" style="864" bestFit="1" customWidth="1"/>
    <col min="2034" max="2034" width="20.375" style="864" bestFit="1" customWidth="1"/>
    <col min="2035" max="2035" width="25.25" style="864" bestFit="1" customWidth="1"/>
    <col min="2036" max="2036" width="27.5" style="864" bestFit="1" customWidth="1"/>
    <col min="2037" max="2038" width="9.125" style="864" bestFit="1" customWidth="1"/>
    <col min="2039" max="2039" width="11.25" style="864" bestFit="1" customWidth="1"/>
    <col min="2040" max="2040" width="15" style="864" bestFit="1" customWidth="1"/>
    <col min="2041" max="2041" width="16.375" style="864" bestFit="1" customWidth="1"/>
    <col min="2042" max="2044" width="23.25" style="864" bestFit="1" customWidth="1"/>
    <col min="2045" max="2046" width="20.75" style="864" bestFit="1" customWidth="1"/>
    <col min="2047" max="2047" width="6.625" style="864" bestFit="1" customWidth="1"/>
    <col min="2048" max="2048" width="9" style="864"/>
    <col min="2049" max="2049" width="16.375" style="864" bestFit="1" customWidth="1"/>
    <col min="2050" max="2050" width="14.125" style="864" bestFit="1" customWidth="1"/>
    <col min="2051" max="2053" width="9.75" style="864" bestFit="1" customWidth="1"/>
    <col min="2054" max="2054" width="14.125" style="864" bestFit="1" customWidth="1"/>
    <col min="2055" max="2055" width="15.25" style="864" customWidth="1"/>
    <col min="2056" max="2056" width="14.125" style="864" bestFit="1" customWidth="1"/>
    <col min="2057" max="2057" width="15.25" style="864" bestFit="1" customWidth="1"/>
    <col min="2058" max="2060" width="13.625" style="864" bestFit="1" customWidth="1"/>
    <col min="2061" max="2061" width="12" style="864" bestFit="1" customWidth="1"/>
    <col min="2062" max="2062" width="22.125" style="864" bestFit="1" customWidth="1"/>
    <col min="2063" max="2064" width="30.125" style="864" bestFit="1" customWidth="1"/>
    <col min="2065" max="2066" width="21" style="864" bestFit="1" customWidth="1"/>
    <col min="2067" max="2067" width="18.75" style="864" bestFit="1" customWidth="1"/>
    <col min="2068" max="2068" width="21" style="864" bestFit="1" customWidth="1"/>
    <col min="2069" max="2070" width="9.75" style="864" bestFit="1" customWidth="1"/>
    <col min="2071" max="2071" width="18.875" style="864" bestFit="1" customWidth="1"/>
    <col min="2072" max="2072" width="9.75" style="864" bestFit="1" customWidth="1"/>
    <col min="2073" max="2073" width="18.875" style="864" bestFit="1" customWidth="1"/>
    <col min="2074" max="2075" width="9.75" style="864" bestFit="1" customWidth="1"/>
    <col min="2076" max="2077" width="12.125" style="864" bestFit="1" customWidth="1"/>
    <col min="2078" max="2078" width="7.125" style="864" bestFit="1" customWidth="1"/>
    <col min="2079" max="2079" width="9.75" style="864" bestFit="1" customWidth="1"/>
    <col min="2080" max="2080" width="15.5" style="864" bestFit="1" customWidth="1"/>
    <col min="2081" max="2081" width="19.375" style="864" bestFit="1" customWidth="1"/>
    <col min="2082" max="2082" width="5.75" style="864" bestFit="1" customWidth="1"/>
    <col min="2083" max="2083" width="9.75" style="864" bestFit="1" customWidth="1"/>
    <col min="2084" max="2084" width="11.875" style="864" bestFit="1" customWidth="1"/>
    <col min="2085" max="2085" width="9.125" style="864" bestFit="1" customWidth="1"/>
    <col min="2086" max="2086" width="10.5" style="864" bestFit="1" customWidth="1"/>
    <col min="2087" max="2087" width="16.375" style="864" bestFit="1" customWidth="1"/>
    <col min="2088" max="2088" width="12.125" style="864" bestFit="1" customWidth="1"/>
    <col min="2089" max="2089" width="10.375" style="864" bestFit="1" customWidth="1"/>
    <col min="2090" max="2090" width="11.875" style="864" bestFit="1" customWidth="1"/>
    <col min="2091" max="2099" width="16.375" style="864" bestFit="1" customWidth="1"/>
    <col min="2100" max="2100" width="10.625" style="864" bestFit="1" customWidth="1"/>
    <col min="2101" max="2101" width="11.875" style="864" bestFit="1" customWidth="1"/>
    <col min="2102" max="2102" width="16.375" style="864" bestFit="1" customWidth="1"/>
    <col min="2103" max="2103" width="20.75" style="864" bestFit="1" customWidth="1"/>
    <col min="2104" max="2104" width="16.375" style="864" bestFit="1" customWidth="1"/>
    <col min="2105" max="2105" width="20.75" style="864" bestFit="1" customWidth="1"/>
    <col min="2106" max="2106" width="16.375" style="864" bestFit="1" customWidth="1"/>
    <col min="2107" max="2107" width="20.75" style="864" bestFit="1" customWidth="1"/>
    <col min="2108" max="2108" width="16.375" style="864" bestFit="1" customWidth="1"/>
    <col min="2109" max="2109" width="20.75" style="864" bestFit="1" customWidth="1"/>
    <col min="2110" max="2110" width="16.375" style="864" bestFit="1" customWidth="1"/>
    <col min="2111" max="2111" width="20.75" style="864" bestFit="1" customWidth="1"/>
    <col min="2112" max="2112" width="14.125" style="864" bestFit="1" customWidth="1"/>
    <col min="2113" max="2113" width="18.625" style="864" bestFit="1" customWidth="1"/>
    <col min="2114" max="2114" width="16.375" style="864" bestFit="1" customWidth="1"/>
    <col min="2115" max="2115" width="20.75" style="864" bestFit="1" customWidth="1"/>
    <col min="2116" max="2116" width="16.375" style="864" bestFit="1" customWidth="1"/>
    <col min="2117" max="2117" width="20.75" style="864" bestFit="1" customWidth="1"/>
    <col min="2118" max="2123" width="23" style="864" bestFit="1" customWidth="1"/>
    <col min="2124" max="2125" width="18.625" style="864" bestFit="1" customWidth="1"/>
    <col min="2126" max="2126" width="10.5" style="864" bestFit="1" customWidth="1"/>
    <col min="2127" max="2127" width="11.875" style="864" bestFit="1" customWidth="1"/>
    <col min="2128" max="2128" width="10.5" style="864" bestFit="1" customWidth="1"/>
    <col min="2129" max="2130" width="11.875" style="864" bestFit="1" customWidth="1"/>
    <col min="2131" max="2131" width="16.375" style="864" bestFit="1" customWidth="1"/>
    <col min="2132" max="2132" width="17.875" style="864" bestFit="1" customWidth="1"/>
    <col min="2133" max="2133" width="22.25" style="864" bestFit="1" customWidth="1"/>
    <col min="2134" max="2134" width="7.75" style="864" bestFit="1" customWidth="1"/>
    <col min="2135" max="2137" width="11.875" style="864" bestFit="1" customWidth="1"/>
    <col min="2138" max="2138" width="16.375" style="864" bestFit="1" customWidth="1"/>
    <col min="2139" max="2141" width="11.875" style="864" bestFit="1" customWidth="1"/>
    <col min="2142" max="2142" width="14.125" style="864" bestFit="1" customWidth="1"/>
    <col min="2143" max="2143" width="11.875" style="864" bestFit="1" customWidth="1"/>
    <col min="2144" max="2144" width="16.375" style="864" bestFit="1" customWidth="1"/>
    <col min="2145" max="2145" width="18.625" style="864" bestFit="1" customWidth="1"/>
    <col min="2146" max="2146" width="10.5" style="864" bestFit="1" customWidth="1"/>
    <col min="2147" max="2147" width="14.25" style="864" bestFit="1" customWidth="1"/>
    <col min="2148" max="2149" width="13.375" style="864" bestFit="1" customWidth="1"/>
    <col min="2150" max="2150" width="16.375" style="864" bestFit="1" customWidth="1"/>
    <col min="2151" max="2151" width="16.5" style="864" bestFit="1" customWidth="1"/>
    <col min="2152" max="2153" width="20.125" style="864" bestFit="1" customWidth="1"/>
    <col min="2154" max="2155" width="23" style="864" bestFit="1" customWidth="1"/>
    <col min="2156" max="2156" width="18.625" style="864" bestFit="1" customWidth="1"/>
    <col min="2157" max="2157" width="9.25" style="864" bestFit="1" customWidth="1"/>
    <col min="2158" max="2158" width="7.25" style="864" bestFit="1" customWidth="1"/>
    <col min="2159" max="2159" width="10.375" style="864" bestFit="1" customWidth="1"/>
    <col min="2160" max="2161" width="11.875" style="864" bestFit="1" customWidth="1"/>
    <col min="2162" max="2162" width="14.375" style="864" bestFit="1" customWidth="1"/>
    <col min="2163" max="2163" width="11.875" style="864" bestFit="1" customWidth="1"/>
    <col min="2164" max="2165" width="16.375" style="864" bestFit="1" customWidth="1"/>
    <col min="2166" max="2166" width="11.875" style="864" bestFit="1" customWidth="1"/>
    <col min="2167" max="2168" width="16.375" style="864" bestFit="1" customWidth="1"/>
    <col min="2169" max="2169" width="17.875" style="864" bestFit="1" customWidth="1"/>
    <col min="2170" max="2170" width="16.375" style="864" bestFit="1" customWidth="1"/>
    <col min="2171" max="2171" width="17.875" style="864" bestFit="1" customWidth="1"/>
    <col min="2172" max="2172" width="5.75" style="864" bestFit="1" customWidth="1"/>
    <col min="2173" max="2174" width="9.75" style="864" bestFit="1" customWidth="1"/>
    <col min="2175" max="2175" width="7.75" style="864" bestFit="1" customWidth="1"/>
    <col min="2176" max="2176" width="9.75" style="864" bestFit="1" customWidth="1"/>
    <col min="2177" max="2177" width="59.375" style="864" bestFit="1" customWidth="1"/>
    <col min="2178" max="2178" width="45.5" style="864" bestFit="1" customWidth="1"/>
    <col min="2179" max="2179" width="27.625" style="864" bestFit="1" customWidth="1"/>
    <col min="2180" max="2180" width="11.875" style="864" bestFit="1" customWidth="1"/>
    <col min="2181" max="2184" width="14.125" style="864" bestFit="1" customWidth="1"/>
    <col min="2185" max="2185" width="15.625" style="864" bestFit="1" customWidth="1"/>
    <col min="2186" max="2186" width="14.125" style="864" bestFit="1" customWidth="1"/>
    <col min="2187" max="2188" width="19.625" style="864" bestFit="1" customWidth="1"/>
    <col min="2189" max="2189" width="21.875" style="864" bestFit="1" customWidth="1"/>
    <col min="2190" max="2190" width="19.375" style="864" bestFit="1" customWidth="1"/>
    <col min="2191" max="2191" width="16.375" style="864" bestFit="1" customWidth="1"/>
    <col min="2192" max="2192" width="23" style="864" bestFit="1" customWidth="1"/>
    <col min="2193" max="2194" width="14.125" style="864" bestFit="1" customWidth="1"/>
    <col min="2195" max="2195" width="23.25" style="864" bestFit="1" customWidth="1"/>
    <col min="2196" max="2197" width="14.375" style="864" bestFit="1" customWidth="1"/>
    <col min="2198" max="2198" width="23.125" style="864" bestFit="1" customWidth="1"/>
    <col min="2199" max="2199" width="18.875" style="864" bestFit="1" customWidth="1"/>
    <col min="2200" max="2200" width="14.375" style="864" bestFit="1" customWidth="1"/>
    <col min="2201" max="2201" width="16.5" style="864" bestFit="1" customWidth="1"/>
    <col min="2202" max="2202" width="25.25" style="864" bestFit="1" customWidth="1"/>
    <col min="2203" max="2204" width="18.625" style="864" bestFit="1" customWidth="1"/>
    <col min="2205" max="2205" width="23" style="864" bestFit="1" customWidth="1"/>
    <col min="2206" max="2207" width="26.75" style="864" bestFit="1" customWidth="1"/>
    <col min="2208" max="2208" width="25.25" style="864" bestFit="1" customWidth="1"/>
    <col min="2209" max="2209" width="29.625" style="864" bestFit="1" customWidth="1"/>
    <col min="2210" max="2210" width="25.25" style="864" bestFit="1" customWidth="1"/>
    <col min="2211" max="2211" width="29.625" style="864" bestFit="1" customWidth="1"/>
    <col min="2212" max="2215" width="20.875" style="864" bestFit="1" customWidth="1"/>
    <col min="2216" max="2216" width="13.875" style="864" bestFit="1" customWidth="1"/>
    <col min="2217" max="2217" width="16.5" style="864" bestFit="1" customWidth="1"/>
    <col min="2218" max="2218" width="7.75" style="864" bestFit="1" customWidth="1"/>
    <col min="2219" max="2219" width="20.75" style="864" bestFit="1" customWidth="1"/>
    <col min="2220" max="2222" width="16.375" style="864" bestFit="1" customWidth="1"/>
    <col min="2223" max="2226" width="31" style="864" bestFit="1" customWidth="1"/>
    <col min="2227" max="2228" width="18.625" style="864" bestFit="1" customWidth="1"/>
    <col min="2229" max="2229" width="16.375" style="864" bestFit="1" customWidth="1"/>
    <col min="2230" max="2231" width="18.625" style="864" bestFit="1" customWidth="1"/>
    <col min="2232" max="2232" width="16.375" style="864" bestFit="1" customWidth="1"/>
    <col min="2233" max="2234" width="18.625" style="864" bestFit="1" customWidth="1"/>
    <col min="2235" max="2235" width="20.75" style="864" bestFit="1" customWidth="1"/>
    <col min="2236" max="2237" width="23" style="864" bestFit="1" customWidth="1"/>
    <col min="2238" max="2238" width="25.25" style="864" bestFit="1" customWidth="1"/>
    <col min="2239" max="2239" width="23" style="864" bestFit="1" customWidth="1"/>
    <col min="2240" max="2240" width="20.75" style="864" bestFit="1" customWidth="1"/>
    <col min="2241" max="2242" width="23" style="864" bestFit="1" customWidth="1"/>
    <col min="2243" max="2243" width="25.25" style="864" bestFit="1" customWidth="1"/>
    <col min="2244" max="2244" width="23" style="864" bestFit="1" customWidth="1"/>
    <col min="2245" max="2245" width="18.625" style="864" bestFit="1" customWidth="1"/>
    <col min="2246" max="2248" width="20.75" style="864" bestFit="1" customWidth="1"/>
    <col min="2249" max="2249" width="19.75" style="864" bestFit="1" customWidth="1"/>
    <col min="2250" max="2251" width="22" style="864" bestFit="1" customWidth="1"/>
    <col min="2252" max="2252" width="14.125" style="864" bestFit="1" customWidth="1"/>
    <col min="2253" max="2254" width="20.75" style="864" bestFit="1" customWidth="1"/>
    <col min="2255" max="2256" width="18.625" style="864" bestFit="1" customWidth="1"/>
    <col min="2257" max="2259" width="20.75" style="864" bestFit="1" customWidth="1"/>
    <col min="2260" max="2261" width="23" style="864" bestFit="1" customWidth="1"/>
    <col min="2262" max="2262" width="20.75" style="864" bestFit="1" customWidth="1"/>
    <col min="2263" max="2264" width="23" style="864" bestFit="1" customWidth="1"/>
    <col min="2265" max="2265" width="25.25" style="864" bestFit="1" customWidth="1"/>
    <col min="2266" max="2267" width="23" style="864" bestFit="1" customWidth="1"/>
    <col min="2268" max="2270" width="25.25" style="864" bestFit="1" customWidth="1"/>
    <col min="2271" max="2272" width="27.5" style="864" bestFit="1" customWidth="1"/>
    <col min="2273" max="2273" width="25.25" style="864" bestFit="1" customWidth="1"/>
    <col min="2274" max="2275" width="27.5" style="864" bestFit="1" customWidth="1"/>
    <col min="2276" max="2276" width="29.625" style="864" bestFit="1" customWidth="1"/>
    <col min="2277" max="2277" width="27.5" style="864" bestFit="1" customWidth="1"/>
    <col min="2278" max="2278" width="24.5" style="864" bestFit="1" customWidth="1"/>
    <col min="2279" max="2279" width="29" style="864" bestFit="1" customWidth="1"/>
    <col min="2280" max="2281" width="20.75" style="864" bestFit="1" customWidth="1"/>
    <col min="2282" max="2282" width="27.5" style="864" bestFit="1" customWidth="1"/>
    <col min="2283" max="2284" width="23" style="864" bestFit="1" customWidth="1"/>
    <col min="2285" max="2285" width="29.625" style="864" bestFit="1" customWidth="1"/>
    <col min="2286" max="2286" width="9.125" style="864" bestFit="1" customWidth="1"/>
    <col min="2287" max="2289" width="18.125" style="864" bestFit="1" customWidth="1"/>
    <col min="2290" max="2290" width="20.375" style="864" bestFit="1" customWidth="1"/>
    <col min="2291" max="2291" width="25.25" style="864" bestFit="1" customWidth="1"/>
    <col min="2292" max="2292" width="27.5" style="864" bestFit="1" customWidth="1"/>
    <col min="2293" max="2294" width="9.125" style="864" bestFit="1" customWidth="1"/>
    <col min="2295" max="2295" width="11.25" style="864" bestFit="1" customWidth="1"/>
    <col min="2296" max="2296" width="15" style="864" bestFit="1" customWidth="1"/>
    <col min="2297" max="2297" width="16.375" style="864" bestFit="1" customWidth="1"/>
    <col min="2298" max="2300" width="23.25" style="864" bestFit="1" customWidth="1"/>
    <col min="2301" max="2302" width="20.75" style="864" bestFit="1" customWidth="1"/>
    <col min="2303" max="2303" width="6.625" style="864" bestFit="1" customWidth="1"/>
    <col min="2304" max="2304" width="9" style="864"/>
    <col min="2305" max="2305" width="16.375" style="864" bestFit="1" customWidth="1"/>
    <col min="2306" max="2306" width="14.125" style="864" bestFit="1" customWidth="1"/>
    <col min="2307" max="2309" width="9.75" style="864" bestFit="1" customWidth="1"/>
    <col min="2310" max="2310" width="14.125" style="864" bestFit="1" customWidth="1"/>
    <col min="2311" max="2311" width="15.25" style="864" customWidth="1"/>
    <col min="2312" max="2312" width="14.125" style="864" bestFit="1" customWidth="1"/>
    <col min="2313" max="2313" width="15.25" style="864" bestFit="1" customWidth="1"/>
    <col min="2314" max="2316" width="13.625" style="864" bestFit="1" customWidth="1"/>
    <col min="2317" max="2317" width="12" style="864" bestFit="1" customWidth="1"/>
    <col min="2318" max="2318" width="22.125" style="864" bestFit="1" customWidth="1"/>
    <col min="2319" max="2320" width="30.125" style="864" bestFit="1" customWidth="1"/>
    <col min="2321" max="2322" width="21" style="864" bestFit="1" customWidth="1"/>
    <col min="2323" max="2323" width="18.75" style="864" bestFit="1" customWidth="1"/>
    <col min="2324" max="2324" width="21" style="864" bestFit="1" customWidth="1"/>
    <col min="2325" max="2326" width="9.75" style="864" bestFit="1" customWidth="1"/>
    <col min="2327" max="2327" width="18.875" style="864" bestFit="1" customWidth="1"/>
    <col min="2328" max="2328" width="9.75" style="864" bestFit="1" customWidth="1"/>
    <col min="2329" max="2329" width="18.875" style="864" bestFit="1" customWidth="1"/>
    <col min="2330" max="2331" width="9.75" style="864" bestFit="1" customWidth="1"/>
    <col min="2332" max="2333" width="12.125" style="864" bestFit="1" customWidth="1"/>
    <col min="2334" max="2334" width="7.125" style="864" bestFit="1" customWidth="1"/>
    <col min="2335" max="2335" width="9.75" style="864" bestFit="1" customWidth="1"/>
    <col min="2336" max="2336" width="15.5" style="864" bestFit="1" customWidth="1"/>
    <col min="2337" max="2337" width="19.375" style="864" bestFit="1" customWidth="1"/>
    <col min="2338" max="2338" width="5.75" style="864" bestFit="1" customWidth="1"/>
    <col min="2339" max="2339" width="9.75" style="864" bestFit="1" customWidth="1"/>
    <col min="2340" max="2340" width="11.875" style="864" bestFit="1" customWidth="1"/>
    <col min="2341" max="2341" width="9.125" style="864" bestFit="1" customWidth="1"/>
    <col min="2342" max="2342" width="10.5" style="864" bestFit="1" customWidth="1"/>
    <col min="2343" max="2343" width="16.375" style="864" bestFit="1" customWidth="1"/>
    <col min="2344" max="2344" width="12.125" style="864" bestFit="1" customWidth="1"/>
    <col min="2345" max="2345" width="10.375" style="864" bestFit="1" customWidth="1"/>
    <col min="2346" max="2346" width="11.875" style="864" bestFit="1" customWidth="1"/>
    <col min="2347" max="2355" width="16.375" style="864" bestFit="1" customWidth="1"/>
    <col min="2356" max="2356" width="10.625" style="864" bestFit="1" customWidth="1"/>
    <col min="2357" max="2357" width="11.875" style="864" bestFit="1" customWidth="1"/>
    <col min="2358" max="2358" width="16.375" style="864" bestFit="1" customWidth="1"/>
    <col min="2359" max="2359" width="20.75" style="864" bestFit="1" customWidth="1"/>
    <col min="2360" max="2360" width="16.375" style="864" bestFit="1" customWidth="1"/>
    <col min="2361" max="2361" width="20.75" style="864" bestFit="1" customWidth="1"/>
    <col min="2362" max="2362" width="16.375" style="864" bestFit="1" customWidth="1"/>
    <col min="2363" max="2363" width="20.75" style="864" bestFit="1" customWidth="1"/>
    <col min="2364" max="2364" width="16.375" style="864" bestFit="1" customWidth="1"/>
    <col min="2365" max="2365" width="20.75" style="864" bestFit="1" customWidth="1"/>
    <col min="2366" max="2366" width="16.375" style="864" bestFit="1" customWidth="1"/>
    <col min="2367" max="2367" width="20.75" style="864" bestFit="1" customWidth="1"/>
    <col min="2368" max="2368" width="14.125" style="864" bestFit="1" customWidth="1"/>
    <col min="2369" max="2369" width="18.625" style="864" bestFit="1" customWidth="1"/>
    <col min="2370" max="2370" width="16.375" style="864" bestFit="1" customWidth="1"/>
    <col min="2371" max="2371" width="20.75" style="864" bestFit="1" customWidth="1"/>
    <col min="2372" max="2372" width="16.375" style="864" bestFit="1" customWidth="1"/>
    <col min="2373" max="2373" width="20.75" style="864" bestFit="1" customWidth="1"/>
    <col min="2374" max="2379" width="23" style="864" bestFit="1" customWidth="1"/>
    <col min="2380" max="2381" width="18.625" style="864" bestFit="1" customWidth="1"/>
    <col min="2382" max="2382" width="10.5" style="864" bestFit="1" customWidth="1"/>
    <col min="2383" max="2383" width="11.875" style="864" bestFit="1" customWidth="1"/>
    <col min="2384" max="2384" width="10.5" style="864" bestFit="1" customWidth="1"/>
    <col min="2385" max="2386" width="11.875" style="864" bestFit="1" customWidth="1"/>
    <col min="2387" max="2387" width="16.375" style="864" bestFit="1" customWidth="1"/>
    <col min="2388" max="2388" width="17.875" style="864" bestFit="1" customWidth="1"/>
    <col min="2389" max="2389" width="22.25" style="864" bestFit="1" customWidth="1"/>
    <col min="2390" max="2390" width="7.75" style="864" bestFit="1" customWidth="1"/>
    <col min="2391" max="2393" width="11.875" style="864" bestFit="1" customWidth="1"/>
    <col min="2394" max="2394" width="16.375" style="864" bestFit="1" customWidth="1"/>
    <col min="2395" max="2397" width="11.875" style="864" bestFit="1" customWidth="1"/>
    <col min="2398" max="2398" width="14.125" style="864" bestFit="1" customWidth="1"/>
    <col min="2399" max="2399" width="11.875" style="864" bestFit="1" customWidth="1"/>
    <col min="2400" max="2400" width="16.375" style="864" bestFit="1" customWidth="1"/>
    <col min="2401" max="2401" width="18.625" style="864" bestFit="1" customWidth="1"/>
    <col min="2402" max="2402" width="10.5" style="864" bestFit="1" customWidth="1"/>
    <col min="2403" max="2403" width="14.25" style="864" bestFit="1" customWidth="1"/>
    <col min="2404" max="2405" width="13.375" style="864" bestFit="1" customWidth="1"/>
    <col min="2406" max="2406" width="16.375" style="864" bestFit="1" customWidth="1"/>
    <col min="2407" max="2407" width="16.5" style="864" bestFit="1" customWidth="1"/>
    <col min="2408" max="2409" width="20.125" style="864" bestFit="1" customWidth="1"/>
    <col min="2410" max="2411" width="23" style="864" bestFit="1" customWidth="1"/>
    <col min="2412" max="2412" width="18.625" style="864" bestFit="1" customWidth="1"/>
    <col min="2413" max="2413" width="9.25" style="864" bestFit="1" customWidth="1"/>
    <col min="2414" max="2414" width="7.25" style="864" bestFit="1" customWidth="1"/>
    <col min="2415" max="2415" width="10.375" style="864" bestFit="1" customWidth="1"/>
    <col min="2416" max="2417" width="11.875" style="864" bestFit="1" customWidth="1"/>
    <col min="2418" max="2418" width="14.375" style="864" bestFit="1" customWidth="1"/>
    <col min="2419" max="2419" width="11.875" style="864" bestFit="1" customWidth="1"/>
    <col min="2420" max="2421" width="16.375" style="864" bestFit="1" customWidth="1"/>
    <col min="2422" max="2422" width="11.875" style="864" bestFit="1" customWidth="1"/>
    <col min="2423" max="2424" width="16.375" style="864" bestFit="1" customWidth="1"/>
    <col min="2425" max="2425" width="17.875" style="864" bestFit="1" customWidth="1"/>
    <col min="2426" max="2426" width="16.375" style="864" bestFit="1" customWidth="1"/>
    <col min="2427" max="2427" width="17.875" style="864" bestFit="1" customWidth="1"/>
    <col min="2428" max="2428" width="5.75" style="864" bestFit="1" customWidth="1"/>
    <col min="2429" max="2430" width="9.75" style="864" bestFit="1" customWidth="1"/>
    <col min="2431" max="2431" width="7.75" style="864" bestFit="1" customWidth="1"/>
    <col min="2432" max="2432" width="9.75" style="864" bestFit="1" customWidth="1"/>
    <col min="2433" max="2433" width="59.375" style="864" bestFit="1" customWidth="1"/>
    <col min="2434" max="2434" width="45.5" style="864" bestFit="1" customWidth="1"/>
    <col min="2435" max="2435" width="27.625" style="864" bestFit="1" customWidth="1"/>
    <col min="2436" max="2436" width="11.875" style="864" bestFit="1" customWidth="1"/>
    <col min="2437" max="2440" width="14.125" style="864" bestFit="1" customWidth="1"/>
    <col min="2441" max="2441" width="15.625" style="864" bestFit="1" customWidth="1"/>
    <col min="2442" max="2442" width="14.125" style="864" bestFit="1" customWidth="1"/>
    <col min="2443" max="2444" width="19.625" style="864" bestFit="1" customWidth="1"/>
    <col min="2445" max="2445" width="21.875" style="864" bestFit="1" customWidth="1"/>
    <col min="2446" max="2446" width="19.375" style="864" bestFit="1" customWidth="1"/>
    <col min="2447" max="2447" width="16.375" style="864" bestFit="1" customWidth="1"/>
    <col min="2448" max="2448" width="23" style="864" bestFit="1" customWidth="1"/>
    <col min="2449" max="2450" width="14.125" style="864" bestFit="1" customWidth="1"/>
    <col min="2451" max="2451" width="23.25" style="864" bestFit="1" customWidth="1"/>
    <col min="2452" max="2453" width="14.375" style="864" bestFit="1" customWidth="1"/>
    <col min="2454" max="2454" width="23.125" style="864" bestFit="1" customWidth="1"/>
    <col min="2455" max="2455" width="18.875" style="864" bestFit="1" customWidth="1"/>
    <col min="2456" max="2456" width="14.375" style="864" bestFit="1" customWidth="1"/>
    <col min="2457" max="2457" width="16.5" style="864" bestFit="1" customWidth="1"/>
    <col min="2458" max="2458" width="25.25" style="864" bestFit="1" customWidth="1"/>
    <col min="2459" max="2460" width="18.625" style="864" bestFit="1" customWidth="1"/>
    <col min="2461" max="2461" width="23" style="864" bestFit="1" customWidth="1"/>
    <col min="2462" max="2463" width="26.75" style="864" bestFit="1" customWidth="1"/>
    <col min="2464" max="2464" width="25.25" style="864" bestFit="1" customWidth="1"/>
    <col min="2465" max="2465" width="29.625" style="864" bestFit="1" customWidth="1"/>
    <col min="2466" max="2466" width="25.25" style="864" bestFit="1" customWidth="1"/>
    <col min="2467" max="2467" width="29.625" style="864" bestFit="1" customWidth="1"/>
    <col min="2468" max="2471" width="20.875" style="864" bestFit="1" customWidth="1"/>
    <col min="2472" max="2472" width="13.875" style="864" bestFit="1" customWidth="1"/>
    <col min="2473" max="2473" width="16.5" style="864" bestFit="1" customWidth="1"/>
    <col min="2474" max="2474" width="7.75" style="864" bestFit="1" customWidth="1"/>
    <col min="2475" max="2475" width="20.75" style="864" bestFit="1" customWidth="1"/>
    <col min="2476" max="2478" width="16.375" style="864" bestFit="1" customWidth="1"/>
    <col min="2479" max="2482" width="31" style="864" bestFit="1" customWidth="1"/>
    <col min="2483" max="2484" width="18.625" style="864" bestFit="1" customWidth="1"/>
    <col min="2485" max="2485" width="16.375" style="864" bestFit="1" customWidth="1"/>
    <col min="2486" max="2487" width="18.625" style="864" bestFit="1" customWidth="1"/>
    <col min="2488" max="2488" width="16.375" style="864" bestFit="1" customWidth="1"/>
    <col min="2489" max="2490" width="18.625" style="864" bestFit="1" customWidth="1"/>
    <col min="2491" max="2491" width="20.75" style="864" bestFit="1" customWidth="1"/>
    <col min="2492" max="2493" width="23" style="864" bestFit="1" customWidth="1"/>
    <col min="2494" max="2494" width="25.25" style="864" bestFit="1" customWidth="1"/>
    <col min="2495" max="2495" width="23" style="864" bestFit="1" customWidth="1"/>
    <col min="2496" max="2496" width="20.75" style="864" bestFit="1" customWidth="1"/>
    <col min="2497" max="2498" width="23" style="864" bestFit="1" customWidth="1"/>
    <col min="2499" max="2499" width="25.25" style="864" bestFit="1" customWidth="1"/>
    <col min="2500" max="2500" width="23" style="864" bestFit="1" customWidth="1"/>
    <col min="2501" max="2501" width="18.625" style="864" bestFit="1" customWidth="1"/>
    <col min="2502" max="2504" width="20.75" style="864" bestFit="1" customWidth="1"/>
    <col min="2505" max="2505" width="19.75" style="864" bestFit="1" customWidth="1"/>
    <col min="2506" max="2507" width="22" style="864" bestFit="1" customWidth="1"/>
    <col min="2508" max="2508" width="14.125" style="864" bestFit="1" customWidth="1"/>
    <col min="2509" max="2510" width="20.75" style="864" bestFit="1" customWidth="1"/>
    <col min="2511" max="2512" width="18.625" style="864" bestFit="1" customWidth="1"/>
    <col min="2513" max="2515" width="20.75" style="864" bestFit="1" customWidth="1"/>
    <col min="2516" max="2517" width="23" style="864" bestFit="1" customWidth="1"/>
    <col min="2518" max="2518" width="20.75" style="864" bestFit="1" customWidth="1"/>
    <col min="2519" max="2520" width="23" style="864" bestFit="1" customWidth="1"/>
    <col min="2521" max="2521" width="25.25" style="864" bestFit="1" customWidth="1"/>
    <col min="2522" max="2523" width="23" style="864" bestFit="1" customWidth="1"/>
    <col min="2524" max="2526" width="25.25" style="864" bestFit="1" customWidth="1"/>
    <col min="2527" max="2528" width="27.5" style="864" bestFit="1" customWidth="1"/>
    <col min="2529" max="2529" width="25.25" style="864" bestFit="1" customWidth="1"/>
    <col min="2530" max="2531" width="27.5" style="864" bestFit="1" customWidth="1"/>
    <col min="2532" max="2532" width="29.625" style="864" bestFit="1" customWidth="1"/>
    <col min="2533" max="2533" width="27.5" style="864" bestFit="1" customWidth="1"/>
    <col min="2534" max="2534" width="24.5" style="864" bestFit="1" customWidth="1"/>
    <col min="2535" max="2535" width="29" style="864" bestFit="1" customWidth="1"/>
    <col min="2536" max="2537" width="20.75" style="864" bestFit="1" customWidth="1"/>
    <col min="2538" max="2538" width="27.5" style="864" bestFit="1" customWidth="1"/>
    <col min="2539" max="2540" width="23" style="864" bestFit="1" customWidth="1"/>
    <col min="2541" max="2541" width="29.625" style="864" bestFit="1" customWidth="1"/>
    <col min="2542" max="2542" width="9.125" style="864" bestFit="1" customWidth="1"/>
    <col min="2543" max="2545" width="18.125" style="864" bestFit="1" customWidth="1"/>
    <col min="2546" max="2546" width="20.375" style="864" bestFit="1" customWidth="1"/>
    <col min="2547" max="2547" width="25.25" style="864" bestFit="1" customWidth="1"/>
    <col min="2548" max="2548" width="27.5" style="864" bestFit="1" customWidth="1"/>
    <col min="2549" max="2550" width="9.125" style="864" bestFit="1" customWidth="1"/>
    <col min="2551" max="2551" width="11.25" style="864" bestFit="1" customWidth="1"/>
    <col min="2552" max="2552" width="15" style="864" bestFit="1" customWidth="1"/>
    <col min="2553" max="2553" width="16.375" style="864" bestFit="1" customWidth="1"/>
    <col min="2554" max="2556" width="23.25" style="864" bestFit="1" customWidth="1"/>
    <col min="2557" max="2558" width="20.75" style="864" bestFit="1" customWidth="1"/>
    <col min="2559" max="2559" width="6.625" style="864" bestFit="1" customWidth="1"/>
    <col min="2560" max="2560" width="9" style="864"/>
    <col min="2561" max="2561" width="16.375" style="864" bestFit="1" customWidth="1"/>
    <col min="2562" max="2562" width="14.125" style="864" bestFit="1" customWidth="1"/>
    <col min="2563" max="2565" width="9.75" style="864" bestFit="1" customWidth="1"/>
    <col min="2566" max="2566" width="14.125" style="864" bestFit="1" customWidth="1"/>
    <col min="2567" max="2567" width="15.25" style="864" customWidth="1"/>
    <col min="2568" max="2568" width="14.125" style="864" bestFit="1" customWidth="1"/>
    <col min="2569" max="2569" width="15.25" style="864" bestFit="1" customWidth="1"/>
    <col min="2570" max="2572" width="13.625" style="864" bestFit="1" customWidth="1"/>
    <col min="2573" max="2573" width="12" style="864" bestFit="1" customWidth="1"/>
    <col min="2574" max="2574" width="22.125" style="864" bestFit="1" customWidth="1"/>
    <col min="2575" max="2576" width="30.125" style="864" bestFit="1" customWidth="1"/>
    <col min="2577" max="2578" width="21" style="864" bestFit="1" customWidth="1"/>
    <col min="2579" max="2579" width="18.75" style="864" bestFit="1" customWidth="1"/>
    <col min="2580" max="2580" width="21" style="864" bestFit="1" customWidth="1"/>
    <col min="2581" max="2582" width="9.75" style="864" bestFit="1" customWidth="1"/>
    <col min="2583" max="2583" width="18.875" style="864" bestFit="1" customWidth="1"/>
    <col min="2584" max="2584" width="9.75" style="864" bestFit="1" customWidth="1"/>
    <col min="2585" max="2585" width="18.875" style="864" bestFit="1" customWidth="1"/>
    <col min="2586" max="2587" width="9.75" style="864" bestFit="1" customWidth="1"/>
    <col min="2588" max="2589" width="12.125" style="864" bestFit="1" customWidth="1"/>
    <col min="2590" max="2590" width="7.125" style="864" bestFit="1" customWidth="1"/>
    <col min="2591" max="2591" width="9.75" style="864" bestFit="1" customWidth="1"/>
    <col min="2592" max="2592" width="15.5" style="864" bestFit="1" customWidth="1"/>
    <col min="2593" max="2593" width="19.375" style="864" bestFit="1" customWidth="1"/>
    <col min="2594" max="2594" width="5.75" style="864" bestFit="1" customWidth="1"/>
    <col min="2595" max="2595" width="9.75" style="864" bestFit="1" customWidth="1"/>
    <col min="2596" max="2596" width="11.875" style="864" bestFit="1" customWidth="1"/>
    <col min="2597" max="2597" width="9.125" style="864" bestFit="1" customWidth="1"/>
    <col min="2598" max="2598" width="10.5" style="864" bestFit="1" customWidth="1"/>
    <col min="2599" max="2599" width="16.375" style="864" bestFit="1" customWidth="1"/>
    <col min="2600" max="2600" width="12.125" style="864" bestFit="1" customWidth="1"/>
    <col min="2601" max="2601" width="10.375" style="864" bestFit="1" customWidth="1"/>
    <col min="2602" max="2602" width="11.875" style="864" bestFit="1" customWidth="1"/>
    <col min="2603" max="2611" width="16.375" style="864" bestFit="1" customWidth="1"/>
    <col min="2612" max="2612" width="10.625" style="864" bestFit="1" customWidth="1"/>
    <col min="2613" max="2613" width="11.875" style="864" bestFit="1" customWidth="1"/>
    <col min="2614" max="2614" width="16.375" style="864" bestFit="1" customWidth="1"/>
    <col min="2615" max="2615" width="20.75" style="864" bestFit="1" customWidth="1"/>
    <col min="2616" max="2616" width="16.375" style="864" bestFit="1" customWidth="1"/>
    <col min="2617" max="2617" width="20.75" style="864" bestFit="1" customWidth="1"/>
    <col min="2618" max="2618" width="16.375" style="864" bestFit="1" customWidth="1"/>
    <col min="2619" max="2619" width="20.75" style="864" bestFit="1" customWidth="1"/>
    <col min="2620" max="2620" width="16.375" style="864" bestFit="1" customWidth="1"/>
    <col min="2621" max="2621" width="20.75" style="864" bestFit="1" customWidth="1"/>
    <col min="2622" max="2622" width="16.375" style="864" bestFit="1" customWidth="1"/>
    <col min="2623" max="2623" width="20.75" style="864" bestFit="1" customWidth="1"/>
    <col min="2624" max="2624" width="14.125" style="864" bestFit="1" customWidth="1"/>
    <col min="2625" max="2625" width="18.625" style="864" bestFit="1" customWidth="1"/>
    <col min="2626" max="2626" width="16.375" style="864" bestFit="1" customWidth="1"/>
    <col min="2627" max="2627" width="20.75" style="864" bestFit="1" customWidth="1"/>
    <col min="2628" max="2628" width="16.375" style="864" bestFit="1" customWidth="1"/>
    <col min="2629" max="2629" width="20.75" style="864" bestFit="1" customWidth="1"/>
    <col min="2630" max="2635" width="23" style="864" bestFit="1" customWidth="1"/>
    <col min="2636" max="2637" width="18.625" style="864" bestFit="1" customWidth="1"/>
    <col min="2638" max="2638" width="10.5" style="864" bestFit="1" customWidth="1"/>
    <col min="2639" max="2639" width="11.875" style="864" bestFit="1" customWidth="1"/>
    <col min="2640" max="2640" width="10.5" style="864" bestFit="1" customWidth="1"/>
    <col min="2641" max="2642" width="11.875" style="864" bestFit="1" customWidth="1"/>
    <col min="2643" max="2643" width="16.375" style="864" bestFit="1" customWidth="1"/>
    <col min="2644" max="2644" width="17.875" style="864" bestFit="1" customWidth="1"/>
    <col min="2645" max="2645" width="22.25" style="864" bestFit="1" customWidth="1"/>
    <col min="2646" max="2646" width="7.75" style="864" bestFit="1" customWidth="1"/>
    <col min="2647" max="2649" width="11.875" style="864" bestFit="1" customWidth="1"/>
    <col min="2650" max="2650" width="16.375" style="864" bestFit="1" customWidth="1"/>
    <col min="2651" max="2653" width="11.875" style="864" bestFit="1" customWidth="1"/>
    <col min="2654" max="2654" width="14.125" style="864" bestFit="1" customWidth="1"/>
    <col min="2655" max="2655" width="11.875" style="864" bestFit="1" customWidth="1"/>
    <col min="2656" max="2656" width="16.375" style="864" bestFit="1" customWidth="1"/>
    <col min="2657" max="2657" width="18.625" style="864" bestFit="1" customWidth="1"/>
    <col min="2658" max="2658" width="10.5" style="864" bestFit="1" customWidth="1"/>
    <col min="2659" max="2659" width="14.25" style="864" bestFit="1" customWidth="1"/>
    <col min="2660" max="2661" width="13.375" style="864" bestFit="1" customWidth="1"/>
    <col min="2662" max="2662" width="16.375" style="864" bestFit="1" customWidth="1"/>
    <col min="2663" max="2663" width="16.5" style="864" bestFit="1" customWidth="1"/>
    <col min="2664" max="2665" width="20.125" style="864" bestFit="1" customWidth="1"/>
    <col min="2666" max="2667" width="23" style="864" bestFit="1" customWidth="1"/>
    <col min="2668" max="2668" width="18.625" style="864" bestFit="1" customWidth="1"/>
    <col min="2669" max="2669" width="9.25" style="864" bestFit="1" customWidth="1"/>
    <col min="2670" max="2670" width="7.25" style="864" bestFit="1" customWidth="1"/>
    <col min="2671" max="2671" width="10.375" style="864" bestFit="1" customWidth="1"/>
    <col min="2672" max="2673" width="11.875" style="864" bestFit="1" customWidth="1"/>
    <col min="2674" max="2674" width="14.375" style="864" bestFit="1" customWidth="1"/>
    <col min="2675" max="2675" width="11.875" style="864" bestFit="1" customWidth="1"/>
    <col min="2676" max="2677" width="16.375" style="864" bestFit="1" customWidth="1"/>
    <col min="2678" max="2678" width="11.875" style="864" bestFit="1" customWidth="1"/>
    <col min="2679" max="2680" width="16.375" style="864" bestFit="1" customWidth="1"/>
    <col min="2681" max="2681" width="17.875" style="864" bestFit="1" customWidth="1"/>
    <col min="2682" max="2682" width="16.375" style="864" bestFit="1" customWidth="1"/>
    <col min="2683" max="2683" width="17.875" style="864" bestFit="1" customWidth="1"/>
    <col min="2684" max="2684" width="5.75" style="864" bestFit="1" customWidth="1"/>
    <col min="2685" max="2686" width="9.75" style="864" bestFit="1" customWidth="1"/>
    <col min="2687" max="2687" width="7.75" style="864" bestFit="1" customWidth="1"/>
    <col min="2688" max="2688" width="9.75" style="864" bestFit="1" customWidth="1"/>
    <col min="2689" max="2689" width="59.375" style="864" bestFit="1" customWidth="1"/>
    <col min="2690" max="2690" width="45.5" style="864" bestFit="1" customWidth="1"/>
    <col min="2691" max="2691" width="27.625" style="864" bestFit="1" customWidth="1"/>
    <col min="2692" max="2692" width="11.875" style="864" bestFit="1" customWidth="1"/>
    <col min="2693" max="2696" width="14.125" style="864" bestFit="1" customWidth="1"/>
    <col min="2697" max="2697" width="15.625" style="864" bestFit="1" customWidth="1"/>
    <col min="2698" max="2698" width="14.125" style="864" bestFit="1" customWidth="1"/>
    <col min="2699" max="2700" width="19.625" style="864" bestFit="1" customWidth="1"/>
    <col min="2701" max="2701" width="21.875" style="864" bestFit="1" customWidth="1"/>
    <col min="2702" max="2702" width="19.375" style="864" bestFit="1" customWidth="1"/>
    <col min="2703" max="2703" width="16.375" style="864" bestFit="1" customWidth="1"/>
    <col min="2704" max="2704" width="23" style="864" bestFit="1" customWidth="1"/>
    <col min="2705" max="2706" width="14.125" style="864" bestFit="1" customWidth="1"/>
    <col min="2707" max="2707" width="23.25" style="864" bestFit="1" customWidth="1"/>
    <col min="2708" max="2709" width="14.375" style="864" bestFit="1" customWidth="1"/>
    <col min="2710" max="2710" width="23.125" style="864" bestFit="1" customWidth="1"/>
    <col min="2711" max="2711" width="18.875" style="864" bestFit="1" customWidth="1"/>
    <col min="2712" max="2712" width="14.375" style="864" bestFit="1" customWidth="1"/>
    <col min="2713" max="2713" width="16.5" style="864" bestFit="1" customWidth="1"/>
    <col min="2714" max="2714" width="25.25" style="864" bestFit="1" customWidth="1"/>
    <col min="2715" max="2716" width="18.625" style="864" bestFit="1" customWidth="1"/>
    <col min="2717" max="2717" width="23" style="864" bestFit="1" customWidth="1"/>
    <col min="2718" max="2719" width="26.75" style="864" bestFit="1" customWidth="1"/>
    <col min="2720" max="2720" width="25.25" style="864" bestFit="1" customWidth="1"/>
    <col min="2721" max="2721" width="29.625" style="864" bestFit="1" customWidth="1"/>
    <col min="2722" max="2722" width="25.25" style="864" bestFit="1" customWidth="1"/>
    <col min="2723" max="2723" width="29.625" style="864" bestFit="1" customWidth="1"/>
    <col min="2724" max="2727" width="20.875" style="864" bestFit="1" customWidth="1"/>
    <col min="2728" max="2728" width="13.875" style="864" bestFit="1" customWidth="1"/>
    <col min="2729" max="2729" width="16.5" style="864" bestFit="1" customWidth="1"/>
    <col min="2730" max="2730" width="7.75" style="864" bestFit="1" customWidth="1"/>
    <col min="2731" max="2731" width="20.75" style="864" bestFit="1" customWidth="1"/>
    <col min="2732" max="2734" width="16.375" style="864" bestFit="1" customWidth="1"/>
    <col min="2735" max="2738" width="31" style="864" bestFit="1" customWidth="1"/>
    <col min="2739" max="2740" width="18.625" style="864" bestFit="1" customWidth="1"/>
    <col min="2741" max="2741" width="16.375" style="864" bestFit="1" customWidth="1"/>
    <col min="2742" max="2743" width="18.625" style="864" bestFit="1" customWidth="1"/>
    <col min="2744" max="2744" width="16.375" style="864" bestFit="1" customWidth="1"/>
    <col min="2745" max="2746" width="18.625" style="864" bestFit="1" customWidth="1"/>
    <col min="2747" max="2747" width="20.75" style="864" bestFit="1" customWidth="1"/>
    <col min="2748" max="2749" width="23" style="864" bestFit="1" customWidth="1"/>
    <col min="2750" max="2750" width="25.25" style="864" bestFit="1" customWidth="1"/>
    <col min="2751" max="2751" width="23" style="864" bestFit="1" customWidth="1"/>
    <col min="2752" max="2752" width="20.75" style="864" bestFit="1" customWidth="1"/>
    <col min="2753" max="2754" width="23" style="864" bestFit="1" customWidth="1"/>
    <col min="2755" max="2755" width="25.25" style="864" bestFit="1" customWidth="1"/>
    <col min="2756" max="2756" width="23" style="864" bestFit="1" customWidth="1"/>
    <col min="2757" max="2757" width="18.625" style="864" bestFit="1" customWidth="1"/>
    <col min="2758" max="2760" width="20.75" style="864" bestFit="1" customWidth="1"/>
    <col min="2761" max="2761" width="19.75" style="864" bestFit="1" customWidth="1"/>
    <col min="2762" max="2763" width="22" style="864" bestFit="1" customWidth="1"/>
    <col min="2764" max="2764" width="14.125" style="864" bestFit="1" customWidth="1"/>
    <col min="2765" max="2766" width="20.75" style="864" bestFit="1" customWidth="1"/>
    <col min="2767" max="2768" width="18.625" style="864" bestFit="1" customWidth="1"/>
    <col min="2769" max="2771" width="20.75" style="864" bestFit="1" customWidth="1"/>
    <col min="2772" max="2773" width="23" style="864" bestFit="1" customWidth="1"/>
    <col min="2774" max="2774" width="20.75" style="864" bestFit="1" customWidth="1"/>
    <col min="2775" max="2776" width="23" style="864" bestFit="1" customWidth="1"/>
    <col min="2777" max="2777" width="25.25" style="864" bestFit="1" customWidth="1"/>
    <col min="2778" max="2779" width="23" style="864" bestFit="1" customWidth="1"/>
    <col min="2780" max="2782" width="25.25" style="864" bestFit="1" customWidth="1"/>
    <col min="2783" max="2784" width="27.5" style="864" bestFit="1" customWidth="1"/>
    <col min="2785" max="2785" width="25.25" style="864" bestFit="1" customWidth="1"/>
    <col min="2786" max="2787" width="27.5" style="864" bestFit="1" customWidth="1"/>
    <col min="2788" max="2788" width="29.625" style="864" bestFit="1" customWidth="1"/>
    <col min="2789" max="2789" width="27.5" style="864" bestFit="1" customWidth="1"/>
    <col min="2790" max="2790" width="24.5" style="864" bestFit="1" customWidth="1"/>
    <col min="2791" max="2791" width="29" style="864" bestFit="1" customWidth="1"/>
    <col min="2792" max="2793" width="20.75" style="864" bestFit="1" customWidth="1"/>
    <col min="2794" max="2794" width="27.5" style="864" bestFit="1" customWidth="1"/>
    <col min="2795" max="2796" width="23" style="864" bestFit="1" customWidth="1"/>
    <col min="2797" max="2797" width="29.625" style="864" bestFit="1" customWidth="1"/>
    <col min="2798" max="2798" width="9.125" style="864" bestFit="1" customWidth="1"/>
    <col min="2799" max="2801" width="18.125" style="864" bestFit="1" customWidth="1"/>
    <col min="2802" max="2802" width="20.375" style="864" bestFit="1" customWidth="1"/>
    <col min="2803" max="2803" width="25.25" style="864" bestFit="1" customWidth="1"/>
    <col min="2804" max="2804" width="27.5" style="864" bestFit="1" customWidth="1"/>
    <col min="2805" max="2806" width="9.125" style="864" bestFit="1" customWidth="1"/>
    <col min="2807" max="2807" width="11.25" style="864" bestFit="1" customWidth="1"/>
    <col min="2808" max="2808" width="15" style="864" bestFit="1" customWidth="1"/>
    <col min="2809" max="2809" width="16.375" style="864" bestFit="1" customWidth="1"/>
    <col min="2810" max="2812" width="23.25" style="864" bestFit="1" customWidth="1"/>
    <col min="2813" max="2814" width="20.75" style="864" bestFit="1" customWidth="1"/>
    <col min="2815" max="2815" width="6.625" style="864" bestFit="1" customWidth="1"/>
    <col min="2816" max="2816" width="9" style="864"/>
    <col min="2817" max="2817" width="16.375" style="864" bestFit="1" customWidth="1"/>
    <col min="2818" max="2818" width="14.125" style="864" bestFit="1" customWidth="1"/>
    <col min="2819" max="2821" width="9.75" style="864" bestFit="1" customWidth="1"/>
    <col min="2822" max="2822" width="14.125" style="864" bestFit="1" customWidth="1"/>
    <col min="2823" max="2823" width="15.25" style="864" customWidth="1"/>
    <col min="2824" max="2824" width="14.125" style="864" bestFit="1" customWidth="1"/>
    <col min="2825" max="2825" width="15.25" style="864" bestFit="1" customWidth="1"/>
    <col min="2826" max="2828" width="13.625" style="864" bestFit="1" customWidth="1"/>
    <col min="2829" max="2829" width="12" style="864" bestFit="1" customWidth="1"/>
    <col min="2830" max="2830" width="22.125" style="864" bestFit="1" customWidth="1"/>
    <col min="2831" max="2832" width="30.125" style="864" bestFit="1" customWidth="1"/>
    <col min="2833" max="2834" width="21" style="864" bestFit="1" customWidth="1"/>
    <col min="2835" max="2835" width="18.75" style="864" bestFit="1" customWidth="1"/>
    <col min="2836" max="2836" width="21" style="864" bestFit="1" customWidth="1"/>
    <col min="2837" max="2838" width="9.75" style="864" bestFit="1" customWidth="1"/>
    <col min="2839" max="2839" width="18.875" style="864" bestFit="1" customWidth="1"/>
    <col min="2840" max="2840" width="9.75" style="864" bestFit="1" customWidth="1"/>
    <col min="2841" max="2841" width="18.875" style="864" bestFit="1" customWidth="1"/>
    <col min="2842" max="2843" width="9.75" style="864" bestFit="1" customWidth="1"/>
    <col min="2844" max="2845" width="12.125" style="864" bestFit="1" customWidth="1"/>
    <col min="2846" max="2846" width="7.125" style="864" bestFit="1" customWidth="1"/>
    <col min="2847" max="2847" width="9.75" style="864" bestFit="1" customWidth="1"/>
    <col min="2848" max="2848" width="15.5" style="864" bestFit="1" customWidth="1"/>
    <col min="2849" max="2849" width="19.375" style="864" bestFit="1" customWidth="1"/>
    <col min="2850" max="2850" width="5.75" style="864" bestFit="1" customWidth="1"/>
    <col min="2851" max="2851" width="9.75" style="864" bestFit="1" customWidth="1"/>
    <col min="2852" max="2852" width="11.875" style="864" bestFit="1" customWidth="1"/>
    <col min="2853" max="2853" width="9.125" style="864" bestFit="1" customWidth="1"/>
    <col min="2854" max="2854" width="10.5" style="864" bestFit="1" customWidth="1"/>
    <col min="2855" max="2855" width="16.375" style="864" bestFit="1" customWidth="1"/>
    <col min="2856" max="2856" width="12.125" style="864" bestFit="1" customWidth="1"/>
    <col min="2857" max="2857" width="10.375" style="864" bestFit="1" customWidth="1"/>
    <col min="2858" max="2858" width="11.875" style="864" bestFit="1" customWidth="1"/>
    <col min="2859" max="2867" width="16.375" style="864" bestFit="1" customWidth="1"/>
    <col min="2868" max="2868" width="10.625" style="864" bestFit="1" customWidth="1"/>
    <col min="2869" max="2869" width="11.875" style="864" bestFit="1" customWidth="1"/>
    <col min="2870" max="2870" width="16.375" style="864" bestFit="1" customWidth="1"/>
    <col min="2871" max="2871" width="20.75" style="864" bestFit="1" customWidth="1"/>
    <col min="2872" max="2872" width="16.375" style="864" bestFit="1" customWidth="1"/>
    <col min="2873" max="2873" width="20.75" style="864" bestFit="1" customWidth="1"/>
    <col min="2874" max="2874" width="16.375" style="864" bestFit="1" customWidth="1"/>
    <col min="2875" max="2875" width="20.75" style="864" bestFit="1" customWidth="1"/>
    <col min="2876" max="2876" width="16.375" style="864" bestFit="1" customWidth="1"/>
    <col min="2877" max="2877" width="20.75" style="864" bestFit="1" customWidth="1"/>
    <col min="2878" max="2878" width="16.375" style="864" bestFit="1" customWidth="1"/>
    <col min="2879" max="2879" width="20.75" style="864" bestFit="1" customWidth="1"/>
    <col min="2880" max="2880" width="14.125" style="864" bestFit="1" customWidth="1"/>
    <col min="2881" max="2881" width="18.625" style="864" bestFit="1" customWidth="1"/>
    <col min="2882" max="2882" width="16.375" style="864" bestFit="1" customWidth="1"/>
    <col min="2883" max="2883" width="20.75" style="864" bestFit="1" customWidth="1"/>
    <col min="2884" max="2884" width="16.375" style="864" bestFit="1" customWidth="1"/>
    <col min="2885" max="2885" width="20.75" style="864" bestFit="1" customWidth="1"/>
    <col min="2886" max="2891" width="23" style="864" bestFit="1" customWidth="1"/>
    <col min="2892" max="2893" width="18.625" style="864" bestFit="1" customWidth="1"/>
    <col min="2894" max="2894" width="10.5" style="864" bestFit="1" customWidth="1"/>
    <col min="2895" max="2895" width="11.875" style="864" bestFit="1" customWidth="1"/>
    <col min="2896" max="2896" width="10.5" style="864" bestFit="1" customWidth="1"/>
    <col min="2897" max="2898" width="11.875" style="864" bestFit="1" customWidth="1"/>
    <col min="2899" max="2899" width="16.375" style="864" bestFit="1" customWidth="1"/>
    <col min="2900" max="2900" width="17.875" style="864" bestFit="1" customWidth="1"/>
    <col min="2901" max="2901" width="22.25" style="864" bestFit="1" customWidth="1"/>
    <col min="2902" max="2902" width="7.75" style="864" bestFit="1" customWidth="1"/>
    <col min="2903" max="2905" width="11.875" style="864" bestFit="1" customWidth="1"/>
    <col min="2906" max="2906" width="16.375" style="864" bestFit="1" customWidth="1"/>
    <col min="2907" max="2909" width="11.875" style="864" bestFit="1" customWidth="1"/>
    <col min="2910" max="2910" width="14.125" style="864" bestFit="1" customWidth="1"/>
    <col min="2911" max="2911" width="11.875" style="864" bestFit="1" customWidth="1"/>
    <col min="2912" max="2912" width="16.375" style="864" bestFit="1" customWidth="1"/>
    <col min="2913" max="2913" width="18.625" style="864" bestFit="1" customWidth="1"/>
    <col min="2914" max="2914" width="10.5" style="864" bestFit="1" customWidth="1"/>
    <col min="2915" max="2915" width="14.25" style="864" bestFit="1" customWidth="1"/>
    <col min="2916" max="2917" width="13.375" style="864" bestFit="1" customWidth="1"/>
    <col min="2918" max="2918" width="16.375" style="864" bestFit="1" customWidth="1"/>
    <col min="2919" max="2919" width="16.5" style="864" bestFit="1" customWidth="1"/>
    <col min="2920" max="2921" width="20.125" style="864" bestFit="1" customWidth="1"/>
    <col min="2922" max="2923" width="23" style="864" bestFit="1" customWidth="1"/>
    <col min="2924" max="2924" width="18.625" style="864" bestFit="1" customWidth="1"/>
    <col min="2925" max="2925" width="9.25" style="864" bestFit="1" customWidth="1"/>
    <col min="2926" max="2926" width="7.25" style="864" bestFit="1" customWidth="1"/>
    <col min="2927" max="2927" width="10.375" style="864" bestFit="1" customWidth="1"/>
    <col min="2928" max="2929" width="11.875" style="864" bestFit="1" customWidth="1"/>
    <col min="2930" max="2930" width="14.375" style="864" bestFit="1" customWidth="1"/>
    <col min="2931" max="2931" width="11.875" style="864" bestFit="1" customWidth="1"/>
    <col min="2932" max="2933" width="16.375" style="864" bestFit="1" customWidth="1"/>
    <col min="2934" max="2934" width="11.875" style="864" bestFit="1" customWidth="1"/>
    <col min="2935" max="2936" width="16.375" style="864" bestFit="1" customWidth="1"/>
    <col min="2937" max="2937" width="17.875" style="864" bestFit="1" customWidth="1"/>
    <col min="2938" max="2938" width="16.375" style="864" bestFit="1" customWidth="1"/>
    <col min="2939" max="2939" width="17.875" style="864" bestFit="1" customWidth="1"/>
    <col min="2940" max="2940" width="5.75" style="864" bestFit="1" customWidth="1"/>
    <col min="2941" max="2942" width="9.75" style="864" bestFit="1" customWidth="1"/>
    <col min="2943" max="2943" width="7.75" style="864" bestFit="1" customWidth="1"/>
    <col min="2944" max="2944" width="9.75" style="864" bestFit="1" customWidth="1"/>
    <col min="2945" max="2945" width="59.375" style="864" bestFit="1" customWidth="1"/>
    <col min="2946" max="2946" width="45.5" style="864" bestFit="1" customWidth="1"/>
    <col min="2947" max="2947" width="27.625" style="864" bestFit="1" customWidth="1"/>
    <col min="2948" max="2948" width="11.875" style="864" bestFit="1" customWidth="1"/>
    <col min="2949" max="2952" width="14.125" style="864" bestFit="1" customWidth="1"/>
    <col min="2953" max="2953" width="15.625" style="864" bestFit="1" customWidth="1"/>
    <col min="2954" max="2954" width="14.125" style="864" bestFit="1" customWidth="1"/>
    <col min="2955" max="2956" width="19.625" style="864" bestFit="1" customWidth="1"/>
    <col min="2957" max="2957" width="21.875" style="864" bestFit="1" customWidth="1"/>
    <col min="2958" max="2958" width="19.375" style="864" bestFit="1" customWidth="1"/>
    <col min="2959" max="2959" width="16.375" style="864" bestFit="1" customWidth="1"/>
    <col min="2960" max="2960" width="23" style="864" bestFit="1" customWidth="1"/>
    <col min="2961" max="2962" width="14.125" style="864" bestFit="1" customWidth="1"/>
    <col min="2963" max="2963" width="23.25" style="864" bestFit="1" customWidth="1"/>
    <col min="2964" max="2965" width="14.375" style="864" bestFit="1" customWidth="1"/>
    <col min="2966" max="2966" width="23.125" style="864" bestFit="1" customWidth="1"/>
    <col min="2967" max="2967" width="18.875" style="864" bestFit="1" customWidth="1"/>
    <col min="2968" max="2968" width="14.375" style="864" bestFit="1" customWidth="1"/>
    <col min="2969" max="2969" width="16.5" style="864" bestFit="1" customWidth="1"/>
    <col min="2970" max="2970" width="25.25" style="864" bestFit="1" customWidth="1"/>
    <col min="2971" max="2972" width="18.625" style="864" bestFit="1" customWidth="1"/>
    <col min="2973" max="2973" width="23" style="864" bestFit="1" customWidth="1"/>
    <col min="2974" max="2975" width="26.75" style="864" bestFit="1" customWidth="1"/>
    <col min="2976" max="2976" width="25.25" style="864" bestFit="1" customWidth="1"/>
    <col min="2977" max="2977" width="29.625" style="864" bestFit="1" customWidth="1"/>
    <col min="2978" max="2978" width="25.25" style="864" bestFit="1" customWidth="1"/>
    <col min="2979" max="2979" width="29.625" style="864" bestFit="1" customWidth="1"/>
    <col min="2980" max="2983" width="20.875" style="864" bestFit="1" customWidth="1"/>
    <col min="2984" max="2984" width="13.875" style="864" bestFit="1" customWidth="1"/>
    <col min="2985" max="2985" width="16.5" style="864" bestFit="1" customWidth="1"/>
    <col min="2986" max="2986" width="7.75" style="864" bestFit="1" customWidth="1"/>
    <col min="2987" max="2987" width="20.75" style="864" bestFit="1" customWidth="1"/>
    <col min="2988" max="2990" width="16.375" style="864" bestFit="1" customWidth="1"/>
    <col min="2991" max="2994" width="31" style="864" bestFit="1" customWidth="1"/>
    <col min="2995" max="2996" width="18.625" style="864" bestFit="1" customWidth="1"/>
    <col min="2997" max="2997" width="16.375" style="864" bestFit="1" customWidth="1"/>
    <col min="2998" max="2999" width="18.625" style="864" bestFit="1" customWidth="1"/>
    <col min="3000" max="3000" width="16.375" style="864" bestFit="1" customWidth="1"/>
    <col min="3001" max="3002" width="18.625" style="864" bestFit="1" customWidth="1"/>
    <col min="3003" max="3003" width="20.75" style="864" bestFit="1" customWidth="1"/>
    <col min="3004" max="3005" width="23" style="864" bestFit="1" customWidth="1"/>
    <col min="3006" max="3006" width="25.25" style="864" bestFit="1" customWidth="1"/>
    <col min="3007" max="3007" width="23" style="864" bestFit="1" customWidth="1"/>
    <col min="3008" max="3008" width="20.75" style="864" bestFit="1" customWidth="1"/>
    <col min="3009" max="3010" width="23" style="864" bestFit="1" customWidth="1"/>
    <col min="3011" max="3011" width="25.25" style="864" bestFit="1" customWidth="1"/>
    <col min="3012" max="3012" width="23" style="864" bestFit="1" customWidth="1"/>
    <col min="3013" max="3013" width="18.625" style="864" bestFit="1" customWidth="1"/>
    <col min="3014" max="3016" width="20.75" style="864" bestFit="1" customWidth="1"/>
    <col min="3017" max="3017" width="19.75" style="864" bestFit="1" customWidth="1"/>
    <col min="3018" max="3019" width="22" style="864" bestFit="1" customWidth="1"/>
    <col min="3020" max="3020" width="14.125" style="864" bestFit="1" customWidth="1"/>
    <col min="3021" max="3022" width="20.75" style="864" bestFit="1" customWidth="1"/>
    <col min="3023" max="3024" width="18.625" style="864" bestFit="1" customWidth="1"/>
    <col min="3025" max="3027" width="20.75" style="864" bestFit="1" customWidth="1"/>
    <col min="3028" max="3029" width="23" style="864" bestFit="1" customWidth="1"/>
    <col min="3030" max="3030" width="20.75" style="864" bestFit="1" customWidth="1"/>
    <col min="3031" max="3032" width="23" style="864" bestFit="1" customWidth="1"/>
    <col min="3033" max="3033" width="25.25" style="864" bestFit="1" customWidth="1"/>
    <col min="3034" max="3035" width="23" style="864" bestFit="1" customWidth="1"/>
    <col min="3036" max="3038" width="25.25" style="864" bestFit="1" customWidth="1"/>
    <col min="3039" max="3040" width="27.5" style="864" bestFit="1" customWidth="1"/>
    <col min="3041" max="3041" width="25.25" style="864" bestFit="1" customWidth="1"/>
    <col min="3042" max="3043" width="27.5" style="864" bestFit="1" customWidth="1"/>
    <col min="3044" max="3044" width="29.625" style="864" bestFit="1" customWidth="1"/>
    <col min="3045" max="3045" width="27.5" style="864" bestFit="1" customWidth="1"/>
    <col min="3046" max="3046" width="24.5" style="864" bestFit="1" customWidth="1"/>
    <col min="3047" max="3047" width="29" style="864" bestFit="1" customWidth="1"/>
    <col min="3048" max="3049" width="20.75" style="864" bestFit="1" customWidth="1"/>
    <col min="3050" max="3050" width="27.5" style="864" bestFit="1" customWidth="1"/>
    <col min="3051" max="3052" width="23" style="864" bestFit="1" customWidth="1"/>
    <col min="3053" max="3053" width="29.625" style="864" bestFit="1" customWidth="1"/>
    <col min="3054" max="3054" width="9.125" style="864" bestFit="1" customWidth="1"/>
    <col min="3055" max="3057" width="18.125" style="864" bestFit="1" customWidth="1"/>
    <col min="3058" max="3058" width="20.375" style="864" bestFit="1" customWidth="1"/>
    <col min="3059" max="3059" width="25.25" style="864" bestFit="1" customWidth="1"/>
    <col min="3060" max="3060" width="27.5" style="864" bestFit="1" customWidth="1"/>
    <col min="3061" max="3062" width="9.125" style="864" bestFit="1" customWidth="1"/>
    <col min="3063" max="3063" width="11.25" style="864" bestFit="1" customWidth="1"/>
    <col min="3064" max="3064" width="15" style="864" bestFit="1" customWidth="1"/>
    <col min="3065" max="3065" width="16.375" style="864" bestFit="1" customWidth="1"/>
    <col min="3066" max="3068" width="23.25" style="864" bestFit="1" customWidth="1"/>
    <col min="3069" max="3070" width="20.75" style="864" bestFit="1" customWidth="1"/>
    <col min="3071" max="3071" width="6.625" style="864" bestFit="1" customWidth="1"/>
    <col min="3072" max="3072" width="9" style="864"/>
    <col min="3073" max="3073" width="16.375" style="864" bestFit="1" customWidth="1"/>
    <col min="3074" max="3074" width="14.125" style="864" bestFit="1" customWidth="1"/>
    <col min="3075" max="3077" width="9.75" style="864" bestFit="1" customWidth="1"/>
    <col min="3078" max="3078" width="14.125" style="864" bestFit="1" customWidth="1"/>
    <col min="3079" max="3079" width="15.25" style="864" customWidth="1"/>
    <col min="3080" max="3080" width="14.125" style="864" bestFit="1" customWidth="1"/>
    <col min="3081" max="3081" width="15.25" style="864" bestFit="1" customWidth="1"/>
    <col min="3082" max="3084" width="13.625" style="864" bestFit="1" customWidth="1"/>
    <col min="3085" max="3085" width="12" style="864" bestFit="1" customWidth="1"/>
    <col min="3086" max="3086" width="22.125" style="864" bestFit="1" customWidth="1"/>
    <col min="3087" max="3088" width="30.125" style="864" bestFit="1" customWidth="1"/>
    <col min="3089" max="3090" width="21" style="864" bestFit="1" customWidth="1"/>
    <col min="3091" max="3091" width="18.75" style="864" bestFit="1" customWidth="1"/>
    <col min="3092" max="3092" width="21" style="864" bestFit="1" customWidth="1"/>
    <col min="3093" max="3094" width="9.75" style="864" bestFit="1" customWidth="1"/>
    <col min="3095" max="3095" width="18.875" style="864" bestFit="1" customWidth="1"/>
    <col min="3096" max="3096" width="9.75" style="864" bestFit="1" customWidth="1"/>
    <col min="3097" max="3097" width="18.875" style="864" bestFit="1" customWidth="1"/>
    <col min="3098" max="3099" width="9.75" style="864" bestFit="1" customWidth="1"/>
    <col min="3100" max="3101" width="12.125" style="864" bestFit="1" customWidth="1"/>
    <col min="3102" max="3102" width="7.125" style="864" bestFit="1" customWidth="1"/>
    <col min="3103" max="3103" width="9.75" style="864" bestFit="1" customWidth="1"/>
    <col min="3104" max="3104" width="15.5" style="864" bestFit="1" customWidth="1"/>
    <col min="3105" max="3105" width="19.375" style="864" bestFit="1" customWidth="1"/>
    <col min="3106" max="3106" width="5.75" style="864" bestFit="1" customWidth="1"/>
    <col min="3107" max="3107" width="9.75" style="864" bestFit="1" customWidth="1"/>
    <col min="3108" max="3108" width="11.875" style="864" bestFit="1" customWidth="1"/>
    <col min="3109" max="3109" width="9.125" style="864" bestFit="1" customWidth="1"/>
    <col min="3110" max="3110" width="10.5" style="864" bestFit="1" customWidth="1"/>
    <col min="3111" max="3111" width="16.375" style="864" bestFit="1" customWidth="1"/>
    <col min="3112" max="3112" width="12.125" style="864" bestFit="1" customWidth="1"/>
    <col min="3113" max="3113" width="10.375" style="864" bestFit="1" customWidth="1"/>
    <col min="3114" max="3114" width="11.875" style="864" bestFit="1" customWidth="1"/>
    <col min="3115" max="3123" width="16.375" style="864" bestFit="1" customWidth="1"/>
    <col min="3124" max="3124" width="10.625" style="864" bestFit="1" customWidth="1"/>
    <col min="3125" max="3125" width="11.875" style="864" bestFit="1" customWidth="1"/>
    <col min="3126" max="3126" width="16.375" style="864" bestFit="1" customWidth="1"/>
    <col min="3127" max="3127" width="20.75" style="864" bestFit="1" customWidth="1"/>
    <col min="3128" max="3128" width="16.375" style="864" bestFit="1" customWidth="1"/>
    <col min="3129" max="3129" width="20.75" style="864" bestFit="1" customWidth="1"/>
    <col min="3130" max="3130" width="16.375" style="864" bestFit="1" customWidth="1"/>
    <col min="3131" max="3131" width="20.75" style="864" bestFit="1" customWidth="1"/>
    <col min="3132" max="3132" width="16.375" style="864" bestFit="1" customWidth="1"/>
    <col min="3133" max="3133" width="20.75" style="864" bestFit="1" customWidth="1"/>
    <col min="3134" max="3134" width="16.375" style="864" bestFit="1" customWidth="1"/>
    <col min="3135" max="3135" width="20.75" style="864" bestFit="1" customWidth="1"/>
    <col min="3136" max="3136" width="14.125" style="864" bestFit="1" customWidth="1"/>
    <col min="3137" max="3137" width="18.625" style="864" bestFit="1" customWidth="1"/>
    <col min="3138" max="3138" width="16.375" style="864" bestFit="1" customWidth="1"/>
    <col min="3139" max="3139" width="20.75" style="864" bestFit="1" customWidth="1"/>
    <col min="3140" max="3140" width="16.375" style="864" bestFit="1" customWidth="1"/>
    <col min="3141" max="3141" width="20.75" style="864" bestFit="1" customWidth="1"/>
    <col min="3142" max="3147" width="23" style="864" bestFit="1" customWidth="1"/>
    <col min="3148" max="3149" width="18.625" style="864" bestFit="1" customWidth="1"/>
    <col min="3150" max="3150" width="10.5" style="864" bestFit="1" customWidth="1"/>
    <col min="3151" max="3151" width="11.875" style="864" bestFit="1" customWidth="1"/>
    <col min="3152" max="3152" width="10.5" style="864" bestFit="1" customWidth="1"/>
    <col min="3153" max="3154" width="11.875" style="864" bestFit="1" customWidth="1"/>
    <col min="3155" max="3155" width="16.375" style="864" bestFit="1" customWidth="1"/>
    <col min="3156" max="3156" width="17.875" style="864" bestFit="1" customWidth="1"/>
    <col min="3157" max="3157" width="22.25" style="864" bestFit="1" customWidth="1"/>
    <col min="3158" max="3158" width="7.75" style="864" bestFit="1" customWidth="1"/>
    <col min="3159" max="3161" width="11.875" style="864" bestFit="1" customWidth="1"/>
    <col min="3162" max="3162" width="16.375" style="864" bestFit="1" customWidth="1"/>
    <col min="3163" max="3165" width="11.875" style="864" bestFit="1" customWidth="1"/>
    <col min="3166" max="3166" width="14.125" style="864" bestFit="1" customWidth="1"/>
    <col min="3167" max="3167" width="11.875" style="864" bestFit="1" customWidth="1"/>
    <col min="3168" max="3168" width="16.375" style="864" bestFit="1" customWidth="1"/>
    <col min="3169" max="3169" width="18.625" style="864" bestFit="1" customWidth="1"/>
    <col min="3170" max="3170" width="10.5" style="864" bestFit="1" customWidth="1"/>
    <col min="3171" max="3171" width="14.25" style="864" bestFit="1" customWidth="1"/>
    <col min="3172" max="3173" width="13.375" style="864" bestFit="1" customWidth="1"/>
    <col min="3174" max="3174" width="16.375" style="864" bestFit="1" customWidth="1"/>
    <col min="3175" max="3175" width="16.5" style="864" bestFit="1" customWidth="1"/>
    <col min="3176" max="3177" width="20.125" style="864" bestFit="1" customWidth="1"/>
    <col min="3178" max="3179" width="23" style="864" bestFit="1" customWidth="1"/>
    <col min="3180" max="3180" width="18.625" style="864" bestFit="1" customWidth="1"/>
    <col min="3181" max="3181" width="9.25" style="864" bestFit="1" customWidth="1"/>
    <col min="3182" max="3182" width="7.25" style="864" bestFit="1" customWidth="1"/>
    <col min="3183" max="3183" width="10.375" style="864" bestFit="1" customWidth="1"/>
    <col min="3184" max="3185" width="11.875" style="864" bestFit="1" customWidth="1"/>
    <col min="3186" max="3186" width="14.375" style="864" bestFit="1" customWidth="1"/>
    <col min="3187" max="3187" width="11.875" style="864" bestFit="1" customWidth="1"/>
    <col min="3188" max="3189" width="16.375" style="864" bestFit="1" customWidth="1"/>
    <col min="3190" max="3190" width="11.875" style="864" bestFit="1" customWidth="1"/>
    <col min="3191" max="3192" width="16.375" style="864" bestFit="1" customWidth="1"/>
    <col min="3193" max="3193" width="17.875" style="864" bestFit="1" customWidth="1"/>
    <col min="3194" max="3194" width="16.375" style="864" bestFit="1" customWidth="1"/>
    <col min="3195" max="3195" width="17.875" style="864" bestFit="1" customWidth="1"/>
    <col min="3196" max="3196" width="5.75" style="864" bestFit="1" customWidth="1"/>
    <col min="3197" max="3198" width="9.75" style="864" bestFit="1" customWidth="1"/>
    <col min="3199" max="3199" width="7.75" style="864" bestFit="1" customWidth="1"/>
    <col min="3200" max="3200" width="9.75" style="864" bestFit="1" customWidth="1"/>
    <col min="3201" max="3201" width="59.375" style="864" bestFit="1" customWidth="1"/>
    <col min="3202" max="3202" width="45.5" style="864" bestFit="1" customWidth="1"/>
    <col min="3203" max="3203" width="27.625" style="864" bestFit="1" customWidth="1"/>
    <col min="3204" max="3204" width="11.875" style="864" bestFit="1" customWidth="1"/>
    <col min="3205" max="3208" width="14.125" style="864" bestFit="1" customWidth="1"/>
    <col min="3209" max="3209" width="15.625" style="864" bestFit="1" customWidth="1"/>
    <col min="3210" max="3210" width="14.125" style="864" bestFit="1" customWidth="1"/>
    <col min="3211" max="3212" width="19.625" style="864" bestFit="1" customWidth="1"/>
    <col min="3213" max="3213" width="21.875" style="864" bestFit="1" customWidth="1"/>
    <col min="3214" max="3214" width="19.375" style="864" bestFit="1" customWidth="1"/>
    <col min="3215" max="3215" width="16.375" style="864" bestFit="1" customWidth="1"/>
    <col min="3216" max="3216" width="23" style="864" bestFit="1" customWidth="1"/>
    <col min="3217" max="3218" width="14.125" style="864" bestFit="1" customWidth="1"/>
    <col min="3219" max="3219" width="23.25" style="864" bestFit="1" customWidth="1"/>
    <col min="3220" max="3221" width="14.375" style="864" bestFit="1" customWidth="1"/>
    <col min="3222" max="3222" width="23.125" style="864" bestFit="1" customWidth="1"/>
    <col min="3223" max="3223" width="18.875" style="864" bestFit="1" customWidth="1"/>
    <col min="3224" max="3224" width="14.375" style="864" bestFit="1" customWidth="1"/>
    <col min="3225" max="3225" width="16.5" style="864" bestFit="1" customWidth="1"/>
    <col min="3226" max="3226" width="25.25" style="864" bestFit="1" customWidth="1"/>
    <col min="3227" max="3228" width="18.625" style="864" bestFit="1" customWidth="1"/>
    <col min="3229" max="3229" width="23" style="864" bestFit="1" customWidth="1"/>
    <col min="3230" max="3231" width="26.75" style="864" bestFit="1" customWidth="1"/>
    <col min="3232" max="3232" width="25.25" style="864" bestFit="1" customWidth="1"/>
    <col min="3233" max="3233" width="29.625" style="864" bestFit="1" customWidth="1"/>
    <col min="3234" max="3234" width="25.25" style="864" bestFit="1" customWidth="1"/>
    <col min="3235" max="3235" width="29.625" style="864" bestFit="1" customWidth="1"/>
    <col min="3236" max="3239" width="20.875" style="864" bestFit="1" customWidth="1"/>
    <col min="3240" max="3240" width="13.875" style="864" bestFit="1" customWidth="1"/>
    <col min="3241" max="3241" width="16.5" style="864" bestFit="1" customWidth="1"/>
    <col min="3242" max="3242" width="7.75" style="864" bestFit="1" customWidth="1"/>
    <col min="3243" max="3243" width="20.75" style="864" bestFit="1" customWidth="1"/>
    <col min="3244" max="3246" width="16.375" style="864" bestFit="1" customWidth="1"/>
    <col min="3247" max="3250" width="31" style="864" bestFit="1" customWidth="1"/>
    <col min="3251" max="3252" width="18.625" style="864" bestFit="1" customWidth="1"/>
    <col min="3253" max="3253" width="16.375" style="864" bestFit="1" customWidth="1"/>
    <col min="3254" max="3255" width="18.625" style="864" bestFit="1" customWidth="1"/>
    <col min="3256" max="3256" width="16.375" style="864" bestFit="1" customWidth="1"/>
    <col min="3257" max="3258" width="18.625" style="864" bestFit="1" customWidth="1"/>
    <col min="3259" max="3259" width="20.75" style="864" bestFit="1" customWidth="1"/>
    <col min="3260" max="3261" width="23" style="864" bestFit="1" customWidth="1"/>
    <col min="3262" max="3262" width="25.25" style="864" bestFit="1" customWidth="1"/>
    <col min="3263" max="3263" width="23" style="864" bestFit="1" customWidth="1"/>
    <col min="3264" max="3264" width="20.75" style="864" bestFit="1" customWidth="1"/>
    <col min="3265" max="3266" width="23" style="864" bestFit="1" customWidth="1"/>
    <col min="3267" max="3267" width="25.25" style="864" bestFit="1" customWidth="1"/>
    <col min="3268" max="3268" width="23" style="864" bestFit="1" customWidth="1"/>
    <col min="3269" max="3269" width="18.625" style="864" bestFit="1" customWidth="1"/>
    <col min="3270" max="3272" width="20.75" style="864" bestFit="1" customWidth="1"/>
    <col min="3273" max="3273" width="19.75" style="864" bestFit="1" customWidth="1"/>
    <col min="3274" max="3275" width="22" style="864" bestFit="1" customWidth="1"/>
    <col min="3276" max="3276" width="14.125" style="864" bestFit="1" customWidth="1"/>
    <col min="3277" max="3278" width="20.75" style="864" bestFit="1" customWidth="1"/>
    <col min="3279" max="3280" width="18.625" style="864" bestFit="1" customWidth="1"/>
    <col min="3281" max="3283" width="20.75" style="864" bestFit="1" customWidth="1"/>
    <col min="3284" max="3285" width="23" style="864" bestFit="1" customWidth="1"/>
    <col min="3286" max="3286" width="20.75" style="864" bestFit="1" customWidth="1"/>
    <col min="3287" max="3288" width="23" style="864" bestFit="1" customWidth="1"/>
    <col min="3289" max="3289" width="25.25" style="864" bestFit="1" customWidth="1"/>
    <col min="3290" max="3291" width="23" style="864" bestFit="1" customWidth="1"/>
    <col min="3292" max="3294" width="25.25" style="864" bestFit="1" customWidth="1"/>
    <col min="3295" max="3296" width="27.5" style="864" bestFit="1" customWidth="1"/>
    <col min="3297" max="3297" width="25.25" style="864" bestFit="1" customWidth="1"/>
    <col min="3298" max="3299" width="27.5" style="864" bestFit="1" customWidth="1"/>
    <col min="3300" max="3300" width="29.625" style="864" bestFit="1" customWidth="1"/>
    <col min="3301" max="3301" width="27.5" style="864" bestFit="1" customWidth="1"/>
    <col min="3302" max="3302" width="24.5" style="864" bestFit="1" customWidth="1"/>
    <col min="3303" max="3303" width="29" style="864" bestFit="1" customWidth="1"/>
    <col min="3304" max="3305" width="20.75" style="864" bestFit="1" customWidth="1"/>
    <col min="3306" max="3306" width="27.5" style="864" bestFit="1" customWidth="1"/>
    <col min="3307" max="3308" width="23" style="864" bestFit="1" customWidth="1"/>
    <col min="3309" max="3309" width="29.625" style="864" bestFit="1" customWidth="1"/>
    <col min="3310" max="3310" width="9.125" style="864" bestFit="1" customWidth="1"/>
    <col min="3311" max="3313" width="18.125" style="864" bestFit="1" customWidth="1"/>
    <col min="3314" max="3314" width="20.375" style="864" bestFit="1" customWidth="1"/>
    <col min="3315" max="3315" width="25.25" style="864" bestFit="1" customWidth="1"/>
    <col min="3316" max="3316" width="27.5" style="864" bestFit="1" customWidth="1"/>
    <col min="3317" max="3318" width="9.125" style="864" bestFit="1" customWidth="1"/>
    <col min="3319" max="3319" width="11.25" style="864" bestFit="1" customWidth="1"/>
    <col min="3320" max="3320" width="15" style="864" bestFit="1" customWidth="1"/>
    <col min="3321" max="3321" width="16.375" style="864" bestFit="1" customWidth="1"/>
    <col min="3322" max="3324" width="23.25" style="864" bestFit="1" customWidth="1"/>
    <col min="3325" max="3326" width="20.75" style="864" bestFit="1" customWidth="1"/>
    <col min="3327" max="3327" width="6.625" style="864" bestFit="1" customWidth="1"/>
    <col min="3328" max="3328" width="9" style="864"/>
    <col min="3329" max="3329" width="16.375" style="864" bestFit="1" customWidth="1"/>
    <col min="3330" max="3330" width="14.125" style="864" bestFit="1" customWidth="1"/>
    <col min="3331" max="3333" width="9.75" style="864" bestFit="1" customWidth="1"/>
    <col min="3334" max="3334" width="14.125" style="864" bestFit="1" customWidth="1"/>
    <col min="3335" max="3335" width="15.25" style="864" customWidth="1"/>
    <col min="3336" max="3336" width="14.125" style="864" bestFit="1" customWidth="1"/>
    <col min="3337" max="3337" width="15.25" style="864" bestFit="1" customWidth="1"/>
    <col min="3338" max="3340" width="13.625" style="864" bestFit="1" customWidth="1"/>
    <col min="3341" max="3341" width="12" style="864" bestFit="1" customWidth="1"/>
    <col min="3342" max="3342" width="22.125" style="864" bestFit="1" customWidth="1"/>
    <col min="3343" max="3344" width="30.125" style="864" bestFit="1" customWidth="1"/>
    <col min="3345" max="3346" width="21" style="864" bestFit="1" customWidth="1"/>
    <col min="3347" max="3347" width="18.75" style="864" bestFit="1" customWidth="1"/>
    <col min="3348" max="3348" width="21" style="864" bestFit="1" customWidth="1"/>
    <col min="3349" max="3350" width="9.75" style="864" bestFit="1" customWidth="1"/>
    <col min="3351" max="3351" width="18.875" style="864" bestFit="1" customWidth="1"/>
    <col min="3352" max="3352" width="9.75" style="864" bestFit="1" customWidth="1"/>
    <col min="3353" max="3353" width="18.875" style="864" bestFit="1" customWidth="1"/>
    <col min="3354" max="3355" width="9.75" style="864" bestFit="1" customWidth="1"/>
    <col min="3356" max="3357" width="12.125" style="864" bestFit="1" customWidth="1"/>
    <col min="3358" max="3358" width="7.125" style="864" bestFit="1" customWidth="1"/>
    <col min="3359" max="3359" width="9.75" style="864" bestFit="1" customWidth="1"/>
    <col min="3360" max="3360" width="15.5" style="864" bestFit="1" customWidth="1"/>
    <col min="3361" max="3361" width="19.375" style="864" bestFit="1" customWidth="1"/>
    <col min="3362" max="3362" width="5.75" style="864" bestFit="1" customWidth="1"/>
    <col min="3363" max="3363" width="9.75" style="864" bestFit="1" customWidth="1"/>
    <col min="3364" max="3364" width="11.875" style="864" bestFit="1" customWidth="1"/>
    <col min="3365" max="3365" width="9.125" style="864" bestFit="1" customWidth="1"/>
    <col min="3366" max="3366" width="10.5" style="864" bestFit="1" customWidth="1"/>
    <col min="3367" max="3367" width="16.375" style="864" bestFit="1" customWidth="1"/>
    <col min="3368" max="3368" width="12.125" style="864" bestFit="1" customWidth="1"/>
    <col min="3369" max="3369" width="10.375" style="864" bestFit="1" customWidth="1"/>
    <col min="3370" max="3370" width="11.875" style="864" bestFit="1" customWidth="1"/>
    <col min="3371" max="3379" width="16.375" style="864" bestFit="1" customWidth="1"/>
    <col min="3380" max="3380" width="10.625" style="864" bestFit="1" customWidth="1"/>
    <col min="3381" max="3381" width="11.875" style="864" bestFit="1" customWidth="1"/>
    <col min="3382" max="3382" width="16.375" style="864" bestFit="1" customWidth="1"/>
    <col min="3383" max="3383" width="20.75" style="864" bestFit="1" customWidth="1"/>
    <col min="3384" max="3384" width="16.375" style="864" bestFit="1" customWidth="1"/>
    <col min="3385" max="3385" width="20.75" style="864" bestFit="1" customWidth="1"/>
    <col min="3386" max="3386" width="16.375" style="864" bestFit="1" customWidth="1"/>
    <col min="3387" max="3387" width="20.75" style="864" bestFit="1" customWidth="1"/>
    <col min="3388" max="3388" width="16.375" style="864" bestFit="1" customWidth="1"/>
    <col min="3389" max="3389" width="20.75" style="864" bestFit="1" customWidth="1"/>
    <col min="3390" max="3390" width="16.375" style="864" bestFit="1" customWidth="1"/>
    <col min="3391" max="3391" width="20.75" style="864" bestFit="1" customWidth="1"/>
    <col min="3392" max="3392" width="14.125" style="864" bestFit="1" customWidth="1"/>
    <col min="3393" max="3393" width="18.625" style="864" bestFit="1" customWidth="1"/>
    <col min="3394" max="3394" width="16.375" style="864" bestFit="1" customWidth="1"/>
    <col min="3395" max="3395" width="20.75" style="864" bestFit="1" customWidth="1"/>
    <col min="3396" max="3396" width="16.375" style="864" bestFit="1" customWidth="1"/>
    <col min="3397" max="3397" width="20.75" style="864" bestFit="1" customWidth="1"/>
    <col min="3398" max="3403" width="23" style="864" bestFit="1" customWidth="1"/>
    <col min="3404" max="3405" width="18.625" style="864" bestFit="1" customWidth="1"/>
    <col min="3406" max="3406" width="10.5" style="864" bestFit="1" customWidth="1"/>
    <col min="3407" max="3407" width="11.875" style="864" bestFit="1" customWidth="1"/>
    <col min="3408" max="3408" width="10.5" style="864" bestFit="1" customWidth="1"/>
    <col min="3409" max="3410" width="11.875" style="864" bestFit="1" customWidth="1"/>
    <col min="3411" max="3411" width="16.375" style="864" bestFit="1" customWidth="1"/>
    <col min="3412" max="3412" width="17.875" style="864" bestFit="1" customWidth="1"/>
    <col min="3413" max="3413" width="22.25" style="864" bestFit="1" customWidth="1"/>
    <col min="3414" max="3414" width="7.75" style="864" bestFit="1" customWidth="1"/>
    <col min="3415" max="3417" width="11.875" style="864" bestFit="1" customWidth="1"/>
    <col min="3418" max="3418" width="16.375" style="864" bestFit="1" customWidth="1"/>
    <col min="3419" max="3421" width="11.875" style="864" bestFit="1" customWidth="1"/>
    <col min="3422" max="3422" width="14.125" style="864" bestFit="1" customWidth="1"/>
    <col min="3423" max="3423" width="11.875" style="864" bestFit="1" customWidth="1"/>
    <col min="3424" max="3424" width="16.375" style="864" bestFit="1" customWidth="1"/>
    <col min="3425" max="3425" width="18.625" style="864" bestFit="1" customWidth="1"/>
    <col min="3426" max="3426" width="10.5" style="864" bestFit="1" customWidth="1"/>
    <col min="3427" max="3427" width="14.25" style="864" bestFit="1" customWidth="1"/>
    <col min="3428" max="3429" width="13.375" style="864" bestFit="1" customWidth="1"/>
    <col min="3430" max="3430" width="16.375" style="864" bestFit="1" customWidth="1"/>
    <col min="3431" max="3431" width="16.5" style="864" bestFit="1" customWidth="1"/>
    <col min="3432" max="3433" width="20.125" style="864" bestFit="1" customWidth="1"/>
    <col min="3434" max="3435" width="23" style="864" bestFit="1" customWidth="1"/>
    <col min="3436" max="3436" width="18.625" style="864" bestFit="1" customWidth="1"/>
    <col min="3437" max="3437" width="9.25" style="864" bestFit="1" customWidth="1"/>
    <col min="3438" max="3438" width="7.25" style="864" bestFit="1" customWidth="1"/>
    <col min="3439" max="3439" width="10.375" style="864" bestFit="1" customWidth="1"/>
    <col min="3440" max="3441" width="11.875" style="864" bestFit="1" customWidth="1"/>
    <col min="3442" max="3442" width="14.375" style="864" bestFit="1" customWidth="1"/>
    <col min="3443" max="3443" width="11.875" style="864" bestFit="1" customWidth="1"/>
    <col min="3444" max="3445" width="16.375" style="864" bestFit="1" customWidth="1"/>
    <col min="3446" max="3446" width="11.875" style="864" bestFit="1" customWidth="1"/>
    <col min="3447" max="3448" width="16.375" style="864" bestFit="1" customWidth="1"/>
    <col min="3449" max="3449" width="17.875" style="864" bestFit="1" customWidth="1"/>
    <col min="3450" max="3450" width="16.375" style="864" bestFit="1" customWidth="1"/>
    <col min="3451" max="3451" width="17.875" style="864" bestFit="1" customWidth="1"/>
    <col min="3452" max="3452" width="5.75" style="864" bestFit="1" customWidth="1"/>
    <col min="3453" max="3454" width="9.75" style="864" bestFit="1" customWidth="1"/>
    <col min="3455" max="3455" width="7.75" style="864" bestFit="1" customWidth="1"/>
    <col min="3456" max="3456" width="9.75" style="864" bestFit="1" customWidth="1"/>
    <col min="3457" max="3457" width="59.375" style="864" bestFit="1" customWidth="1"/>
    <col min="3458" max="3458" width="45.5" style="864" bestFit="1" customWidth="1"/>
    <col min="3459" max="3459" width="27.625" style="864" bestFit="1" customWidth="1"/>
    <col min="3460" max="3460" width="11.875" style="864" bestFit="1" customWidth="1"/>
    <col min="3461" max="3464" width="14.125" style="864" bestFit="1" customWidth="1"/>
    <col min="3465" max="3465" width="15.625" style="864" bestFit="1" customWidth="1"/>
    <col min="3466" max="3466" width="14.125" style="864" bestFit="1" customWidth="1"/>
    <col min="3467" max="3468" width="19.625" style="864" bestFit="1" customWidth="1"/>
    <col min="3469" max="3469" width="21.875" style="864" bestFit="1" customWidth="1"/>
    <col min="3470" max="3470" width="19.375" style="864" bestFit="1" customWidth="1"/>
    <col min="3471" max="3471" width="16.375" style="864" bestFit="1" customWidth="1"/>
    <col min="3472" max="3472" width="23" style="864" bestFit="1" customWidth="1"/>
    <col min="3473" max="3474" width="14.125" style="864" bestFit="1" customWidth="1"/>
    <col min="3475" max="3475" width="23.25" style="864" bestFit="1" customWidth="1"/>
    <col min="3476" max="3477" width="14.375" style="864" bestFit="1" customWidth="1"/>
    <col min="3478" max="3478" width="23.125" style="864" bestFit="1" customWidth="1"/>
    <col min="3479" max="3479" width="18.875" style="864" bestFit="1" customWidth="1"/>
    <col min="3480" max="3480" width="14.375" style="864" bestFit="1" customWidth="1"/>
    <col min="3481" max="3481" width="16.5" style="864" bestFit="1" customWidth="1"/>
    <col min="3482" max="3482" width="25.25" style="864" bestFit="1" customWidth="1"/>
    <col min="3483" max="3484" width="18.625" style="864" bestFit="1" customWidth="1"/>
    <col min="3485" max="3485" width="23" style="864" bestFit="1" customWidth="1"/>
    <col min="3486" max="3487" width="26.75" style="864" bestFit="1" customWidth="1"/>
    <col min="3488" max="3488" width="25.25" style="864" bestFit="1" customWidth="1"/>
    <col min="3489" max="3489" width="29.625" style="864" bestFit="1" customWidth="1"/>
    <col min="3490" max="3490" width="25.25" style="864" bestFit="1" customWidth="1"/>
    <col min="3491" max="3491" width="29.625" style="864" bestFit="1" customWidth="1"/>
    <col min="3492" max="3495" width="20.875" style="864" bestFit="1" customWidth="1"/>
    <col min="3496" max="3496" width="13.875" style="864" bestFit="1" customWidth="1"/>
    <col min="3497" max="3497" width="16.5" style="864" bestFit="1" customWidth="1"/>
    <col min="3498" max="3498" width="7.75" style="864" bestFit="1" customWidth="1"/>
    <col min="3499" max="3499" width="20.75" style="864" bestFit="1" customWidth="1"/>
    <col min="3500" max="3502" width="16.375" style="864" bestFit="1" customWidth="1"/>
    <col min="3503" max="3506" width="31" style="864" bestFit="1" customWidth="1"/>
    <col min="3507" max="3508" width="18.625" style="864" bestFit="1" customWidth="1"/>
    <col min="3509" max="3509" width="16.375" style="864" bestFit="1" customWidth="1"/>
    <col min="3510" max="3511" width="18.625" style="864" bestFit="1" customWidth="1"/>
    <col min="3512" max="3512" width="16.375" style="864" bestFit="1" customWidth="1"/>
    <col min="3513" max="3514" width="18.625" style="864" bestFit="1" customWidth="1"/>
    <col min="3515" max="3515" width="20.75" style="864" bestFit="1" customWidth="1"/>
    <col min="3516" max="3517" width="23" style="864" bestFit="1" customWidth="1"/>
    <col min="3518" max="3518" width="25.25" style="864" bestFit="1" customWidth="1"/>
    <col min="3519" max="3519" width="23" style="864" bestFit="1" customWidth="1"/>
    <col min="3520" max="3520" width="20.75" style="864" bestFit="1" customWidth="1"/>
    <col min="3521" max="3522" width="23" style="864" bestFit="1" customWidth="1"/>
    <col min="3523" max="3523" width="25.25" style="864" bestFit="1" customWidth="1"/>
    <col min="3524" max="3524" width="23" style="864" bestFit="1" customWidth="1"/>
    <col min="3525" max="3525" width="18.625" style="864" bestFit="1" customWidth="1"/>
    <col min="3526" max="3528" width="20.75" style="864" bestFit="1" customWidth="1"/>
    <col min="3529" max="3529" width="19.75" style="864" bestFit="1" customWidth="1"/>
    <col min="3530" max="3531" width="22" style="864" bestFit="1" customWidth="1"/>
    <col min="3532" max="3532" width="14.125" style="864" bestFit="1" customWidth="1"/>
    <col min="3533" max="3534" width="20.75" style="864" bestFit="1" customWidth="1"/>
    <col min="3535" max="3536" width="18.625" style="864" bestFit="1" customWidth="1"/>
    <col min="3537" max="3539" width="20.75" style="864" bestFit="1" customWidth="1"/>
    <col min="3540" max="3541" width="23" style="864" bestFit="1" customWidth="1"/>
    <col min="3542" max="3542" width="20.75" style="864" bestFit="1" customWidth="1"/>
    <col min="3543" max="3544" width="23" style="864" bestFit="1" customWidth="1"/>
    <col min="3545" max="3545" width="25.25" style="864" bestFit="1" customWidth="1"/>
    <col min="3546" max="3547" width="23" style="864" bestFit="1" customWidth="1"/>
    <col min="3548" max="3550" width="25.25" style="864" bestFit="1" customWidth="1"/>
    <col min="3551" max="3552" width="27.5" style="864" bestFit="1" customWidth="1"/>
    <col min="3553" max="3553" width="25.25" style="864" bestFit="1" customWidth="1"/>
    <col min="3554" max="3555" width="27.5" style="864" bestFit="1" customWidth="1"/>
    <col min="3556" max="3556" width="29.625" style="864" bestFit="1" customWidth="1"/>
    <col min="3557" max="3557" width="27.5" style="864" bestFit="1" customWidth="1"/>
    <col min="3558" max="3558" width="24.5" style="864" bestFit="1" customWidth="1"/>
    <col min="3559" max="3559" width="29" style="864" bestFit="1" customWidth="1"/>
    <col min="3560" max="3561" width="20.75" style="864" bestFit="1" customWidth="1"/>
    <col min="3562" max="3562" width="27.5" style="864" bestFit="1" customWidth="1"/>
    <col min="3563" max="3564" width="23" style="864" bestFit="1" customWidth="1"/>
    <col min="3565" max="3565" width="29.625" style="864" bestFit="1" customWidth="1"/>
    <col min="3566" max="3566" width="9.125" style="864" bestFit="1" customWidth="1"/>
    <col min="3567" max="3569" width="18.125" style="864" bestFit="1" customWidth="1"/>
    <col min="3570" max="3570" width="20.375" style="864" bestFit="1" customWidth="1"/>
    <col min="3571" max="3571" width="25.25" style="864" bestFit="1" customWidth="1"/>
    <col min="3572" max="3572" width="27.5" style="864" bestFit="1" customWidth="1"/>
    <col min="3573" max="3574" width="9.125" style="864" bestFit="1" customWidth="1"/>
    <col min="3575" max="3575" width="11.25" style="864" bestFit="1" customWidth="1"/>
    <col min="3576" max="3576" width="15" style="864" bestFit="1" customWidth="1"/>
    <col min="3577" max="3577" width="16.375" style="864" bestFit="1" customWidth="1"/>
    <col min="3578" max="3580" width="23.25" style="864" bestFit="1" customWidth="1"/>
    <col min="3581" max="3582" width="20.75" style="864" bestFit="1" customWidth="1"/>
    <col min="3583" max="3583" width="6.625" style="864" bestFit="1" customWidth="1"/>
    <col min="3584" max="3584" width="9" style="864"/>
    <col min="3585" max="3585" width="16.375" style="864" bestFit="1" customWidth="1"/>
    <col min="3586" max="3586" width="14.125" style="864" bestFit="1" customWidth="1"/>
    <col min="3587" max="3589" width="9.75" style="864" bestFit="1" customWidth="1"/>
    <col min="3590" max="3590" width="14.125" style="864" bestFit="1" customWidth="1"/>
    <col min="3591" max="3591" width="15.25" style="864" customWidth="1"/>
    <col min="3592" max="3592" width="14.125" style="864" bestFit="1" customWidth="1"/>
    <col min="3593" max="3593" width="15.25" style="864" bestFit="1" customWidth="1"/>
    <col min="3594" max="3596" width="13.625" style="864" bestFit="1" customWidth="1"/>
    <col min="3597" max="3597" width="12" style="864" bestFit="1" customWidth="1"/>
    <col min="3598" max="3598" width="22.125" style="864" bestFit="1" customWidth="1"/>
    <col min="3599" max="3600" width="30.125" style="864" bestFit="1" customWidth="1"/>
    <col min="3601" max="3602" width="21" style="864" bestFit="1" customWidth="1"/>
    <col min="3603" max="3603" width="18.75" style="864" bestFit="1" customWidth="1"/>
    <col min="3604" max="3604" width="21" style="864" bestFit="1" customWidth="1"/>
    <col min="3605" max="3606" width="9.75" style="864" bestFit="1" customWidth="1"/>
    <col min="3607" max="3607" width="18.875" style="864" bestFit="1" customWidth="1"/>
    <col min="3608" max="3608" width="9.75" style="864" bestFit="1" customWidth="1"/>
    <col min="3609" max="3609" width="18.875" style="864" bestFit="1" customWidth="1"/>
    <col min="3610" max="3611" width="9.75" style="864" bestFit="1" customWidth="1"/>
    <col min="3612" max="3613" width="12.125" style="864" bestFit="1" customWidth="1"/>
    <col min="3614" max="3614" width="7.125" style="864" bestFit="1" customWidth="1"/>
    <col min="3615" max="3615" width="9.75" style="864" bestFit="1" customWidth="1"/>
    <col min="3616" max="3616" width="15.5" style="864" bestFit="1" customWidth="1"/>
    <col min="3617" max="3617" width="19.375" style="864" bestFit="1" customWidth="1"/>
    <col min="3618" max="3618" width="5.75" style="864" bestFit="1" customWidth="1"/>
    <col min="3619" max="3619" width="9.75" style="864" bestFit="1" customWidth="1"/>
    <col min="3620" max="3620" width="11.875" style="864" bestFit="1" customWidth="1"/>
    <col min="3621" max="3621" width="9.125" style="864" bestFit="1" customWidth="1"/>
    <col min="3622" max="3622" width="10.5" style="864" bestFit="1" customWidth="1"/>
    <col min="3623" max="3623" width="16.375" style="864" bestFit="1" customWidth="1"/>
    <col min="3624" max="3624" width="12.125" style="864" bestFit="1" customWidth="1"/>
    <col min="3625" max="3625" width="10.375" style="864" bestFit="1" customWidth="1"/>
    <col min="3626" max="3626" width="11.875" style="864" bestFit="1" customWidth="1"/>
    <col min="3627" max="3635" width="16.375" style="864" bestFit="1" customWidth="1"/>
    <col min="3636" max="3636" width="10.625" style="864" bestFit="1" customWidth="1"/>
    <col min="3637" max="3637" width="11.875" style="864" bestFit="1" customWidth="1"/>
    <col min="3638" max="3638" width="16.375" style="864" bestFit="1" customWidth="1"/>
    <col min="3639" max="3639" width="20.75" style="864" bestFit="1" customWidth="1"/>
    <col min="3640" max="3640" width="16.375" style="864" bestFit="1" customWidth="1"/>
    <col min="3641" max="3641" width="20.75" style="864" bestFit="1" customWidth="1"/>
    <col min="3642" max="3642" width="16.375" style="864" bestFit="1" customWidth="1"/>
    <col min="3643" max="3643" width="20.75" style="864" bestFit="1" customWidth="1"/>
    <col min="3644" max="3644" width="16.375" style="864" bestFit="1" customWidth="1"/>
    <col min="3645" max="3645" width="20.75" style="864" bestFit="1" customWidth="1"/>
    <col min="3646" max="3646" width="16.375" style="864" bestFit="1" customWidth="1"/>
    <col min="3647" max="3647" width="20.75" style="864" bestFit="1" customWidth="1"/>
    <col min="3648" max="3648" width="14.125" style="864" bestFit="1" customWidth="1"/>
    <col min="3649" max="3649" width="18.625" style="864" bestFit="1" customWidth="1"/>
    <col min="3650" max="3650" width="16.375" style="864" bestFit="1" customWidth="1"/>
    <col min="3651" max="3651" width="20.75" style="864" bestFit="1" customWidth="1"/>
    <col min="3652" max="3652" width="16.375" style="864" bestFit="1" customWidth="1"/>
    <col min="3653" max="3653" width="20.75" style="864" bestFit="1" customWidth="1"/>
    <col min="3654" max="3659" width="23" style="864" bestFit="1" customWidth="1"/>
    <col min="3660" max="3661" width="18.625" style="864" bestFit="1" customWidth="1"/>
    <col min="3662" max="3662" width="10.5" style="864" bestFit="1" customWidth="1"/>
    <col min="3663" max="3663" width="11.875" style="864" bestFit="1" customWidth="1"/>
    <col min="3664" max="3664" width="10.5" style="864" bestFit="1" customWidth="1"/>
    <col min="3665" max="3666" width="11.875" style="864" bestFit="1" customWidth="1"/>
    <col min="3667" max="3667" width="16.375" style="864" bestFit="1" customWidth="1"/>
    <col min="3668" max="3668" width="17.875" style="864" bestFit="1" customWidth="1"/>
    <col min="3669" max="3669" width="22.25" style="864" bestFit="1" customWidth="1"/>
    <col min="3670" max="3670" width="7.75" style="864" bestFit="1" customWidth="1"/>
    <col min="3671" max="3673" width="11.875" style="864" bestFit="1" customWidth="1"/>
    <col min="3674" max="3674" width="16.375" style="864" bestFit="1" customWidth="1"/>
    <col min="3675" max="3677" width="11.875" style="864" bestFit="1" customWidth="1"/>
    <col min="3678" max="3678" width="14.125" style="864" bestFit="1" customWidth="1"/>
    <col min="3679" max="3679" width="11.875" style="864" bestFit="1" customWidth="1"/>
    <col min="3680" max="3680" width="16.375" style="864" bestFit="1" customWidth="1"/>
    <col min="3681" max="3681" width="18.625" style="864" bestFit="1" customWidth="1"/>
    <col min="3682" max="3682" width="10.5" style="864" bestFit="1" customWidth="1"/>
    <col min="3683" max="3683" width="14.25" style="864" bestFit="1" customWidth="1"/>
    <col min="3684" max="3685" width="13.375" style="864" bestFit="1" customWidth="1"/>
    <col min="3686" max="3686" width="16.375" style="864" bestFit="1" customWidth="1"/>
    <col min="3687" max="3687" width="16.5" style="864" bestFit="1" customWidth="1"/>
    <col min="3688" max="3689" width="20.125" style="864" bestFit="1" customWidth="1"/>
    <col min="3690" max="3691" width="23" style="864" bestFit="1" customWidth="1"/>
    <col min="3692" max="3692" width="18.625" style="864" bestFit="1" customWidth="1"/>
    <col min="3693" max="3693" width="9.25" style="864" bestFit="1" customWidth="1"/>
    <col min="3694" max="3694" width="7.25" style="864" bestFit="1" customWidth="1"/>
    <col min="3695" max="3695" width="10.375" style="864" bestFit="1" customWidth="1"/>
    <col min="3696" max="3697" width="11.875" style="864" bestFit="1" customWidth="1"/>
    <col min="3698" max="3698" width="14.375" style="864" bestFit="1" customWidth="1"/>
    <col min="3699" max="3699" width="11.875" style="864" bestFit="1" customWidth="1"/>
    <col min="3700" max="3701" width="16.375" style="864" bestFit="1" customWidth="1"/>
    <col min="3702" max="3702" width="11.875" style="864" bestFit="1" customWidth="1"/>
    <col min="3703" max="3704" width="16.375" style="864" bestFit="1" customWidth="1"/>
    <col min="3705" max="3705" width="17.875" style="864" bestFit="1" customWidth="1"/>
    <col min="3706" max="3706" width="16.375" style="864" bestFit="1" customWidth="1"/>
    <col min="3707" max="3707" width="17.875" style="864" bestFit="1" customWidth="1"/>
    <col min="3708" max="3708" width="5.75" style="864" bestFit="1" customWidth="1"/>
    <col min="3709" max="3710" width="9.75" style="864" bestFit="1" customWidth="1"/>
    <col min="3711" max="3711" width="7.75" style="864" bestFit="1" customWidth="1"/>
    <col min="3712" max="3712" width="9.75" style="864" bestFit="1" customWidth="1"/>
    <col min="3713" max="3713" width="59.375" style="864" bestFit="1" customWidth="1"/>
    <col min="3714" max="3714" width="45.5" style="864" bestFit="1" customWidth="1"/>
    <col min="3715" max="3715" width="27.625" style="864" bestFit="1" customWidth="1"/>
    <col min="3716" max="3716" width="11.875" style="864" bestFit="1" customWidth="1"/>
    <col min="3717" max="3720" width="14.125" style="864" bestFit="1" customWidth="1"/>
    <col min="3721" max="3721" width="15.625" style="864" bestFit="1" customWidth="1"/>
    <col min="3722" max="3722" width="14.125" style="864" bestFit="1" customWidth="1"/>
    <col min="3723" max="3724" width="19.625" style="864" bestFit="1" customWidth="1"/>
    <col min="3725" max="3725" width="21.875" style="864" bestFit="1" customWidth="1"/>
    <col min="3726" max="3726" width="19.375" style="864" bestFit="1" customWidth="1"/>
    <col min="3727" max="3727" width="16.375" style="864" bestFit="1" customWidth="1"/>
    <col min="3728" max="3728" width="23" style="864" bestFit="1" customWidth="1"/>
    <col min="3729" max="3730" width="14.125" style="864" bestFit="1" customWidth="1"/>
    <col min="3731" max="3731" width="23.25" style="864" bestFit="1" customWidth="1"/>
    <col min="3732" max="3733" width="14.375" style="864" bestFit="1" customWidth="1"/>
    <col min="3734" max="3734" width="23.125" style="864" bestFit="1" customWidth="1"/>
    <col min="3735" max="3735" width="18.875" style="864" bestFit="1" customWidth="1"/>
    <col min="3736" max="3736" width="14.375" style="864" bestFit="1" customWidth="1"/>
    <col min="3737" max="3737" width="16.5" style="864" bestFit="1" customWidth="1"/>
    <col min="3738" max="3738" width="25.25" style="864" bestFit="1" customWidth="1"/>
    <col min="3739" max="3740" width="18.625" style="864" bestFit="1" customWidth="1"/>
    <col min="3741" max="3741" width="23" style="864" bestFit="1" customWidth="1"/>
    <col min="3742" max="3743" width="26.75" style="864" bestFit="1" customWidth="1"/>
    <col min="3744" max="3744" width="25.25" style="864" bestFit="1" customWidth="1"/>
    <col min="3745" max="3745" width="29.625" style="864" bestFit="1" customWidth="1"/>
    <col min="3746" max="3746" width="25.25" style="864" bestFit="1" customWidth="1"/>
    <col min="3747" max="3747" width="29.625" style="864" bestFit="1" customWidth="1"/>
    <col min="3748" max="3751" width="20.875" style="864" bestFit="1" customWidth="1"/>
    <col min="3752" max="3752" width="13.875" style="864" bestFit="1" customWidth="1"/>
    <col min="3753" max="3753" width="16.5" style="864" bestFit="1" customWidth="1"/>
    <col min="3754" max="3754" width="7.75" style="864" bestFit="1" customWidth="1"/>
    <col min="3755" max="3755" width="20.75" style="864" bestFit="1" customWidth="1"/>
    <col min="3756" max="3758" width="16.375" style="864" bestFit="1" customWidth="1"/>
    <col min="3759" max="3762" width="31" style="864" bestFit="1" customWidth="1"/>
    <col min="3763" max="3764" width="18.625" style="864" bestFit="1" customWidth="1"/>
    <col min="3765" max="3765" width="16.375" style="864" bestFit="1" customWidth="1"/>
    <col min="3766" max="3767" width="18.625" style="864" bestFit="1" customWidth="1"/>
    <col min="3768" max="3768" width="16.375" style="864" bestFit="1" customWidth="1"/>
    <col min="3769" max="3770" width="18.625" style="864" bestFit="1" customWidth="1"/>
    <col min="3771" max="3771" width="20.75" style="864" bestFit="1" customWidth="1"/>
    <col min="3772" max="3773" width="23" style="864" bestFit="1" customWidth="1"/>
    <col min="3774" max="3774" width="25.25" style="864" bestFit="1" customWidth="1"/>
    <col min="3775" max="3775" width="23" style="864" bestFit="1" customWidth="1"/>
    <col min="3776" max="3776" width="20.75" style="864" bestFit="1" customWidth="1"/>
    <col min="3777" max="3778" width="23" style="864" bestFit="1" customWidth="1"/>
    <col min="3779" max="3779" width="25.25" style="864" bestFit="1" customWidth="1"/>
    <col min="3780" max="3780" width="23" style="864" bestFit="1" customWidth="1"/>
    <col min="3781" max="3781" width="18.625" style="864" bestFit="1" customWidth="1"/>
    <col min="3782" max="3784" width="20.75" style="864" bestFit="1" customWidth="1"/>
    <col min="3785" max="3785" width="19.75" style="864" bestFit="1" customWidth="1"/>
    <col min="3786" max="3787" width="22" style="864" bestFit="1" customWidth="1"/>
    <col min="3788" max="3788" width="14.125" style="864" bestFit="1" customWidth="1"/>
    <col min="3789" max="3790" width="20.75" style="864" bestFit="1" customWidth="1"/>
    <col min="3791" max="3792" width="18.625" style="864" bestFit="1" customWidth="1"/>
    <col min="3793" max="3795" width="20.75" style="864" bestFit="1" customWidth="1"/>
    <col min="3796" max="3797" width="23" style="864" bestFit="1" customWidth="1"/>
    <col min="3798" max="3798" width="20.75" style="864" bestFit="1" customWidth="1"/>
    <col min="3799" max="3800" width="23" style="864" bestFit="1" customWidth="1"/>
    <col min="3801" max="3801" width="25.25" style="864" bestFit="1" customWidth="1"/>
    <col min="3802" max="3803" width="23" style="864" bestFit="1" customWidth="1"/>
    <col min="3804" max="3806" width="25.25" style="864" bestFit="1" customWidth="1"/>
    <col min="3807" max="3808" width="27.5" style="864" bestFit="1" customWidth="1"/>
    <col min="3809" max="3809" width="25.25" style="864" bestFit="1" customWidth="1"/>
    <col min="3810" max="3811" width="27.5" style="864" bestFit="1" customWidth="1"/>
    <col min="3812" max="3812" width="29.625" style="864" bestFit="1" customWidth="1"/>
    <col min="3813" max="3813" width="27.5" style="864" bestFit="1" customWidth="1"/>
    <col min="3814" max="3814" width="24.5" style="864" bestFit="1" customWidth="1"/>
    <col min="3815" max="3815" width="29" style="864" bestFit="1" customWidth="1"/>
    <col min="3816" max="3817" width="20.75" style="864" bestFit="1" customWidth="1"/>
    <col min="3818" max="3818" width="27.5" style="864" bestFit="1" customWidth="1"/>
    <col min="3819" max="3820" width="23" style="864" bestFit="1" customWidth="1"/>
    <col min="3821" max="3821" width="29.625" style="864" bestFit="1" customWidth="1"/>
    <col min="3822" max="3822" width="9.125" style="864" bestFit="1" customWidth="1"/>
    <col min="3823" max="3825" width="18.125" style="864" bestFit="1" customWidth="1"/>
    <col min="3826" max="3826" width="20.375" style="864" bestFit="1" customWidth="1"/>
    <col min="3827" max="3827" width="25.25" style="864" bestFit="1" customWidth="1"/>
    <col min="3828" max="3828" width="27.5" style="864" bestFit="1" customWidth="1"/>
    <col min="3829" max="3830" width="9.125" style="864" bestFit="1" customWidth="1"/>
    <col min="3831" max="3831" width="11.25" style="864" bestFit="1" customWidth="1"/>
    <col min="3832" max="3832" width="15" style="864" bestFit="1" customWidth="1"/>
    <col min="3833" max="3833" width="16.375" style="864" bestFit="1" customWidth="1"/>
    <col min="3834" max="3836" width="23.25" style="864" bestFit="1" customWidth="1"/>
    <col min="3837" max="3838" width="20.75" style="864" bestFit="1" customWidth="1"/>
    <col min="3839" max="3839" width="6.625" style="864" bestFit="1" customWidth="1"/>
    <col min="3840" max="3840" width="9" style="864"/>
    <col min="3841" max="3841" width="16.375" style="864" bestFit="1" customWidth="1"/>
    <col min="3842" max="3842" width="14.125" style="864" bestFit="1" customWidth="1"/>
    <col min="3843" max="3845" width="9.75" style="864" bestFit="1" customWidth="1"/>
    <col min="3846" max="3846" width="14.125" style="864" bestFit="1" customWidth="1"/>
    <col min="3847" max="3847" width="15.25" style="864" customWidth="1"/>
    <col min="3848" max="3848" width="14.125" style="864" bestFit="1" customWidth="1"/>
    <col min="3849" max="3849" width="15.25" style="864" bestFit="1" customWidth="1"/>
    <col min="3850" max="3852" width="13.625" style="864" bestFit="1" customWidth="1"/>
    <col min="3853" max="3853" width="12" style="864" bestFit="1" customWidth="1"/>
    <col min="3854" max="3854" width="22.125" style="864" bestFit="1" customWidth="1"/>
    <col min="3855" max="3856" width="30.125" style="864" bestFit="1" customWidth="1"/>
    <col min="3857" max="3858" width="21" style="864" bestFit="1" customWidth="1"/>
    <col min="3859" max="3859" width="18.75" style="864" bestFit="1" customWidth="1"/>
    <col min="3860" max="3860" width="21" style="864" bestFit="1" customWidth="1"/>
    <col min="3861" max="3862" width="9.75" style="864" bestFit="1" customWidth="1"/>
    <col min="3863" max="3863" width="18.875" style="864" bestFit="1" customWidth="1"/>
    <col min="3864" max="3864" width="9.75" style="864" bestFit="1" customWidth="1"/>
    <col min="3865" max="3865" width="18.875" style="864" bestFit="1" customWidth="1"/>
    <col min="3866" max="3867" width="9.75" style="864" bestFit="1" customWidth="1"/>
    <col min="3868" max="3869" width="12.125" style="864" bestFit="1" customWidth="1"/>
    <col min="3870" max="3870" width="7.125" style="864" bestFit="1" customWidth="1"/>
    <col min="3871" max="3871" width="9.75" style="864" bestFit="1" customWidth="1"/>
    <col min="3872" max="3872" width="15.5" style="864" bestFit="1" customWidth="1"/>
    <col min="3873" max="3873" width="19.375" style="864" bestFit="1" customWidth="1"/>
    <col min="3874" max="3874" width="5.75" style="864" bestFit="1" customWidth="1"/>
    <col min="3875" max="3875" width="9.75" style="864" bestFit="1" customWidth="1"/>
    <col min="3876" max="3876" width="11.875" style="864" bestFit="1" customWidth="1"/>
    <col min="3877" max="3877" width="9.125" style="864" bestFit="1" customWidth="1"/>
    <col min="3878" max="3878" width="10.5" style="864" bestFit="1" customWidth="1"/>
    <col min="3879" max="3879" width="16.375" style="864" bestFit="1" customWidth="1"/>
    <col min="3880" max="3880" width="12.125" style="864" bestFit="1" customWidth="1"/>
    <col min="3881" max="3881" width="10.375" style="864" bestFit="1" customWidth="1"/>
    <col min="3882" max="3882" width="11.875" style="864" bestFit="1" customWidth="1"/>
    <col min="3883" max="3891" width="16.375" style="864" bestFit="1" customWidth="1"/>
    <col min="3892" max="3892" width="10.625" style="864" bestFit="1" customWidth="1"/>
    <col min="3893" max="3893" width="11.875" style="864" bestFit="1" customWidth="1"/>
    <col min="3894" max="3894" width="16.375" style="864" bestFit="1" customWidth="1"/>
    <col min="3895" max="3895" width="20.75" style="864" bestFit="1" customWidth="1"/>
    <col min="3896" max="3896" width="16.375" style="864" bestFit="1" customWidth="1"/>
    <col min="3897" max="3897" width="20.75" style="864" bestFit="1" customWidth="1"/>
    <col min="3898" max="3898" width="16.375" style="864" bestFit="1" customWidth="1"/>
    <col min="3899" max="3899" width="20.75" style="864" bestFit="1" customWidth="1"/>
    <col min="3900" max="3900" width="16.375" style="864" bestFit="1" customWidth="1"/>
    <col min="3901" max="3901" width="20.75" style="864" bestFit="1" customWidth="1"/>
    <col min="3902" max="3902" width="16.375" style="864" bestFit="1" customWidth="1"/>
    <col min="3903" max="3903" width="20.75" style="864" bestFit="1" customWidth="1"/>
    <col min="3904" max="3904" width="14.125" style="864" bestFit="1" customWidth="1"/>
    <col min="3905" max="3905" width="18.625" style="864" bestFit="1" customWidth="1"/>
    <col min="3906" max="3906" width="16.375" style="864" bestFit="1" customWidth="1"/>
    <col min="3907" max="3907" width="20.75" style="864" bestFit="1" customWidth="1"/>
    <col min="3908" max="3908" width="16.375" style="864" bestFit="1" customWidth="1"/>
    <col min="3909" max="3909" width="20.75" style="864" bestFit="1" customWidth="1"/>
    <col min="3910" max="3915" width="23" style="864" bestFit="1" customWidth="1"/>
    <col min="3916" max="3917" width="18.625" style="864" bestFit="1" customWidth="1"/>
    <col min="3918" max="3918" width="10.5" style="864" bestFit="1" customWidth="1"/>
    <col min="3919" max="3919" width="11.875" style="864" bestFit="1" customWidth="1"/>
    <col min="3920" max="3920" width="10.5" style="864" bestFit="1" customWidth="1"/>
    <col min="3921" max="3922" width="11.875" style="864" bestFit="1" customWidth="1"/>
    <col min="3923" max="3923" width="16.375" style="864" bestFit="1" customWidth="1"/>
    <col min="3924" max="3924" width="17.875" style="864" bestFit="1" customWidth="1"/>
    <col min="3925" max="3925" width="22.25" style="864" bestFit="1" customWidth="1"/>
    <col min="3926" max="3926" width="7.75" style="864" bestFit="1" customWidth="1"/>
    <col min="3927" max="3929" width="11.875" style="864" bestFit="1" customWidth="1"/>
    <col min="3930" max="3930" width="16.375" style="864" bestFit="1" customWidth="1"/>
    <col min="3931" max="3933" width="11.875" style="864" bestFit="1" customWidth="1"/>
    <col min="3934" max="3934" width="14.125" style="864" bestFit="1" customWidth="1"/>
    <col min="3935" max="3935" width="11.875" style="864" bestFit="1" customWidth="1"/>
    <col min="3936" max="3936" width="16.375" style="864" bestFit="1" customWidth="1"/>
    <col min="3937" max="3937" width="18.625" style="864" bestFit="1" customWidth="1"/>
    <col min="3938" max="3938" width="10.5" style="864" bestFit="1" customWidth="1"/>
    <col min="3939" max="3939" width="14.25" style="864" bestFit="1" customWidth="1"/>
    <col min="3940" max="3941" width="13.375" style="864" bestFit="1" customWidth="1"/>
    <col min="3942" max="3942" width="16.375" style="864" bestFit="1" customWidth="1"/>
    <col min="3943" max="3943" width="16.5" style="864" bestFit="1" customWidth="1"/>
    <col min="3944" max="3945" width="20.125" style="864" bestFit="1" customWidth="1"/>
    <col min="3946" max="3947" width="23" style="864" bestFit="1" customWidth="1"/>
    <col min="3948" max="3948" width="18.625" style="864" bestFit="1" customWidth="1"/>
    <col min="3949" max="3949" width="9.25" style="864" bestFit="1" customWidth="1"/>
    <col min="3950" max="3950" width="7.25" style="864" bestFit="1" customWidth="1"/>
    <col min="3951" max="3951" width="10.375" style="864" bestFit="1" customWidth="1"/>
    <col min="3952" max="3953" width="11.875" style="864" bestFit="1" customWidth="1"/>
    <col min="3954" max="3954" width="14.375" style="864" bestFit="1" customWidth="1"/>
    <col min="3955" max="3955" width="11.875" style="864" bestFit="1" customWidth="1"/>
    <col min="3956" max="3957" width="16.375" style="864" bestFit="1" customWidth="1"/>
    <col min="3958" max="3958" width="11.875" style="864" bestFit="1" customWidth="1"/>
    <col min="3959" max="3960" width="16.375" style="864" bestFit="1" customWidth="1"/>
    <col min="3961" max="3961" width="17.875" style="864" bestFit="1" customWidth="1"/>
    <col min="3962" max="3962" width="16.375" style="864" bestFit="1" customWidth="1"/>
    <col min="3963" max="3963" width="17.875" style="864" bestFit="1" customWidth="1"/>
    <col min="3964" max="3964" width="5.75" style="864" bestFit="1" customWidth="1"/>
    <col min="3965" max="3966" width="9.75" style="864" bestFit="1" customWidth="1"/>
    <col min="3967" max="3967" width="7.75" style="864" bestFit="1" customWidth="1"/>
    <col min="3968" max="3968" width="9.75" style="864" bestFit="1" customWidth="1"/>
    <col min="3969" max="3969" width="59.375" style="864" bestFit="1" customWidth="1"/>
    <col min="3970" max="3970" width="45.5" style="864" bestFit="1" customWidth="1"/>
    <col min="3971" max="3971" width="27.625" style="864" bestFit="1" customWidth="1"/>
    <col min="3972" max="3972" width="11.875" style="864" bestFit="1" customWidth="1"/>
    <col min="3973" max="3976" width="14.125" style="864" bestFit="1" customWidth="1"/>
    <col min="3977" max="3977" width="15.625" style="864" bestFit="1" customWidth="1"/>
    <col min="3978" max="3978" width="14.125" style="864" bestFit="1" customWidth="1"/>
    <col min="3979" max="3980" width="19.625" style="864" bestFit="1" customWidth="1"/>
    <col min="3981" max="3981" width="21.875" style="864" bestFit="1" customWidth="1"/>
    <col min="3982" max="3982" width="19.375" style="864" bestFit="1" customWidth="1"/>
    <col min="3983" max="3983" width="16.375" style="864" bestFit="1" customWidth="1"/>
    <col min="3984" max="3984" width="23" style="864" bestFit="1" customWidth="1"/>
    <col min="3985" max="3986" width="14.125" style="864" bestFit="1" customWidth="1"/>
    <col min="3987" max="3987" width="23.25" style="864" bestFit="1" customWidth="1"/>
    <col min="3988" max="3989" width="14.375" style="864" bestFit="1" customWidth="1"/>
    <col min="3990" max="3990" width="23.125" style="864" bestFit="1" customWidth="1"/>
    <col min="3991" max="3991" width="18.875" style="864" bestFit="1" customWidth="1"/>
    <col min="3992" max="3992" width="14.375" style="864" bestFit="1" customWidth="1"/>
    <col min="3993" max="3993" width="16.5" style="864" bestFit="1" customWidth="1"/>
    <col min="3994" max="3994" width="25.25" style="864" bestFit="1" customWidth="1"/>
    <col min="3995" max="3996" width="18.625" style="864" bestFit="1" customWidth="1"/>
    <col min="3997" max="3997" width="23" style="864" bestFit="1" customWidth="1"/>
    <col min="3998" max="3999" width="26.75" style="864" bestFit="1" customWidth="1"/>
    <col min="4000" max="4000" width="25.25" style="864" bestFit="1" customWidth="1"/>
    <col min="4001" max="4001" width="29.625" style="864" bestFit="1" customWidth="1"/>
    <col min="4002" max="4002" width="25.25" style="864" bestFit="1" customWidth="1"/>
    <col min="4003" max="4003" width="29.625" style="864" bestFit="1" customWidth="1"/>
    <col min="4004" max="4007" width="20.875" style="864" bestFit="1" customWidth="1"/>
    <col min="4008" max="4008" width="13.875" style="864" bestFit="1" customWidth="1"/>
    <col min="4009" max="4009" width="16.5" style="864" bestFit="1" customWidth="1"/>
    <col min="4010" max="4010" width="7.75" style="864" bestFit="1" customWidth="1"/>
    <col min="4011" max="4011" width="20.75" style="864" bestFit="1" customWidth="1"/>
    <col min="4012" max="4014" width="16.375" style="864" bestFit="1" customWidth="1"/>
    <col min="4015" max="4018" width="31" style="864" bestFit="1" customWidth="1"/>
    <col min="4019" max="4020" width="18.625" style="864" bestFit="1" customWidth="1"/>
    <col min="4021" max="4021" width="16.375" style="864" bestFit="1" customWidth="1"/>
    <col min="4022" max="4023" width="18.625" style="864" bestFit="1" customWidth="1"/>
    <col min="4024" max="4024" width="16.375" style="864" bestFit="1" customWidth="1"/>
    <col min="4025" max="4026" width="18.625" style="864" bestFit="1" customWidth="1"/>
    <col min="4027" max="4027" width="20.75" style="864" bestFit="1" customWidth="1"/>
    <col min="4028" max="4029" width="23" style="864" bestFit="1" customWidth="1"/>
    <col min="4030" max="4030" width="25.25" style="864" bestFit="1" customWidth="1"/>
    <col min="4031" max="4031" width="23" style="864" bestFit="1" customWidth="1"/>
    <col min="4032" max="4032" width="20.75" style="864" bestFit="1" customWidth="1"/>
    <col min="4033" max="4034" width="23" style="864" bestFit="1" customWidth="1"/>
    <col min="4035" max="4035" width="25.25" style="864" bestFit="1" customWidth="1"/>
    <col min="4036" max="4036" width="23" style="864" bestFit="1" customWidth="1"/>
    <col min="4037" max="4037" width="18.625" style="864" bestFit="1" customWidth="1"/>
    <col min="4038" max="4040" width="20.75" style="864" bestFit="1" customWidth="1"/>
    <col min="4041" max="4041" width="19.75" style="864" bestFit="1" customWidth="1"/>
    <col min="4042" max="4043" width="22" style="864" bestFit="1" customWidth="1"/>
    <col min="4044" max="4044" width="14.125" style="864" bestFit="1" customWidth="1"/>
    <col min="4045" max="4046" width="20.75" style="864" bestFit="1" customWidth="1"/>
    <col min="4047" max="4048" width="18.625" style="864" bestFit="1" customWidth="1"/>
    <col min="4049" max="4051" width="20.75" style="864" bestFit="1" customWidth="1"/>
    <col min="4052" max="4053" width="23" style="864" bestFit="1" customWidth="1"/>
    <col min="4054" max="4054" width="20.75" style="864" bestFit="1" customWidth="1"/>
    <col min="4055" max="4056" width="23" style="864" bestFit="1" customWidth="1"/>
    <col min="4057" max="4057" width="25.25" style="864" bestFit="1" customWidth="1"/>
    <col min="4058" max="4059" width="23" style="864" bestFit="1" customWidth="1"/>
    <col min="4060" max="4062" width="25.25" style="864" bestFit="1" customWidth="1"/>
    <col min="4063" max="4064" width="27.5" style="864" bestFit="1" customWidth="1"/>
    <col min="4065" max="4065" width="25.25" style="864" bestFit="1" customWidth="1"/>
    <col min="4066" max="4067" width="27.5" style="864" bestFit="1" customWidth="1"/>
    <col min="4068" max="4068" width="29.625" style="864" bestFit="1" customWidth="1"/>
    <col min="4069" max="4069" width="27.5" style="864" bestFit="1" customWidth="1"/>
    <col min="4070" max="4070" width="24.5" style="864" bestFit="1" customWidth="1"/>
    <col min="4071" max="4071" width="29" style="864" bestFit="1" customWidth="1"/>
    <col min="4072" max="4073" width="20.75" style="864" bestFit="1" customWidth="1"/>
    <col min="4074" max="4074" width="27.5" style="864" bestFit="1" customWidth="1"/>
    <col min="4075" max="4076" width="23" style="864" bestFit="1" customWidth="1"/>
    <col min="4077" max="4077" width="29.625" style="864" bestFit="1" customWidth="1"/>
    <col min="4078" max="4078" width="9.125" style="864" bestFit="1" customWidth="1"/>
    <col min="4079" max="4081" width="18.125" style="864" bestFit="1" customWidth="1"/>
    <col min="4082" max="4082" width="20.375" style="864" bestFit="1" customWidth="1"/>
    <col min="4083" max="4083" width="25.25" style="864" bestFit="1" customWidth="1"/>
    <col min="4084" max="4084" width="27.5" style="864" bestFit="1" customWidth="1"/>
    <col min="4085" max="4086" width="9.125" style="864" bestFit="1" customWidth="1"/>
    <col min="4087" max="4087" width="11.25" style="864" bestFit="1" customWidth="1"/>
    <col min="4088" max="4088" width="15" style="864" bestFit="1" customWidth="1"/>
    <col min="4089" max="4089" width="16.375" style="864" bestFit="1" customWidth="1"/>
    <col min="4090" max="4092" width="23.25" style="864" bestFit="1" customWidth="1"/>
    <col min="4093" max="4094" width="20.75" style="864" bestFit="1" customWidth="1"/>
    <col min="4095" max="4095" width="6.625" style="864" bestFit="1" customWidth="1"/>
    <col min="4096" max="4096" width="9" style="864"/>
    <col min="4097" max="4097" width="16.375" style="864" bestFit="1" customWidth="1"/>
    <col min="4098" max="4098" width="14.125" style="864" bestFit="1" customWidth="1"/>
    <col min="4099" max="4101" width="9.75" style="864" bestFit="1" customWidth="1"/>
    <col min="4102" max="4102" width="14.125" style="864" bestFit="1" customWidth="1"/>
    <col min="4103" max="4103" width="15.25" style="864" customWidth="1"/>
    <col min="4104" max="4104" width="14.125" style="864" bestFit="1" customWidth="1"/>
    <col min="4105" max="4105" width="15.25" style="864" bestFit="1" customWidth="1"/>
    <col min="4106" max="4108" width="13.625" style="864" bestFit="1" customWidth="1"/>
    <col min="4109" max="4109" width="12" style="864" bestFit="1" customWidth="1"/>
    <col min="4110" max="4110" width="22.125" style="864" bestFit="1" customWidth="1"/>
    <col min="4111" max="4112" width="30.125" style="864" bestFit="1" customWidth="1"/>
    <col min="4113" max="4114" width="21" style="864" bestFit="1" customWidth="1"/>
    <col min="4115" max="4115" width="18.75" style="864" bestFit="1" customWidth="1"/>
    <col min="4116" max="4116" width="21" style="864" bestFit="1" customWidth="1"/>
    <col min="4117" max="4118" width="9.75" style="864" bestFit="1" customWidth="1"/>
    <col min="4119" max="4119" width="18.875" style="864" bestFit="1" customWidth="1"/>
    <col min="4120" max="4120" width="9.75" style="864" bestFit="1" customWidth="1"/>
    <col min="4121" max="4121" width="18.875" style="864" bestFit="1" customWidth="1"/>
    <col min="4122" max="4123" width="9.75" style="864" bestFit="1" customWidth="1"/>
    <col min="4124" max="4125" width="12.125" style="864" bestFit="1" customWidth="1"/>
    <col min="4126" max="4126" width="7.125" style="864" bestFit="1" customWidth="1"/>
    <col min="4127" max="4127" width="9.75" style="864" bestFit="1" customWidth="1"/>
    <col min="4128" max="4128" width="15.5" style="864" bestFit="1" customWidth="1"/>
    <col min="4129" max="4129" width="19.375" style="864" bestFit="1" customWidth="1"/>
    <col min="4130" max="4130" width="5.75" style="864" bestFit="1" customWidth="1"/>
    <col min="4131" max="4131" width="9.75" style="864" bestFit="1" customWidth="1"/>
    <col min="4132" max="4132" width="11.875" style="864" bestFit="1" customWidth="1"/>
    <col min="4133" max="4133" width="9.125" style="864" bestFit="1" customWidth="1"/>
    <col min="4134" max="4134" width="10.5" style="864" bestFit="1" customWidth="1"/>
    <col min="4135" max="4135" width="16.375" style="864" bestFit="1" customWidth="1"/>
    <col min="4136" max="4136" width="12.125" style="864" bestFit="1" customWidth="1"/>
    <col min="4137" max="4137" width="10.375" style="864" bestFit="1" customWidth="1"/>
    <col min="4138" max="4138" width="11.875" style="864" bestFit="1" customWidth="1"/>
    <col min="4139" max="4147" width="16.375" style="864" bestFit="1" customWidth="1"/>
    <col min="4148" max="4148" width="10.625" style="864" bestFit="1" customWidth="1"/>
    <col min="4149" max="4149" width="11.875" style="864" bestFit="1" customWidth="1"/>
    <col min="4150" max="4150" width="16.375" style="864" bestFit="1" customWidth="1"/>
    <col min="4151" max="4151" width="20.75" style="864" bestFit="1" customWidth="1"/>
    <col min="4152" max="4152" width="16.375" style="864" bestFit="1" customWidth="1"/>
    <col min="4153" max="4153" width="20.75" style="864" bestFit="1" customWidth="1"/>
    <col min="4154" max="4154" width="16.375" style="864" bestFit="1" customWidth="1"/>
    <col min="4155" max="4155" width="20.75" style="864" bestFit="1" customWidth="1"/>
    <col min="4156" max="4156" width="16.375" style="864" bestFit="1" customWidth="1"/>
    <col min="4157" max="4157" width="20.75" style="864" bestFit="1" customWidth="1"/>
    <col min="4158" max="4158" width="16.375" style="864" bestFit="1" customWidth="1"/>
    <col min="4159" max="4159" width="20.75" style="864" bestFit="1" customWidth="1"/>
    <col min="4160" max="4160" width="14.125" style="864" bestFit="1" customWidth="1"/>
    <col min="4161" max="4161" width="18.625" style="864" bestFit="1" customWidth="1"/>
    <col min="4162" max="4162" width="16.375" style="864" bestFit="1" customWidth="1"/>
    <col min="4163" max="4163" width="20.75" style="864" bestFit="1" customWidth="1"/>
    <col min="4164" max="4164" width="16.375" style="864" bestFit="1" customWidth="1"/>
    <col min="4165" max="4165" width="20.75" style="864" bestFit="1" customWidth="1"/>
    <col min="4166" max="4171" width="23" style="864" bestFit="1" customWidth="1"/>
    <col min="4172" max="4173" width="18.625" style="864" bestFit="1" customWidth="1"/>
    <col min="4174" max="4174" width="10.5" style="864" bestFit="1" customWidth="1"/>
    <col min="4175" max="4175" width="11.875" style="864" bestFit="1" customWidth="1"/>
    <col min="4176" max="4176" width="10.5" style="864" bestFit="1" customWidth="1"/>
    <col min="4177" max="4178" width="11.875" style="864" bestFit="1" customWidth="1"/>
    <col min="4179" max="4179" width="16.375" style="864" bestFit="1" customWidth="1"/>
    <col min="4180" max="4180" width="17.875" style="864" bestFit="1" customWidth="1"/>
    <col min="4181" max="4181" width="22.25" style="864" bestFit="1" customWidth="1"/>
    <col min="4182" max="4182" width="7.75" style="864" bestFit="1" customWidth="1"/>
    <col min="4183" max="4185" width="11.875" style="864" bestFit="1" customWidth="1"/>
    <col min="4186" max="4186" width="16.375" style="864" bestFit="1" customWidth="1"/>
    <col min="4187" max="4189" width="11.875" style="864" bestFit="1" customWidth="1"/>
    <col min="4190" max="4190" width="14.125" style="864" bestFit="1" customWidth="1"/>
    <col min="4191" max="4191" width="11.875" style="864" bestFit="1" customWidth="1"/>
    <col min="4192" max="4192" width="16.375" style="864" bestFit="1" customWidth="1"/>
    <col min="4193" max="4193" width="18.625" style="864" bestFit="1" customWidth="1"/>
    <col min="4194" max="4194" width="10.5" style="864" bestFit="1" customWidth="1"/>
    <col min="4195" max="4195" width="14.25" style="864" bestFit="1" customWidth="1"/>
    <col min="4196" max="4197" width="13.375" style="864" bestFit="1" customWidth="1"/>
    <col min="4198" max="4198" width="16.375" style="864" bestFit="1" customWidth="1"/>
    <col min="4199" max="4199" width="16.5" style="864" bestFit="1" customWidth="1"/>
    <col min="4200" max="4201" width="20.125" style="864" bestFit="1" customWidth="1"/>
    <col min="4202" max="4203" width="23" style="864" bestFit="1" customWidth="1"/>
    <col min="4204" max="4204" width="18.625" style="864" bestFit="1" customWidth="1"/>
    <col min="4205" max="4205" width="9.25" style="864" bestFit="1" customWidth="1"/>
    <col min="4206" max="4206" width="7.25" style="864" bestFit="1" customWidth="1"/>
    <col min="4207" max="4207" width="10.375" style="864" bestFit="1" customWidth="1"/>
    <col min="4208" max="4209" width="11.875" style="864" bestFit="1" customWidth="1"/>
    <col min="4210" max="4210" width="14.375" style="864" bestFit="1" customWidth="1"/>
    <col min="4211" max="4211" width="11.875" style="864" bestFit="1" customWidth="1"/>
    <col min="4212" max="4213" width="16.375" style="864" bestFit="1" customWidth="1"/>
    <col min="4214" max="4214" width="11.875" style="864" bestFit="1" customWidth="1"/>
    <col min="4215" max="4216" width="16.375" style="864" bestFit="1" customWidth="1"/>
    <col min="4217" max="4217" width="17.875" style="864" bestFit="1" customWidth="1"/>
    <col min="4218" max="4218" width="16.375" style="864" bestFit="1" customWidth="1"/>
    <col min="4219" max="4219" width="17.875" style="864" bestFit="1" customWidth="1"/>
    <col min="4220" max="4220" width="5.75" style="864" bestFit="1" customWidth="1"/>
    <col min="4221" max="4222" width="9.75" style="864" bestFit="1" customWidth="1"/>
    <col min="4223" max="4223" width="7.75" style="864" bestFit="1" customWidth="1"/>
    <col min="4224" max="4224" width="9.75" style="864" bestFit="1" customWidth="1"/>
    <col min="4225" max="4225" width="59.375" style="864" bestFit="1" customWidth="1"/>
    <col min="4226" max="4226" width="45.5" style="864" bestFit="1" customWidth="1"/>
    <col min="4227" max="4227" width="27.625" style="864" bestFit="1" customWidth="1"/>
    <col min="4228" max="4228" width="11.875" style="864" bestFit="1" customWidth="1"/>
    <col min="4229" max="4232" width="14.125" style="864" bestFit="1" customWidth="1"/>
    <col min="4233" max="4233" width="15.625" style="864" bestFit="1" customWidth="1"/>
    <col min="4234" max="4234" width="14.125" style="864" bestFit="1" customWidth="1"/>
    <col min="4235" max="4236" width="19.625" style="864" bestFit="1" customWidth="1"/>
    <col min="4237" max="4237" width="21.875" style="864" bestFit="1" customWidth="1"/>
    <col min="4238" max="4238" width="19.375" style="864" bestFit="1" customWidth="1"/>
    <col min="4239" max="4239" width="16.375" style="864" bestFit="1" customWidth="1"/>
    <col min="4240" max="4240" width="23" style="864" bestFit="1" customWidth="1"/>
    <col min="4241" max="4242" width="14.125" style="864" bestFit="1" customWidth="1"/>
    <col min="4243" max="4243" width="23.25" style="864" bestFit="1" customWidth="1"/>
    <col min="4244" max="4245" width="14.375" style="864" bestFit="1" customWidth="1"/>
    <col min="4246" max="4246" width="23.125" style="864" bestFit="1" customWidth="1"/>
    <col min="4247" max="4247" width="18.875" style="864" bestFit="1" customWidth="1"/>
    <col min="4248" max="4248" width="14.375" style="864" bestFit="1" customWidth="1"/>
    <col min="4249" max="4249" width="16.5" style="864" bestFit="1" customWidth="1"/>
    <col min="4250" max="4250" width="25.25" style="864" bestFit="1" customWidth="1"/>
    <col min="4251" max="4252" width="18.625" style="864" bestFit="1" customWidth="1"/>
    <col min="4253" max="4253" width="23" style="864" bestFit="1" customWidth="1"/>
    <col min="4254" max="4255" width="26.75" style="864" bestFit="1" customWidth="1"/>
    <col min="4256" max="4256" width="25.25" style="864" bestFit="1" customWidth="1"/>
    <col min="4257" max="4257" width="29.625" style="864" bestFit="1" customWidth="1"/>
    <col min="4258" max="4258" width="25.25" style="864" bestFit="1" customWidth="1"/>
    <col min="4259" max="4259" width="29.625" style="864" bestFit="1" customWidth="1"/>
    <col min="4260" max="4263" width="20.875" style="864" bestFit="1" customWidth="1"/>
    <col min="4264" max="4264" width="13.875" style="864" bestFit="1" customWidth="1"/>
    <col min="4265" max="4265" width="16.5" style="864" bestFit="1" customWidth="1"/>
    <col min="4266" max="4266" width="7.75" style="864" bestFit="1" customWidth="1"/>
    <col min="4267" max="4267" width="20.75" style="864" bestFit="1" customWidth="1"/>
    <col min="4268" max="4270" width="16.375" style="864" bestFit="1" customWidth="1"/>
    <col min="4271" max="4274" width="31" style="864" bestFit="1" customWidth="1"/>
    <col min="4275" max="4276" width="18.625" style="864" bestFit="1" customWidth="1"/>
    <col min="4277" max="4277" width="16.375" style="864" bestFit="1" customWidth="1"/>
    <col min="4278" max="4279" width="18.625" style="864" bestFit="1" customWidth="1"/>
    <col min="4280" max="4280" width="16.375" style="864" bestFit="1" customWidth="1"/>
    <col min="4281" max="4282" width="18.625" style="864" bestFit="1" customWidth="1"/>
    <col min="4283" max="4283" width="20.75" style="864" bestFit="1" customWidth="1"/>
    <col min="4284" max="4285" width="23" style="864" bestFit="1" customWidth="1"/>
    <col min="4286" max="4286" width="25.25" style="864" bestFit="1" customWidth="1"/>
    <col min="4287" max="4287" width="23" style="864" bestFit="1" customWidth="1"/>
    <col min="4288" max="4288" width="20.75" style="864" bestFit="1" customWidth="1"/>
    <col min="4289" max="4290" width="23" style="864" bestFit="1" customWidth="1"/>
    <col min="4291" max="4291" width="25.25" style="864" bestFit="1" customWidth="1"/>
    <col min="4292" max="4292" width="23" style="864" bestFit="1" customWidth="1"/>
    <col min="4293" max="4293" width="18.625" style="864" bestFit="1" customWidth="1"/>
    <col min="4294" max="4296" width="20.75" style="864" bestFit="1" customWidth="1"/>
    <col min="4297" max="4297" width="19.75" style="864" bestFit="1" customWidth="1"/>
    <col min="4298" max="4299" width="22" style="864" bestFit="1" customWidth="1"/>
    <col min="4300" max="4300" width="14.125" style="864" bestFit="1" customWidth="1"/>
    <col min="4301" max="4302" width="20.75" style="864" bestFit="1" customWidth="1"/>
    <col min="4303" max="4304" width="18.625" style="864" bestFit="1" customWidth="1"/>
    <col min="4305" max="4307" width="20.75" style="864" bestFit="1" customWidth="1"/>
    <col min="4308" max="4309" width="23" style="864" bestFit="1" customWidth="1"/>
    <col min="4310" max="4310" width="20.75" style="864" bestFit="1" customWidth="1"/>
    <col min="4311" max="4312" width="23" style="864" bestFit="1" customWidth="1"/>
    <col min="4313" max="4313" width="25.25" style="864" bestFit="1" customWidth="1"/>
    <col min="4314" max="4315" width="23" style="864" bestFit="1" customWidth="1"/>
    <col min="4316" max="4318" width="25.25" style="864" bestFit="1" customWidth="1"/>
    <col min="4319" max="4320" width="27.5" style="864" bestFit="1" customWidth="1"/>
    <col min="4321" max="4321" width="25.25" style="864" bestFit="1" customWidth="1"/>
    <col min="4322" max="4323" width="27.5" style="864" bestFit="1" customWidth="1"/>
    <col min="4324" max="4324" width="29.625" style="864" bestFit="1" customWidth="1"/>
    <col min="4325" max="4325" width="27.5" style="864" bestFit="1" customWidth="1"/>
    <col min="4326" max="4326" width="24.5" style="864" bestFit="1" customWidth="1"/>
    <col min="4327" max="4327" width="29" style="864" bestFit="1" customWidth="1"/>
    <col min="4328" max="4329" width="20.75" style="864" bestFit="1" customWidth="1"/>
    <col min="4330" max="4330" width="27.5" style="864" bestFit="1" customWidth="1"/>
    <col min="4331" max="4332" width="23" style="864" bestFit="1" customWidth="1"/>
    <col min="4333" max="4333" width="29.625" style="864" bestFit="1" customWidth="1"/>
    <col min="4334" max="4334" width="9.125" style="864" bestFit="1" customWidth="1"/>
    <col min="4335" max="4337" width="18.125" style="864" bestFit="1" customWidth="1"/>
    <col min="4338" max="4338" width="20.375" style="864" bestFit="1" customWidth="1"/>
    <col min="4339" max="4339" width="25.25" style="864" bestFit="1" customWidth="1"/>
    <col min="4340" max="4340" width="27.5" style="864" bestFit="1" customWidth="1"/>
    <col min="4341" max="4342" width="9.125" style="864" bestFit="1" customWidth="1"/>
    <col min="4343" max="4343" width="11.25" style="864" bestFit="1" customWidth="1"/>
    <col min="4344" max="4344" width="15" style="864" bestFit="1" customWidth="1"/>
    <col min="4345" max="4345" width="16.375" style="864" bestFit="1" customWidth="1"/>
    <col min="4346" max="4348" width="23.25" style="864" bestFit="1" customWidth="1"/>
    <col min="4349" max="4350" width="20.75" style="864" bestFit="1" customWidth="1"/>
    <col min="4351" max="4351" width="6.625" style="864" bestFit="1" customWidth="1"/>
    <col min="4352" max="4352" width="9" style="864"/>
    <col min="4353" max="4353" width="16.375" style="864" bestFit="1" customWidth="1"/>
    <col min="4354" max="4354" width="14.125" style="864" bestFit="1" customWidth="1"/>
    <col min="4355" max="4357" width="9.75" style="864" bestFit="1" customWidth="1"/>
    <col min="4358" max="4358" width="14.125" style="864" bestFit="1" customWidth="1"/>
    <col min="4359" max="4359" width="15.25" style="864" customWidth="1"/>
    <col min="4360" max="4360" width="14.125" style="864" bestFit="1" customWidth="1"/>
    <col min="4361" max="4361" width="15.25" style="864" bestFit="1" customWidth="1"/>
    <col min="4362" max="4364" width="13.625" style="864" bestFit="1" customWidth="1"/>
    <col min="4365" max="4365" width="12" style="864" bestFit="1" customWidth="1"/>
    <col min="4366" max="4366" width="22.125" style="864" bestFit="1" customWidth="1"/>
    <col min="4367" max="4368" width="30.125" style="864" bestFit="1" customWidth="1"/>
    <col min="4369" max="4370" width="21" style="864" bestFit="1" customWidth="1"/>
    <col min="4371" max="4371" width="18.75" style="864" bestFit="1" customWidth="1"/>
    <col min="4372" max="4372" width="21" style="864" bestFit="1" customWidth="1"/>
    <col min="4373" max="4374" width="9.75" style="864" bestFit="1" customWidth="1"/>
    <col min="4375" max="4375" width="18.875" style="864" bestFit="1" customWidth="1"/>
    <col min="4376" max="4376" width="9.75" style="864" bestFit="1" customWidth="1"/>
    <col min="4377" max="4377" width="18.875" style="864" bestFit="1" customWidth="1"/>
    <col min="4378" max="4379" width="9.75" style="864" bestFit="1" customWidth="1"/>
    <col min="4380" max="4381" width="12.125" style="864" bestFit="1" customWidth="1"/>
    <col min="4382" max="4382" width="7.125" style="864" bestFit="1" customWidth="1"/>
    <col min="4383" max="4383" width="9.75" style="864" bestFit="1" customWidth="1"/>
    <col min="4384" max="4384" width="15.5" style="864" bestFit="1" customWidth="1"/>
    <col min="4385" max="4385" width="19.375" style="864" bestFit="1" customWidth="1"/>
    <col min="4386" max="4386" width="5.75" style="864" bestFit="1" customWidth="1"/>
    <col min="4387" max="4387" width="9.75" style="864" bestFit="1" customWidth="1"/>
    <col min="4388" max="4388" width="11.875" style="864" bestFit="1" customWidth="1"/>
    <col min="4389" max="4389" width="9.125" style="864" bestFit="1" customWidth="1"/>
    <col min="4390" max="4390" width="10.5" style="864" bestFit="1" customWidth="1"/>
    <col min="4391" max="4391" width="16.375" style="864" bestFit="1" customWidth="1"/>
    <col min="4392" max="4392" width="12.125" style="864" bestFit="1" customWidth="1"/>
    <col min="4393" max="4393" width="10.375" style="864" bestFit="1" customWidth="1"/>
    <col min="4394" max="4394" width="11.875" style="864" bestFit="1" customWidth="1"/>
    <col min="4395" max="4403" width="16.375" style="864" bestFit="1" customWidth="1"/>
    <col min="4404" max="4404" width="10.625" style="864" bestFit="1" customWidth="1"/>
    <col min="4405" max="4405" width="11.875" style="864" bestFit="1" customWidth="1"/>
    <col min="4406" max="4406" width="16.375" style="864" bestFit="1" customWidth="1"/>
    <col min="4407" max="4407" width="20.75" style="864" bestFit="1" customWidth="1"/>
    <col min="4408" max="4408" width="16.375" style="864" bestFit="1" customWidth="1"/>
    <col min="4409" max="4409" width="20.75" style="864" bestFit="1" customWidth="1"/>
    <col min="4410" max="4410" width="16.375" style="864" bestFit="1" customWidth="1"/>
    <col min="4411" max="4411" width="20.75" style="864" bestFit="1" customWidth="1"/>
    <col min="4412" max="4412" width="16.375" style="864" bestFit="1" customWidth="1"/>
    <col min="4413" max="4413" width="20.75" style="864" bestFit="1" customWidth="1"/>
    <col min="4414" max="4414" width="16.375" style="864" bestFit="1" customWidth="1"/>
    <col min="4415" max="4415" width="20.75" style="864" bestFit="1" customWidth="1"/>
    <col min="4416" max="4416" width="14.125" style="864" bestFit="1" customWidth="1"/>
    <col min="4417" max="4417" width="18.625" style="864" bestFit="1" customWidth="1"/>
    <col min="4418" max="4418" width="16.375" style="864" bestFit="1" customWidth="1"/>
    <col min="4419" max="4419" width="20.75" style="864" bestFit="1" customWidth="1"/>
    <col min="4420" max="4420" width="16.375" style="864" bestFit="1" customWidth="1"/>
    <col min="4421" max="4421" width="20.75" style="864" bestFit="1" customWidth="1"/>
    <col min="4422" max="4427" width="23" style="864" bestFit="1" customWidth="1"/>
    <col min="4428" max="4429" width="18.625" style="864" bestFit="1" customWidth="1"/>
    <col min="4430" max="4430" width="10.5" style="864" bestFit="1" customWidth="1"/>
    <col min="4431" max="4431" width="11.875" style="864" bestFit="1" customWidth="1"/>
    <col min="4432" max="4432" width="10.5" style="864" bestFit="1" customWidth="1"/>
    <col min="4433" max="4434" width="11.875" style="864" bestFit="1" customWidth="1"/>
    <col min="4435" max="4435" width="16.375" style="864" bestFit="1" customWidth="1"/>
    <col min="4436" max="4436" width="17.875" style="864" bestFit="1" customWidth="1"/>
    <col min="4437" max="4437" width="22.25" style="864" bestFit="1" customWidth="1"/>
    <col min="4438" max="4438" width="7.75" style="864" bestFit="1" customWidth="1"/>
    <col min="4439" max="4441" width="11.875" style="864" bestFit="1" customWidth="1"/>
    <col min="4442" max="4442" width="16.375" style="864" bestFit="1" customWidth="1"/>
    <col min="4443" max="4445" width="11.875" style="864" bestFit="1" customWidth="1"/>
    <col min="4446" max="4446" width="14.125" style="864" bestFit="1" customWidth="1"/>
    <col min="4447" max="4447" width="11.875" style="864" bestFit="1" customWidth="1"/>
    <col min="4448" max="4448" width="16.375" style="864" bestFit="1" customWidth="1"/>
    <col min="4449" max="4449" width="18.625" style="864" bestFit="1" customWidth="1"/>
    <col min="4450" max="4450" width="10.5" style="864" bestFit="1" customWidth="1"/>
    <col min="4451" max="4451" width="14.25" style="864" bestFit="1" customWidth="1"/>
    <col min="4452" max="4453" width="13.375" style="864" bestFit="1" customWidth="1"/>
    <col min="4454" max="4454" width="16.375" style="864" bestFit="1" customWidth="1"/>
    <col min="4455" max="4455" width="16.5" style="864" bestFit="1" customWidth="1"/>
    <col min="4456" max="4457" width="20.125" style="864" bestFit="1" customWidth="1"/>
    <col min="4458" max="4459" width="23" style="864" bestFit="1" customWidth="1"/>
    <col min="4460" max="4460" width="18.625" style="864" bestFit="1" customWidth="1"/>
    <col min="4461" max="4461" width="9.25" style="864" bestFit="1" customWidth="1"/>
    <col min="4462" max="4462" width="7.25" style="864" bestFit="1" customWidth="1"/>
    <col min="4463" max="4463" width="10.375" style="864" bestFit="1" customWidth="1"/>
    <col min="4464" max="4465" width="11.875" style="864" bestFit="1" customWidth="1"/>
    <col min="4466" max="4466" width="14.375" style="864" bestFit="1" customWidth="1"/>
    <col min="4467" max="4467" width="11.875" style="864" bestFit="1" customWidth="1"/>
    <col min="4468" max="4469" width="16.375" style="864" bestFit="1" customWidth="1"/>
    <col min="4470" max="4470" width="11.875" style="864" bestFit="1" customWidth="1"/>
    <col min="4471" max="4472" width="16.375" style="864" bestFit="1" customWidth="1"/>
    <col min="4473" max="4473" width="17.875" style="864" bestFit="1" customWidth="1"/>
    <col min="4474" max="4474" width="16.375" style="864" bestFit="1" customWidth="1"/>
    <col min="4475" max="4475" width="17.875" style="864" bestFit="1" customWidth="1"/>
    <col min="4476" max="4476" width="5.75" style="864" bestFit="1" customWidth="1"/>
    <col min="4477" max="4478" width="9.75" style="864" bestFit="1" customWidth="1"/>
    <col min="4479" max="4479" width="7.75" style="864" bestFit="1" customWidth="1"/>
    <col min="4480" max="4480" width="9.75" style="864" bestFit="1" customWidth="1"/>
    <col min="4481" max="4481" width="59.375" style="864" bestFit="1" customWidth="1"/>
    <col min="4482" max="4482" width="45.5" style="864" bestFit="1" customWidth="1"/>
    <col min="4483" max="4483" width="27.625" style="864" bestFit="1" customWidth="1"/>
    <col min="4484" max="4484" width="11.875" style="864" bestFit="1" customWidth="1"/>
    <col min="4485" max="4488" width="14.125" style="864" bestFit="1" customWidth="1"/>
    <col min="4489" max="4489" width="15.625" style="864" bestFit="1" customWidth="1"/>
    <col min="4490" max="4490" width="14.125" style="864" bestFit="1" customWidth="1"/>
    <col min="4491" max="4492" width="19.625" style="864" bestFit="1" customWidth="1"/>
    <col min="4493" max="4493" width="21.875" style="864" bestFit="1" customWidth="1"/>
    <col min="4494" max="4494" width="19.375" style="864" bestFit="1" customWidth="1"/>
    <col min="4495" max="4495" width="16.375" style="864" bestFit="1" customWidth="1"/>
    <col min="4496" max="4496" width="23" style="864" bestFit="1" customWidth="1"/>
    <col min="4497" max="4498" width="14.125" style="864" bestFit="1" customWidth="1"/>
    <col min="4499" max="4499" width="23.25" style="864" bestFit="1" customWidth="1"/>
    <col min="4500" max="4501" width="14.375" style="864" bestFit="1" customWidth="1"/>
    <col min="4502" max="4502" width="23.125" style="864" bestFit="1" customWidth="1"/>
    <col min="4503" max="4503" width="18.875" style="864" bestFit="1" customWidth="1"/>
    <col min="4504" max="4504" width="14.375" style="864" bestFit="1" customWidth="1"/>
    <col min="4505" max="4505" width="16.5" style="864" bestFit="1" customWidth="1"/>
    <col min="4506" max="4506" width="25.25" style="864" bestFit="1" customWidth="1"/>
    <col min="4507" max="4508" width="18.625" style="864" bestFit="1" customWidth="1"/>
    <col min="4509" max="4509" width="23" style="864" bestFit="1" customWidth="1"/>
    <col min="4510" max="4511" width="26.75" style="864" bestFit="1" customWidth="1"/>
    <col min="4512" max="4512" width="25.25" style="864" bestFit="1" customWidth="1"/>
    <col min="4513" max="4513" width="29.625" style="864" bestFit="1" customWidth="1"/>
    <col min="4514" max="4514" width="25.25" style="864" bestFit="1" customWidth="1"/>
    <col min="4515" max="4515" width="29.625" style="864" bestFit="1" customWidth="1"/>
    <col min="4516" max="4519" width="20.875" style="864" bestFit="1" customWidth="1"/>
    <col min="4520" max="4520" width="13.875" style="864" bestFit="1" customWidth="1"/>
    <col min="4521" max="4521" width="16.5" style="864" bestFit="1" customWidth="1"/>
    <col min="4522" max="4522" width="7.75" style="864" bestFit="1" customWidth="1"/>
    <col min="4523" max="4523" width="20.75" style="864" bestFit="1" customWidth="1"/>
    <col min="4524" max="4526" width="16.375" style="864" bestFit="1" customWidth="1"/>
    <col min="4527" max="4530" width="31" style="864" bestFit="1" customWidth="1"/>
    <col min="4531" max="4532" width="18.625" style="864" bestFit="1" customWidth="1"/>
    <col min="4533" max="4533" width="16.375" style="864" bestFit="1" customWidth="1"/>
    <col min="4534" max="4535" width="18.625" style="864" bestFit="1" customWidth="1"/>
    <col min="4536" max="4536" width="16.375" style="864" bestFit="1" customWidth="1"/>
    <col min="4537" max="4538" width="18.625" style="864" bestFit="1" customWidth="1"/>
    <col min="4539" max="4539" width="20.75" style="864" bestFit="1" customWidth="1"/>
    <col min="4540" max="4541" width="23" style="864" bestFit="1" customWidth="1"/>
    <col min="4542" max="4542" width="25.25" style="864" bestFit="1" customWidth="1"/>
    <col min="4543" max="4543" width="23" style="864" bestFit="1" customWidth="1"/>
    <col min="4544" max="4544" width="20.75" style="864" bestFit="1" customWidth="1"/>
    <col min="4545" max="4546" width="23" style="864" bestFit="1" customWidth="1"/>
    <col min="4547" max="4547" width="25.25" style="864" bestFit="1" customWidth="1"/>
    <col min="4548" max="4548" width="23" style="864" bestFit="1" customWidth="1"/>
    <col min="4549" max="4549" width="18.625" style="864" bestFit="1" customWidth="1"/>
    <col min="4550" max="4552" width="20.75" style="864" bestFit="1" customWidth="1"/>
    <col min="4553" max="4553" width="19.75" style="864" bestFit="1" customWidth="1"/>
    <col min="4554" max="4555" width="22" style="864" bestFit="1" customWidth="1"/>
    <col min="4556" max="4556" width="14.125" style="864" bestFit="1" customWidth="1"/>
    <col min="4557" max="4558" width="20.75" style="864" bestFit="1" customWidth="1"/>
    <col min="4559" max="4560" width="18.625" style="864" bestFit="1" customWidth="1"/>
    <col min="4561" max="4563" width="20.75" style="864" bestFit="1" customWidth="1"/>
    <col min="4564" max="4565" width="23" style="864" bestFit="1" customWidth="1"/>
    <col min="4566" max="4566" width="20.75" style="864" bestFit="1" customWidth="1"/>
    <col min="4567" max="4568" width="23" style="864" bestFit="1" customWidth="1"/>
    <col min="4569" max="4569" width="25.25" style="864" bestFit="1" customWidth="1"/>
    <col min="4570" max="4571" width="23" style="864" bestFit="1" customWidth="1"/>
    <col min="4572" max="4574" width="25.25" style="864" bestFit="1" customWidth="1"/>
    <col min="4575" max="4576" width="27.5" style="864" bestFit="1" customWidth="1"/>
    <col min="4577" max="4577" width="25.25" style="864" bestFit="1" customWidth="1"/>
    <col min="4578" max="4579" width="27.5" style="864" bestFit="1" customWidth="1"/>
    <col min="4580" max="4580" width="29.625" style="864" bestFit="1" customWidth="1"/>
    <col min="4581" max="4581" width="27.5" style="864" bestFit="1" customWidth="1"/>
    <col min="4582" max="4582" width="24.5" style="864" bestFit="1" customWidth="1"/>
    <col min="4583" max="4583" width="29" style="864" bestFit="1" customWidth="1"/>
    <col min="4584" max="4585" width="20.75" style="864" bestFit="1" customWidth="1"/>
    <col min="4586" max="4586" width="27.5" style="864" bestFit="1" customWidth="1"/>
    <col min="4587" max="4588" width="23" style="864" bestFit="1" customWidth="1"/>
    <col min="4589" max="4589" width="29.625" style="864" bestFit="1" customWidth="1"/>
    <col min="4590" max="4590" width="9.125" style="864" bestFit="1" customWidth="1"/>
    <col min="4591" max="4593" width="18.125" style="864" bestFit="1" customWidth="1"/>
    <col min="4594" max="4594" width="20.375" style="864" bestFit="1" customWidth="1"/>
    <col min="4595" max="4595" width="25.25" style="864" bestFit="1" customWidth="1"/>
    <col min="4596" max="4596" width="27.5" style="864" bestFit="1" customWidth="1"/>
    <col min="4597" max="4598" width="9.125" style="864" bestFit="1" customWidth="1"/>
    <col min="4599" max="4599" width="11.25" style="864" bestFit="1" customWidth="1"/>
    <col min="4600" max="4600" width="15" style="864" bestFit="1" customWidth="1"/>
    <col min="4601" max="4601" width="16.375" style="864" bestFit="1" customWidth="1"/>
    <col min="4602" max="4604" width="23.25" style="864" bestFit="1" customWidth="1"/>
    <col min="4605" max="4606" width="20.75" style="864" bestFit="1" customWidth="1"/>
    <col min="4607" max="4607" width="6.625" style="864" bestFit="1" customWidth="1"/>
    <col min="4608" max="4608" width="9" style="864"/>
    <col min="4609" max="4609" width="16.375" style="864" bestFit="1" customWidth="1"/>
    <col min="4610" max="4610" width="14.125" style="864" bestFit="1" customWidth="1"/>
    <col min="4611" max="4613" width="9.75" style="864" bestFit="1" customWidth="1"/>
    <col min="4614" max="4614" width="14.125" style="864" bestFit="1" customWidth="1"/>
    <col min="4615" max="4615" width="15.25" style="864" customWidth="1"/>
    <col min="4616" max="4616" width="14.125" style="864" bestFit="1" customWidth="1"/>
    <col min="4617" max="4617" width="15.25" style="864" bestFit="1" customWidth="1"/>
    <col min="4618" max="4620" width="13.625" style="864" bestFit="1" customWidth="1"/>
    <col min="4621" max="4621" width="12" style="864" bestFit="1" customWidth="1"/>
    <col min="4622" max="4622" width="22.125" style="864" bestFit="1" customWidth="1"/>
    <col min="4623" max="4624" width="30.125" style="864" bestFit="1" customWidth="1"/>
    <col min="4625" max="4626" width="21" style="864" bestFit="1" customWidth="1"/>
    <col min="4627" max="4627" width="18.75" style="864" bestFit="1" customWidth="1"/>
    <col min="4628" max="4628" width="21" style="864" bestFit="1" customWidth="1"/>
    <col min="4629" max="4630" width="9.75" style="864" bestFit="1" customWidth="1"/>
    <col min="4631" max="4631" width="18.875" style="864" bestFit="1" customWidth="1"/>
    <col min="4632" max="4632" width="9.75" style="864" bestFit="1" customWidth="1"/>
    <col min="4633" max="4633" width="18.875" style="864" bestFit="1" customWidth="1"/>
    <col min="4634" max="4635" width="9.75" style="864" bestFit="1" customWidth="1"/>
    <col min="4636" max="4637" width="12.125" style="864" bestFit="1" customWidth="1"/>
    <col min="4638" max="4638" width="7.125" style="864" bestFit="1" customWidth="1"/>
    <col min="4639" max="4639" width="9.75" style="864" bestFit="1" customWidth="1"/>
    <col min="4640" max="4640" width="15.5" style="864" bestFit="1" customWidth="1"/>
    <col min="4641" max="4641" width="19.375" style="864" bestFit="1" customWidth="1"/>
    <col min="4642" max="4642" width="5.75" style="864" bestFit="1" customWidth="1"/>
    <col min="4643" max="4643" width="9.75" style="864" bestFit="1" customWidth="1"/>
    <col min="4644" max="4644" width="11.875" style="864" bestFit="1" customWidth="1"/>
    <col min="4645" max="4645" width="9.125" style="864" bestFit="1" customWidth="1"/>
    <col min="4646" max="4646" width="10.5" style="864" bestFit="1" customWidth="1"/>
    <col min="4647" max="4647" width="16.375" style="864" bestFit="1" customWidth="1"/>
    <col min="4648" max="4648" width="12.125" style="864" bestFit="1" customWidth="1"/>
    <col min="4649" max="4649" width="10.375" style="864" bestFit="1" customWidth="1"/>
    <col min="4650" max="4650" width="11.875" style="864" bestFit="1" customWidth="1"/>
    <col min="4651" max="4659" width="16.375" style="864" bestFit="1" customWidth="1"/>
    <col min="4660" max="4660" width="10.625" style="864" bestFit="1" customWidth="1"/>
    <col min="4661" max="4661" width="11.875" style="864" bestFit="1" customWidth="1"/>
    <col min="4662" max="4662" width="16.375" style="864" bestFit="1" customWidth="1"/>
    <col min="4663" max="4663" width="20.75" style="864" bestFit="1" customWidth="1"/>
    <col min="4664" max="4664" width="16.375" style="864" bestFit="1" customWidth="1"/>
    <col min="4665" max="4665" width="20.75" style="864" bestFit="1" customWidth="1"/>
    <col min="4666" max="4666" width="16.375" style="864" bestFit="1" customWidth="1"/>
    <col min="4667" max="4667" width="20.75" style="864" bestFit="1" customWidth="1"/>
    <col min="4668" max="4668" width="16.375" style="864" bestFit="1" customWidth="1"/>
    <col min="4669" max="4669" width="20.75" style="864" bestFit="1" customWidth="1"/>
    <col min="4670" max="4670" width="16.375" style="864" bestFit="1" customWidth="1"/>
    <col min="4671" max="4671" width="20.75" style="864" bestFit="1" customWidth="1"/>
    <col min="4672" max="4672" width="14.125" style="864" bestFit="1" customWidth="1"/>
    <col min="4673" max="4673" width="18.625" style="864" bestFit="1" customWidth="1"/>
    <col min="4674" max="4674" width="16.375" style="864" bestFit="1" customWidth="1"/>
    <col min="4675" max="4675" width="20.75" style="864" bestFit="1" customWidth="1"/>
    <col min="4676" max="4676" width="16.375" style="864" bestFit="1" customWidth="1"/>
    <col min="4677" max="4677" width="20.75" style="864" bestFit="1" customWidth="1"/>
    <col min="4678" max="4683" width="23" style="864" bestFit="1" customWidth="1"/>
    <col min="4684" max="4685" width="18.625" style="864" bestFit="1" customWidth="1"/>
    <col min="4686" max="4686" width="10.5" style="864" bestFit="1" customWidth="1"/>
    <col min="4687" max="4687" width="11.875" style="864" bestFit="1" customWidth="1"/>
    <col min="4688" max="4688" width="10.5" style="864" bestFit="1" customWidth="1"/>
    <col min="4689" max="4690" width="11.875" style="864" bestFit="1" customWidth="1"/>
    <col min="4691" max="4691" width="16.375" style="864" bestFit="1" customWidth="1"/>
    <col min="4692" max="4692" width="17.875" style="864" bestFit="1" customWidth="1"/>
    <col min="4693" max="4693" width="22.25" style="864" bestFit="1" customWidth="1"/>
    <col min="4694" max="4694" width="7.75" style="864" bestFit="1" customWidth="1"/>
    <col min="4695" max="4697" width="11.875" style="864" bestFit="1" customWidth="1"/>
    <col min="4698" max="4698" width="16.375" style="864" bestFit="1" customWidth="1"/>
    <col min="4699" max="4701" width="11.875" style="864" bestFit="1" customWidth="1"/>
    <col min="4702" max="4702" width="14.125" style="864" bestFit="1" customWidth="1"/>
    <col min="4703" max="4703" width="11.875" style="864" bestFit="1" customWidth="1"/>
    <col min="4704" max="4704" width="16.375" style="864" bestFit="1" customWidth="1"/>
    <col min="4705" max="4705" width="18.625" style="864" bestFit="1" customWidth="1"/>
    <col min="4706" max="4706" width="10.5" style="864" bestFit="1" customWidth="1"/>
    <col min="4707" max="4707" width="14.25" style="864" bestFit="1" customWidth="1"/>
    <col min="4708" max="4709" width="13.375" style="864" bestFit="1" customWidth="1"/>
    <col min="4710" max="4710" width="16.375" style="864" bestFit="1" customWidth="1"/>
    <col min="4711" max="4711" width="16.5" style="864" bestFit="1" customWidth="1"/>
    <col min="4712" max="4713" width="20.125" style="864" bestFit="1" customWidth="1"/>
    <col min="4714" max="4715" width="23" style="864" bestFit="1" customWidth="1"/>
    <col min="4716" max="4716" width="18.625" style="864" bestFit="1" customWidth="1"/>
    <col min="4717" max="4717" width="9.25" style="864" bestFit="1" customWidth="1"/>
    <col min="4718" max="4718" width="7.25" style="864" bestFit="1" customWidth="1"/>
    <col min="4719" max="4719" width="10.375" style="864" bestFit="1" customWidth="1"/>
    <col min="4720" max="4721" width="11.875" style="864" bestFit="1" customWidth="1"/>
    <col min="4722" max="4722" width="14.375" style="864" bestFit="1" customWidth="1"/>
    <col min="4723" max="4723" width="11.875" style="864" bestFit="1" customWidth="1"/>
    <col min="4724" max="4725" width="16.375" style="864" bestFit="1" customWidth="1"/>
    <col min="4726" max="4726" width="11.875" style="864" bestFit="1" customWidth="1"/>
    <col min="4727" max="4728" width="16.375" style="864" bestFit="1" customWidth="1"/>
    <col min="4729" max="4729" width="17.875" style="864" bestFit="1" customWidth="1"/>
    <col min="4730" max="4730" width="16.375" style="864" bestFit="1" customWidth="1"/>
    <col min="4731" max="4731" width="17.875" style="864" bestFit="1" customWidth="1"/>
    <col min="4732" max="4732" width="5.75" style="864" bestFit="1" customWidth="1"/>
    <col min="4733" max="4734" width="9.75" style="864" bestFit="1" customWidth="1"/>
    <col min="4735" max="4735" width="7.75" style="864" bestFit="1" customWidth="1"/>
    <col min="4736" max="4736" width="9.75" style="864" bestFit="1" customWidth="1"/>
    <col min="4737" max="4737" width="59.375" style="864" bestFit="1" customWidth="1"/>
    <col min="4738" max="4738" width="45.5" style="864" bestFit="1" customWidth="1"/>
    <col min="4739" max="4739" width="27.625" style="864" bestFit="1" customWidth="1"/>
    <col min="4740" max="4740" width="11.875" style="864" bestFit="1" customWidth="1"/>
    <col min="4741" max="4744" width="14.125" style="864" bestFit="1" customWidth="1"/>
    <col min="4745" max="4745" width="15.625" style="864" bestFit="1" customWidth="1"/>
    <col min="4746" max="4746" width="14.125" style="864" bestFit="1" customWidth="1"/>
    <col min="4747" max="4748" width="19.625" style="864" bestFit="1" customWidth="1"/>
    <col min="4749" max="4749" width="21.875" style="864" bestFit="1" customWidth="1"/>
    <col min="4750" max="4750" width="19.375" style="864" bestFit="1" customWidth="1"/>
    <col min="4751" max="4751" width="16.375" style="864" bestFit="1" customWidth="1"/>
    <col min="4752" max="4752" width="23" style="864" bestFit="1" customWidth="1"/>
    <col min="4753" max="4754" width="14.125" style="864" bestFit="1" customWidth="1"/>
    <col min="4755" max="4755" width="23.25" style="864" bestFit="1" customWidth="1"/>
    <col min="4756" max="4757" width="14.375" style="864" bestFit="1" customWidth="1"/>
    <col min="4758" max="4758" width="23.125" style="864" bestFit="1" customWidth="1"/>
    <col min="4759" max="4759" width="18.875" style="864" bestFit="1" customWidth="1"/>
    <col min="4760" max="4760" width="14.375" style="864" bestFit="1" customWidth="1"/>
    <col min="4761" max="4761" width="16.5" style="864" bestFit="1" customWidth="1"/>
    <col min="4762" max="4762" width="25.25" style="864" bestFit="1" customWidth="1"/>
    <col min="4763" max="4764" width="18.625" style="864" bestFit="1" customWidth="1"/>
    <col min="4765" max="4765" width="23" style="864" bestFit="1" customWidth="1"/>
    <col min="4766" max="4767" width="26.75" style="864" bestFit="1" customWidth="1"/>
    <col min="4768" max="4768" width="25.25" style="864" bestFit="1" customWidth="1"/>
    <col min="4769" max="4769" width="29.625" style="864" bestFit="1" customWidth="1"/>
    <col min="4770" max="4770" width="25.25" style="864" bestFit="1" customWidth="1"/>
    <col min="4771" max="4771" width="29.625" style="864" bestFit="1" customWidth="1"/>
    <col min="4772" max="4775" width="20.875" style="864" bestFit="1" customWidth="1"/>
    <col min="4776" max="4776" width="13.875" style="864" bestFit="1" customWidth="1"/>
    <col min="4777" max="4777" width="16.5" style="864" bestFit="1" customWidth="1"/>
    <col min="4778" max="4778" width="7.75" style="864" bestFit="1" customWidth="1"/>
    <col min="4779" max="4779" width="20.75" style="864" bestFit="1" customWidth="1"/>
    <col min="4780" max="4782" width="16.375" style="864" bestFit="1" customWidth="1"/>
    <col min="4783" max="4786" width="31" style="864" bestFit="1" customWidth="1"/>
    <col min="4787" max="4788" width="18.625" style="864" bestFit="1" customWidth="1"/>
    <col min="4789" max="4789" width="16.375" style="864" bestFit="1" customWidth="1"/>
    <col min="4790" max="4791" width="18.625" style="864" bestFit="1" customWidth="1"/>
    <col min="4792" max="4792" width="16.375" style="864" bestFit="1" customWidth="1"/>
    <col min="4793" max="4794" width="18.625" style="864" bestFit="1" customWidth="1"/>
    <col min="4795" max="4795" width="20.75" style="864" bestFit="1" customWidth="1"/>
    <col min="4796" max="4797" width="23" style="864" bestFit="1" customWidth="1"/>
    <col min="4798" max="4798" width="25.25" style="864" bestFit="1" customWidth="1"/>
    <col min="4799" max="4799" width="23" style="864" bestFit="1" customWidth="1"/>
    <col min="4800" max="4800" width="20.75" style="864" bestFit="1" customWidth="1"/>
    <col min="4801" max="4802" width="23" style="864" bestFit="1" customWidth="1"/>
    <col min="4803" max="4803" width="25.25" style="864" bestFit="1" customWidth="1"/>
    <col min="4804" max="4804" width="23" style="864" bestFit="1" customWidth="1"/>
    <col min="4805" max="4805" width="18.625" style="864" bestFit="1" customWidth="1"/>
    <col min="4806" max="4808" width="20.75" style="864" bestFit="1" customWidth="1"/>
    <col min="4809" max="4809" width="19.75" style="864" bestFit="1" customWidth="1"/>
    <col min="4810" max="4811" width="22" style="864" bestFit="1" customWidth="1"/>
    <col min="4812" max="4812" width="14.125" style="864" bestFit="1" customWidth="1"/>
    <col min="4813" max="4814" width="20.75" style="864" bestFit="1" customWidth="1"/>
    <col min="4815" max="4816" width="18.625" style="864" bestFit="1" customWidth="1"/>
    <col min="4817" max="4819" width="20.75" style="864" bestFit="1" customWidth="1"/>
    <col min="4820" max="4821" width="23" style="864" bestFit="1" customWidth="1"/>
    <col min="4822" max="4822" width="20.75" style="864" bestFit="1" customWidth="1"/>
    <col min="4823" max="4824" width="23" style="864" bestFit="1" customWidth="1"/>
    <col min="4825" max="4825" width="25.25" style="864" bestFit="1" customWidth="1"/>
    <col min="4826" max="4827" width="23" style="864" bestFit="1" customWidth="1"/>
    <col min="4828" max="4830" width="25.25" style="864" bestFit="1" customWidth="1"/>
    <col min="4831" max="4832" width="27.5" style="864" bestFit="1" customWidth="1"/>
    <col min="4833" max="4833" width="25.25" style="864" bestFit="1" customWidth="1"/>
    <col min="4834" max="4835" width="27.5" style="864" bestFit="1" customWidth="1"/>
    <col min="4836" max="4836" width="29.625" style="864" bestFit="1" customWidth="1"/>
    <col min="4837" max="4837" width="27.5" style="864" bestFit="1" customWidth="1"/>
    <col min="4838" max="4838" width="24.5" style="864" bestFit="1" customWidth="1"/>
    <col min="4839" max="4839" width="29" style="864" bestFit="1" customWidth="1"/>
    <col min="4840" max="4841" width="20.75" style="864" bestFit="1" customWidth="1"/>
    <col min="4842" max="4842" width="27.5" style="864" bestFit="1" customWidth="1"/>
    <col min="4843" max="4844" width="23" style="864" bestFit="1" customWidth="1"/>
    <col min="4845" max="4845" width="29.625" style="864" bestFit="1" customWidth="1"/>
    <col min="4846" max="4846" width="9.125" style="864" bestFit="1" customWidth="1"/>
    <col min="4847" max="4849" width="18.125" style="864" bestFit="1" customWidth="1"/>
    <col min="4850" max="4850" width="20.375" style="864" bestFit="1" customWidth="1"/>
    <col min="4851" max="4851" width="25.25" style="864" bestFit="1" customWidth="1"/>
    <col min="4852" max="4852" width="27.5" style="864" bestFit="1" customWidth="1"/>
    <col min="4853" max="4854" width="9.125" style="864" bestFit="1" customWidth="1"/>
    <col min="4855" max="4855" width="11.25" style="864" bestFit="1" customWidth="1"/>
    <col min="4856" max="4856" width="15" style="864" bestFit="1" customWidth="1"/>
    <col min="4857" max="4857" width="16.375" style="864" bestFit="1" customWidth="1"/>
    <col min="4858" max="4860" width="23.25" style="864" bestFit="1" customWidth="1"/>
    <col min="4861" max="4862" width="20.75" style="864" bestFit="1" customWidth="1"/>
    <col min="4863" max="4863" width="6.625" style="864" bestFit="1" customWidth="1"/>
    <col min="4864" max="4864" width="9" style="864"/>
    <col min="4865" max="4865" width="16.375" style="864" bestFit="1" customWidth="1"/>
    <col min="4866" max="4866" width="14.125" style="864" bestFit="1" customWidth="1"/>
    <col min="4867" max="4869" width="9.75" style="864" bestFit="1" customWidth="1"/>
    <col min="4870" max="4870" width="14.125" style="864" bestFit="1" customWidth="1"/>
    <col min="4871" max="4871" width="15.25" style="864" customWidth="1"/>
    <col min="4872" max="4872" width="14.125" style="864" bestFit="1" customWidth="1"/>
    <col min="4873" max="4873" width="15.25" style="864" bestFit="1" customWidth="1"/>
    <col min="4874" max="4876" width="13.625" style="864" bestFit="1" customWidth="1"/>
    <col min="4877" max="4877" width="12" style="864" bestFit="1" customWidth="1"/>
    <col min="4878" max="4878" width="22.125" style="864" bestFit="1" customWidth="1"/>
    <col min="4879" max="4880" width="30.125" style="864" bestFit="1" customWidth="1"/>
    <col min="4881" max="4882" width="21" style="864" bestFit="1" customWidth="1"/>
    <col min="4883" max="4883" width="18.75" style="864" bestFit="1" customWidth="1"/>
    <col min="4884" max="4884" width="21" style="864" bestFit="1" customWidth="1"/>
    <col min="4885" max="4886" width="9.75" style="864" bestFit="1" customWidth="1"/>
    <col min="4887" max="4887" width="18.875" style="864" bestFit="1" customWidth="1"/>
    <col min="4888" max="4888" width="9.75" style="864" bestFit="1" customWidth="1"/>
    <col min="4889" max="4889" width="18.875" style="864" bestFit="1" customWidth="1"/>
    <col min="4890" max="4891" width="9.75" style="864" bestFit="1" customWidth="1"/>
    <col min="4892" max="4893" width="12.125" style="864" bestFit="1" customWidth="1"/>
    <col min="4894" max="4894" width="7.125" style="864" bestFit="1" customWidth="1"/>
    <col min="4895" max="4895" width="9.75" style="864" bestFit="1" customWidth="1"/>
    <col min="4896" max="4896" width="15.5" style="864" bestFit="1" customWidth="1"/>
    <col min="4897" max="4897" width="19.375" style="864" bestFit="1" customWidth="1"/>
    <col min="4898" max="4898" width="5.75" style="864" bestFit="1" customWidth="1"/>
    <col min="4899" max="4899" width="9.75" style="864" bestFit="1" customWidth="1"/>
    <col min="4900" max="4900" width="11.875" style="864" bestFit="1" customWidth="1"/>
    <col min="4901" max="4901" width="9.125" style="864" bestFit="1" customWidth="1"/>
    <col min="4902" max="4902" width="10.5" style="864" bestFit="1" customWidth="1"/>
    <col min="4903" max="4903" width="16.375" style="864" bestFit="1" customWidth="1"/>
    <col min="4904" max="4904" width="12.125" style="864" bestFit="1" customWidth="1"/>
    <col min="4905" max="4905" width="10.375" style="864" bestFit="1" customWidth="1"/>
    <col min="4906" max="4906" width="11.875" style="864" bestFit="1" customWidth="1"/>
    <col min="4907" max="4915" width="16.375" style="864" bestFit="1" customWidth="1"/>
    <col min="4916" max="4916" width="10.625" style="864" bestFit="1" customWidth="1"/>
    <col min="4917" max="4917" width="11.875" style="864" bestFit="1" customWidth="1"/>
    <col min="4918" max="4918" width="16.375" style="864" bestFit="1" customWidth="1"/>
    <col min="4919" max="4919" width="20.75" style="864" bestFit="1" customWidth="1"/>
    <col min="4920" max="4920" width="16.375" style="864" bestFit="1" customWidth="1"/>
    <col min="4921" max="4921" width="20.75" style="864" bestFit="1" customWidth="1"/>
    <col min="4922" max="4922" width="16.375" style="864" bestFit="1" customWidth="1"/>
    <col min="4923" max="4923" width="20.75" style="864" bestFit="1" customWidth="1"/>
    <col min="4924" max="4924" width="16.375" style="864" bestFit="1" customWidth="1"/>
    <col min="4925" max="4925" width="20.75" style="864" bestFit="1" customWidth="1"/>
    <col min="4926" max="4926" width="16.375" style="864" bestFit="1" customWidth="1"/>
    <col min="4927" max="4927" width="20.75" style="864" bestFit="1" customWidth="1"/>
    <col min="4928" max="4928" width="14.125" style="864" bestFit="1" customWidth="1"/>
    <col min="4929" max="4929" width="18.625" style="864" bestFit="1" customWidth="1"/>
    <col min="4930" max="4930" width="16.375" style="864" bestFit="1" customWidth="1"/>
    <col min="4931" max="4931" width="20.75" style="864" bestFit="1" customWidth="1"/>
    <col min="4932" max="4932" width="16.375" style="864" bestFit="1" customWidth="1"/>
    <col min="4933" max="4933" width="20.75" style="864" bestFit="1" customWidth="1"/>
    <col min="4934" max="4939" width="23" style="864" bestFit="1" customWidth="1"/>
    <col min="4940" max="4941" width="18.625" style="864" bestFit="1" customWidth="1"/>
    <col min="4942" max="4942" width="10.5" style="864" bestFit="1" customWidth="1"/>
    <col min="4943" max="4943" width="11.875" style="864" bestFit="1" customWidth="1"/>
    <col min="4944" max="4944" width="10.5" style="864" bestFit="1" customWidth="1"/>
    <col min="4945" max="4946" width="11.875" style="864" bestFit="1" customWidth="1"/>
    <col min="4947" max="4947" width="16.375" style="864" bestFit="1" customWidth="1"/>
    <col min="4948" max="4948" width="17.875" style="864" bestFit="1" customWidth="1"/>
    <col min="4949" max="4949" width="22.25" style="864" bestFit="1" customWidth="1"/>
    <col min="4950" max="4950" width="7.75" style="864" bestFit="1" customWidth="1"/>
    <col min="4951" max="4953" width="11.875" style="864" bestFit="1" customWidth="1"/>
    <col min="4954" max="4954" width="16.375" style="864" bestFit="1" customWidth="1"/>
    <col min="4955" max="4957" width="11.875" style="864" bestFit="1" customWidth="1"/>
    <col min="4958" max="4958" width="14.125" style="864" bestFit="1" customWidth="1"/>
    <col min="4959" max="4959" width="11.875" style="864" bestFit="1" customWidth="1"/>
    <col min="4960" max="4960" width="16.375" style="864" bestFit="1" customWidth="1"/>
    <col min="4961" max="4961" width="18.625" style="864" bestFit="1" customWidth="1"/>
    <col min="4962" max="4962" width="10.5" style="864" bestFit="1" customWidth="1"/>
    <col min="4963" max="4963" width="14.25" style="864" bestFit="1" customWidth="1"/>
    <col min="4964" max="4965" width="13.375" style="864" bestFit="1" customWidth="1"/>
    <col min="4966" max="4966" width="16.375" style="864" bestFit="1" customWidth="1"/>
    <col min="4967" max="4967" width="16.5" style="864" bestFit="1" customWidth="1"/>
    <col min="4968" max="4969" width="20.125" style="864" bestFit="1" customWidth="1"/>
    <col min="4970" max="4971" width="23" style="864" bestFit="1" customWidth="1"/>
    <col min="4972" max="4972" width="18.625" style="864" bestFit="1" customWidth="1"/>
    <col min="4973" max="4973" width="9.25" style="864" bestFit="1" customWidth="1"/>
    <col min="4974" max="4974" width="7.25" style="864" bestFit="1" customWidth="1"/>
    <col min="4975" max="4975" width="10.375" style="864" bestFit="1" customWidth="1"/>
    <col min="4976" max="4977" width="11.875" style="864" bestFit="1" customWidth="1"/>
    <col min="4978" max="4978" width="14.375" style="864" bestFit="1" customWidth="1"/>
    <col min="4979" max="4979" width="11.875" style="864" bestFit="1" customWidth="1"/>
    <col min="4980" max="4981" width="16.375" style="864" bestFit="1" customWidth="1"/>
    <col min="4982" max="4982" width="11.875" style="864" bestFit="1" customWidth="1"/>
    <col min="4983" max="4984" width="16.375" style="864" bestFit="1" customWidth="1"/>
    <col min="4985" max="4985" width="17.875" style="864" bestFit="1" customWidth="1"/>
    <col min="4986" max="4986" width="16.375" style="864" bestFit="1" customWidth="1"/>
    <col min="4987" max="4987" width="17.875" style="864" bestFit="1" customWidth="1"/>
    <col min="4988" max="4988" width="5.75" style="864" bestFit="1" customWidth="1"/>
    <col min="4989" max="4990" width="9.75" style="864" bestFit="1" customWidth="1"/>
    <col min="4991" max="4991" width="7.75" style="864" bestFit="1" customWidth="1"/>
    <col min="4992" max="4992" width="9.75" style="864" bestFit="1" customWidth="1"/>
    <col min="4993" max="4993" width="59.375" style="864" bestFit="1" customWidth="1"/>
    <col min="4994" max="4994" width="45.5" style="864" bestFit="1" customWidth="1"/>
    <col min="4995" max="4995" width="27.625" style="864" bestFit="1" customWidth="1"/>
    <col min="4996" max="4996" width="11.875" style="864" bestFit="1" customWidth="1"/>
    <col min="4997" max="5000" width="14.125" style="864" bestFit="1" customWidth="1"/>
    <col min="5001" max="5001" width="15.625" style="864" bestFit="1" customWidth="1"/>
    <col min="5002" max="5002" width="14.125" style="864" bestFit="1" customWidth="1"/>
    <col min="5003" max="5004" width="19.625" style="864" bestFit="1" customWidth="1"/>
    <col min="5005" max="5005" width="21.875" style="864" bestFit="1" customWidth="1"/>
    <col min="5006" max="5006" width="19.375" style="864" bestFit="1" customWidth="1"/>
    <col min="5007" max="5007" width="16.375" style="864" bestFit="1" customWidth="1"/>
    <col min="5008" max="5008" width="23" style="864" bestFit="1" customWidth="1"/>
    <col min="5009" max="5010" width="14.125" style="864" bestFit="1" customWidth="1"/>
    <col min="5011" max="5011" width="23.25" style="864" bestFit="1" customWidth="1"/>
    <col min="5012" max="5013" width="14.375" style="864" bestFit="1" customWidth="1"/>
    <col min="5014" max="5014" width="23.125" style="864" bestFit="1" customWidth="1"/>
    <col min="5015" max="5015" width="18.875" style="864" bestFit="1" customWidth="1"/>
    <col min="5016" max="5016" width="14.375" style="864" bestFit="1" customWidth="1"/>
    <col min="5017" max="5017" width="16.5" style="864" bestFit="1" customWidth="1"/>
    <col min="5018" max="5018" width="25.25" style="864" bestFit="1" customWidth="1"/>
    <col min="5019" max="5020" width="18.625" style="864" bestFit="1" customWidth="1"/>
    <col min="5021" max="5021" width="23" style="864" bestFit="1" customWidth="1"/>
    <col min="5022" max="5023" width="26.75" style="864" bestFit="1" customWidth="1"/>
    <col min="5024" max="5024" width="25.25" style="864" bestFit="1" customWidth="1"/>
    <col min="5025" max="5025" width="29.625" style="864" bestFit="1" customWidth="1"/>
    <col min="5026" max="5026" width="25.25" style="864" bestFit="1" customWidth="1"/>
    <col min="5027" max="5027" width="29.625" style="864" bestFit="1" customWidth="1"/>
    <col min="5028" max="5031" width="20.875" style="864" bestFit="1" customWidth="1"/>
    <col min="5032" max="5032" width="13.875" style="864" bestFit="1" customWidth="1"/>
    <col min="5033" max="5033" width="16.5" style="864" bestFit="1" customWidth="1"/>
    <col min="5034" max="5034" width="7.75" style="864" bestFit="1" customWidth="1"/>
    <col min="5035" max="5035" width="20.75" style="864" bestFit="1" customWidth="1"/>
    <col min="5036" max="5038" width="16.375" style="864" bestFit="1" customWidth="1"/>
    <col min="5039" max="5042" width="31" style="864" bestFit="1" customWidth="1"/>
    <col min="5043" max="5044" width="18.625" style="864" bestFit="1" customWidth="1"/>
    <col min="5045" max="5045" width="16.375" style="864" bestFit="1" customWidth="1"/>
    <col min="5046" max="5047" width="18.625" style="864" bestFit="1" customWidth="1"/>
    <col min="5048" max="5048" width="16.375" style="864" bestFit="1" customWidth="1"/>
    <col min="5049" max="5050" width="18.625" style="864" bestFit="1" customWidth="1"/>
    <col min="5051" max="5051" width="20.75" style="864" bestFit="1" customWidth="1"/>
    <col min="5052" max="5053" width="23" style="864" bestFit="1" customWidth="1"/>
    <col min="5054" max="5054" width="25.25" style="864" bestFit="1" customWidth="1"/>
    <col min="5055" max="5055" width="23" style="864" bestFit="1" customWidth="1"/>
    <col min="5056" max="5056" width="20.75" style="864" bestFit="1" customWidth="1"/>
    <col min="5057" max="5058" width="23" style="864" bestFit="1" customWidth="1"/>
    <col min="5059" max="5059" width="25.25" style="864" bestFit="1" customWidth="1"/>
    <col min="5060" max="5060" width="23" style="864" bestFit="1" customWidth="1"/>
    <col min="5061" max="5061" width="18.625" style="864" bestFit="1" customWidth="1"/>
    <col min="5062" max="5064" width="20.75" style="864" bestFit="1" customWidth="1"/>
    <col min="5065" max="5065" width="19.75" style="864" bestFit="1" customWidth="1"/>
    <col min="5066" max="5067" width="22" style="864" bestFit="1" customWidth="1"/>
    <col min="5068" max="5068" width="14.125" style="864" bestFit="1" customWidth="1"/>
    <col min="5069" max="5070" width="20.75" style="864" bestFit="1" customWidth="1"/>
    <col min="5071" max="5072" width="18.625" style="864" bestFit="1" customWidth="1"/>
    <col min="5073" max="5075" width="20.75" style="864" bestFit="1" customWidth="1"/>
    <col min="5076" max="5077" width="23" style="864" bestFit="1" customWidth="1"/>
    <col min="5078" max="5078" width="20.75" style="864" bestFit="1" customWidth="1"/>
    <col min="5079" max="5080" width="23" style="864" bestFit="1" customWidth="1"/>
    <col min="5081" max="5081" width="25.25" style="864" bestFit="1" customWidth="1"/>
    <col min="5082" max="5083" width="23" style="864" bestFit="1" customWidth="1"/>
    <col min="5084" max="5086" width="25.25" style="864" bestFit="1" customWidth="1"/>
    <col min="5087" max="5088" width="27.5" style="864" bestFit="1" customWidth="1"/>
    <col min="5089" max="5089" width="25.25" style="864" bestFit="1" customWidth="1"/>
    <col min="5090" max="5091" width="27.5" style="864" bestFit="1" customWidth="1"/>
    <col min="5092" max="5092" width="29.625" style="864" bestFit="1" customWidth="1"/>
    <col min="5093" max="5093" width="27.5" style="864" bestFit="1" customWidth="1"/>
    <col min="5094" max="5094" width="24.5" style="864" bestFit="1" customWidth="1"/>
    <col min="5095" max="5095" width="29" style="864" bestFit="1" customWidth="1"/>
    <col min="5096" max="5097" width="20.75" style="864" bestFit="1" customWidth="1"/>
    <col min="5098" max="5098" width="27.5" style="864" bestFit="1" customWidth="1"/>
    <col min="5099" max="5100" width="23" style="864" bestFit="1" customWidth="1"/>
    <col min="5101" max="5101" width="29.625" style="864" bestFit="1" customWidth="1"/>
    <col min="5102" max="5102" width="9.125" style="864" bestFit="1" customWidth="1"/>
    <col min="5103" max="5105" width="18.125" style="864" bestFit="1" customWidth="1"/>
    <col min="5106" max="5106" width="20.375" style="864" bestFit="1" customWidth="1"/>
    <col min="5107" max="5107" width="25.25" style="864" bestFit="1" customWidth="1"/>
    <col min="5108" max="5108" width="27.5" style="864" bestFit="1" customWidth="1"/>
    <col min="5109" max="5110" width="9.125" style="864" bestFit="1" customWidth="1"/>
    <col min="5111" max="5111" width="11.25" style="864" bestFit="1" customWidth="1"/>
    <col min="5112" max="5112" width="15" style="864" bestFit="1" customWidth="1"/>
    <col min="5113" max="5113" width="16.375" style="864" bestFit="1" customWidth="1"/>
    <col min="5114" max="5116" width="23.25" style="864" bestFit="1" customWidth="1"/>
    <col min="5117" max="5118" width="20.75" style="864" bestFit="1" customWidth="1"/>
    <col min="5119" max="5119" width="6.625" style="864" bestFit="1" customWidth="1"/>
    <col min="5120" max="5120" width="9" style="864"/>
    <col min="5121" max="5121" width="16.375" style="864" bestFit="1" customWidth="1"/>
    <col min="5122" max="5122" width="14.125" style="864" bestFit="1" customWidth="1"/>
    <col min="5123" max="5125" width="9.75" style="864" bestFit="1" customWidth="1"/>
    <col min="5126" max="5126" width="14.125" style="864" bestFit="1" customWidth="1"/>
    <col min="5127" max="5127" width="15.25" style="864" customWidth="1"/>
    <col min="5128" max="5128" width="14.125" style="864" bestFit="1" customWidth="1"/>
    <col min="5129" max="5129" width="15.25" style="864" bestFit="1" customWidth="1"/>
    <col min="5130" max="5132" width="13.625" style="864" bestFit="1" customWidth="1"/>
    <col min="5133" max="5133" width="12" style="864" bestFit="1" customWidth="1"/>
    <col min="5134" max="5134" width="22.125" style="864" bestFit="1" customWidth="1"/>
    <col min="5135" max="5136" width="30.125" style="864" bestFit="1" customWidth="1"/>
    <col min="5137" max="5138" width="21" style="864" bestFit="1" customWidth="1"/>
    <col min="5139" max="5139" width="18.75" style="864" bestFit="1" customWidth="1"/>
    <col min="5140" max="5140" width="21" style="864" bestFit="1" customWidth="1"/>
    <col min="5141" max="5142" width="9.75" style="864" bestFit="1" customWidth="1"/>
    <col min="5143" max="5143" width="18.875" style="864" bestFit="1" customWidth="1"/>
    <col min="5144" max="5144" width="9.75" style="864" bestFit="1" customWidth="1"/>
    <col min="5145" max="5145" width="18.875" style="864" bestFit="1" customWidth="1"/>
    <col min="5146" max="5147" width="9.75" style="864" bestFit="1" customWidth="1"/>
    <col min="5148" max="5149" width="12.125" style="864" bestFit="1" customWidth="1"/>
    <col min="5150" max="5150" width="7.125" style="864" bestFit="1" customWidth="1"/>
    <col min="5151" max="5151" width="9.75" style="864" bestFit="1" customWidth="1"/>
    <col min="5152" max="5152" width="15.5" style="864" bestFit="1" customWidth="1"/>
    <col min="5153" max="5153" width="19.375" style="864" bestFit="1" customWidth="1"/>
    <col min="5154" max="5154" width="5.75" style="864" bestFit="1" customWidth="1"/>
    <col min="5155" max="5155" width="9.75" style="864" bestFit="1" customWidth="1"/>
    <col min="5156" max="5156" width="11.875" style="864" bestFit="1" customWidth="1"/>
    <col min="5157" max="5157" width="9.125" style="864" bestFit="1" customWidth="1"/>
    <col min="5158" max="5158" width="10.5" style="864" bestFit="1" customWidth="1"/>
    <col min="5159" max="5159" width="16.375" style="864" bestFit="1" customWidth="1"/>
    <col min="5160" max="5160" width="12.125" style="864" bestFit="1" customWidth="1"/>
    <col min="5161" max="5161" width="10.375" style="864" bestFit="1" customWidth="1"/>
    <col min="5162" max="5162" width="11.875" style="864" bestFit="1" customWidth="1"/>
    <col min="5163" max="5171" width="16.375" style="864" bestFit="1" customWidth="1"/>
    <col min="5172" max="5172" width="10.625" style="864" bestFit="1" customWidth="1"/>
    <col min="5173" max="5173" width="11.875" style="864" bestFit="1" customWidth="1"/>
    <col min="5174" max="5174" width="16.375" style="864" bestFit="1" customWidth="1"/>
    <col min="5175" max="5175" width="20.75" style="864" bestFit="1" customWidth="1"/>
    <col min="5176" max="5176" width="16.375" style="864" bestFit="1" customWidth="1"/>
    <col min="5177" max="5177" width="20.75" style="864" bestFit="1" customWidth="1"/>
    <col min="5178" max="5178" width="16.375" style="864" bestFit="1" customWidth="1"/>
    <col min="5179" max="5179" width="20.75" style="864" bestFit="1" customWidth="1"/>
    <col min="5180" max="5180" width="16.375" style="864" bestFit="1" customWidth="1"/>
    <col min="5181" max="5181" width="20.75" style="864" bestFit="1" customWidth="1"/>
    <col min="5182" max="5182" width="16.375" style="864" bestFit="1" customWidth="1"/>
    <col min="5183" max="5183" width="20.75" style="864" bestFit="1" customWidth="1"/>
    <col min="5184" max="5184" width="14.125" style="864" bestFit="1" customWidth="1"/>
    <col min="5185" max="5185" width="18.625" style="864" bestFit="1" customWidth="1"/>
    <col min="5186" max="5186" width="16.375" style="864" bestFit="1" customWidth="1"/>
    <col min="5187" max="5187" width="20.75" style="864" bestFit="1" customWidth="1"/>
    <col min="5188" max="5188" width="16.375" style="864" bestFit="1" customWidth="1"/>
    <col min="5189" max="5189" width="20.75" style="864" bestFit="1" customWidth="1"/>
    <col min="5190" max="5195" width="23" style="864" bestFit="1" customWidth="1"/>
    <col min="5196" max="5197" width="18.625" style="864" bestFit="1" customWidth="1"/>
    <col min="5198" max="5198" width="10.5" style="864" bestFit="1" customWidth="1"/>
    <col min="5199" max="5199" width="11.875" style="864" bestFit="1" customWidth="1"/>
    <col min="5200" max="5200" width="10.5" style="864" bestFit="1" customWidth="1"/>
    <col min="5201" max="5202" width="11.875" style="864" bestFit="1" customWidth="1"/>
    <col min="5203" max="5203" width="16.375" style="864" bestFit="1" customWidth="1"/>
    <col min="5204" max="5204" width="17.875" style="864" bestFit="1" customWidth="1"/>
    <col min="5205" max="5205" width="22.25" style="864" bestFit="1" customWidth="1"/>
    <col min="5206" max="5206" width="7.75" style="864" bestFit="1" customWidth="1"/>
    <col min="5207" max="5209" width="11.875" style="864" bestFit="1" customWidth="1"/>
    <col min="5210" max="5210" width="16.375" style="864" bestFit="1" customWidth="1"/>
    <col min="5211" max="5213" width="11.875" style="864" bestFit="1" customWidth="1"/>
    <col min="5214" max="5214" width="14.125" style="864" bestFit="1" customWidth="1"/>
    <col min="5215" max="5215" width="11.875" style="864" bestFit="1" customWidth="1"/>
    <col min="5216" max="5216" width="16.375" style="864" bestFit="1" customWidth="1"/>
    <col min="5217" max="5217" width="18.625" style="864" bestFit="1" customWidth="1"/>
    <col min="5218" max="5218" width="10.5" style="864" bestFit="1" customWidth="1"/>
    <col min="5219" max="5219" width="14.25" style="864" bestFit="1" customWidth="1"/>
    <col min="5220" max="5221" width="13.375" style="864" bestFit="1" customWidth="1"/>
    <col min="5222" max="5222" width="16.375" style="864" bestFit="1" customWidth="1"/>
    <col min="5223" max="5223" width="16.5" style="864" bestFit="1" customWidth="1"/>
    <col min="5224" max="5225" width="20.125" style="864" bestFit="1" customWidth="1"/>
    <col min="5226" max="5227" width="23" style="864" bestFit="1" customWidth="1"/>
    <col min="5228" max="5228" width="18.625" style="864" bestFit="1" customWidth="1"/>
    <col min="5229" max="5229" width="9.25" style="864" bestFit="1" customWidth="1"/>
    <col min="5230" max="5230" width="7.25" style="864" bestFit="1" customWidth="1"/>
    <col min="5231" max="5231" width="10.375" style="864" bestFit="1" customWidth="1"/>
    <col min="5232" max="5233" width="11.875" style="864" bestFit="1" customWidth="1"/>
    <col min="5234" max="5234" width="14.375" style="864" bestFit="1" customWidth="1"/>
    <col min="5235" max="5235" width="11.875" style="864" bestFit="1" customWidth="1"/>
    <col min="5236" max="5237" width="16.375" style="864" bestFit="1" customWidth="1"/>
    <col min="5238" max="5238" width="11.875" style="864" bestFit="1" customWidth="1"/>
    <col min="5239" max="5240" width="16.375" style="864" bestFit="1" customWidth="1"/>
    <col min="5241" max="5241" width="17.875" style="864" bestFit="1" customWidth="1"/>
    <col min="5242" max="5242" width="16.375" style="864" bestFit="1" customWidth="1"/>
    <col min="5243" max="5243" width="17.875" style="864" bestFit="1" customWidth="1"/>
    <col min="5244" max="5244" width="5.75" style="864" bestFit="1" customWidth="1"/>
    <col min="5245" max="5246" width="9.75" style="864" bestFit="1" customWidth="1"/>
    <col min="5247" max="5247" width="7.75" style="864" bestFit="1" customWidth="1"/>
    <col min="5248" max="5248" width="9.75" style="864" bestFit="1" customWidth="1"/>
    <col min="5249" max="5249" width="59.375" style="864" bestFit="1" customWidth="1"/>
    <col min="5250" max="5250" width="45.5" style="864" bestFit="1" customWidth="1"/>
    <col min="5251" max="5251" width="27.625" style="864" bestFit="1" customWidth="1"/>
    <col min="5252" max="5252" width="11.875" style="864" bestFit="1" customWidth="1"/>
    <col min="5253" max="5256" width="14.125" style="864" bestFit="1" customWidth="1"/>
    <col min="5257" max="5257" width="15.625" style="864" bestFit="1" customWidth="1"/>
    <col min="5258" max="5258" width="14.125" style="864" bestFit="1" customWidth="1"/>
    <col min="5259" max="5260" width="19.625" style="864" bestFit="1" customWidth="1"/>
    <col min="5261" max="5261" width="21.875" style="864" bestFit="1" customWidth="1"/>
    <col min="5262" max="5262" width="19.375" style="864" bestFit="1" customWidth="1"/>
    <col min="5263" max="5263" width="16.375" style="864" bestFit="1" customWidth="1"/>
    <col min="5264" max="5264" width="23" style="864" bestFit="1" customWidth="1"/>
    <col min="5265" max="5266" width="14.125" style="864" bestFit="1" customWidth="1"/>
    <col min="5267" max="5267" width="23.25" style="864" bestFit="1" customWidth="1"/>
    <col min="5268" max="5269" width="14.375" style="864" bestFit="1" customWidth="1"/>
    <col min="5270" max="5270" width="23.125" style="864" bestFit="1" customWidth="1"/>
    <col min="5271" max="5271" width="18.875" style="864" bestFit="1" customWidth="1"/>
    <col min="5272" max="5272" width="14.375" style="864" bestFit="1" customWidth="1"/>
    <col min="5273" max="5273" width="16.5" style="864" bestFit="1" customWidth="1"/>
    <col min="5274" max="5274" width="25.25" style="864" bestFit="1" customWidth="1"/>
    <col min="5275" max="5276" width="18.625" style="864" bestFit="1" customWidth="1"/>
    <col min="5277" max="5277" width="23" style="864" bestFit="1" customWidth="1"/>
    <col min="5278" max="5279" width="26.75" style="864" bestFit="1" customWidth="1"/>
    <col min="5280" max="5280" width="25.25" style="864" bestFit="1" customWidth="1"/>
    <col min="5281" max="5281" width="29.625" style="864" bestFit="1" customWidth="1"/>
    <col min="5282" max="5282" width="25.25" style="864" bestFit="1" customWidth="1"/>
    <col min="5283" max="5283" width="29.625" style="864" bestFit="1" customWidth="1"/>
    <col min="5284" max="5287" width="20.875" style="864" bestFit="1" customWidth="1"/>
    <col min="5288" max="5288" width="13.875" style="864" bestFit="1" customWidth="1"/>
    <col min="5289" max="5289" width="16.5" style="864" bestFit="1" customWidth="1"/>
    <col min="5290" max="5290" width="7.75" style="864" bestFit="1" customWidth="1"/>
    <col min="5291" max="5291" width="20.75" style="864" bestFit="1" customWidth="1"/>
    <col min="5292" max="5294" width="16.375" style="864" bestFit="1" customWidth="1"/>
    <col min="5295" max="5298" width="31" style="864" bestFit="1" customWidth="1"/>
    <col min="5299" max="5300" width="18.625" style="864" bestFit="1" customWidth="1"/>
    <col min="5301" max="5301" width="16.375" style="864" bestFit="1" customWidth="1"/>
    <col min="5302" max="5303" width="18.625" style="864" bestFit="1" customWidth="1"/>
    <col min="5304" max="5304" width="16.375" style="864" bestFit="1" customWidth="1"/>
    <col min="5305" max="5306" width="18.625" style="864" bestFit="1" customWidth="1"/>
    <col min="5307" max="5307" width="20.75" style="864" bestFit="1" customWidth="1"/>
    <col min="5308" max="5309" width="23" style="864" bestFit="1" customWidth="1"/>
    <col min="5310" max="5310" width="25.25" style="864" bestFit="1" customWidth="1"/>
    <col min="5311" max="5311" width="23" style="864" bestFit="1" customWidth="1"/>
    <col min="5312" max="5312" width="20.75" style="864" bestFit="1" customWidth="1"/>
    <col min="5313" max="5314" width="23" style="864" bestFit="1" customWidth="1"/>
    <col min="5315" max="5315" width="25.25" style="864" bestFit="1" customWidth="1"/>
    <col min="5316" max="5316" width="23" style="864" bestFit="1" customWidth="1"/>
    <col min="5317" max="5317" width="18.625" style="864" bestFit="1" customWidth="1"/>
    <col min="5318" max="5320" width="20.75" style="864" bestFit="1" customWidth="1"/>
    <col min="5321" max="5321" width="19.75" style="864" bestFit="1" customWidth="1"/>
    <col min="5322" max="5323" width="22" style="864" bestFit="1" customWidth="1"/>
    <col min="5324" max="5324" width="14.125" style="864" bestFit="1" customWidth="1"/>
    <col min="5325" max="5326" width="20.75" style="864" bestFit="1" customWidth="1"/>
    <col min="5327" max="5328" width="18.625" style="864" bestFit="1" customWidth="1"/>
    <col min="5329" max="5331" width="20.75" style="864" bestFit="1" customWidth="1"/>
    <col min="5332" max="5333" width="23" style="864" bestFit="1" customWidth="1"/>
    <col min="5334" max="5334" width="20.75" style="864" bestFit="1" customWidth="1"/>
    <col min="5335" max="5336" width="23" style="864" bestFit="1" customWidth="1"/>
    <col min="5337" max="5337" width="25.25" style="864" bestFit="1" customWidth="1"/>
    <col min="5338" max="5339" width="23" style="864" bestFit="1" customWidth="1"/>
    <col min="5340" max="5342" width="25.25" style="864" bestFit="1" customWidth="1"/>
    <col min="5343" max="5344" width="27.5" style="864" bestFit="1" customWidth="1"/>
    <col min="5345" max="5345" width="25.25" style="864" bestFit="1" customWidth="1"/>
    <col min="5346" max="5347" width="27.5" style="864" bestFit="1" customWidth="1"/>
    <col min="5348" max="5348" width="29.625" style="864" bestFit="1" customWidth="1"/>
    <col min="5349" max="5349" width="27.5" style="864" bestFit="1" customWidth="1"/>
    <col min="5350" max="5350" width="24.5" style="864" bestFit="1" customWidth="1"/>
    <col min="5351" max="5351" width="29" style="864" bestFit="1" customWidth="1"/>
    <col min="5352" max="5353" width="20.75" style="864" bestFit="1" customWidth="1"/>
    <col min="5354" max="5354" width="27.5" style="864" bestFit="1" customWidth="1"/>
    <col min="5355" max="5356" width="23" style="864" bestFit="1" customWidth="1"/>
    <col min="5357" max="5357" width="29.625" style="864" bestFit="1" customWidth="1"/>
    <col min="5358" max="5358" width="9.125" style="864" bestFit="1" customWidth="1"/>
    <col min="5359" max="5361" width="18.125" style="864" bestFit="1" customWidth="1"/>
    <col min="5362" max="5362" width="20.375" style="864" bestFit="1" customWidth="1"/>
    <col min="5363" max="5363" width="25.25" style="864" bestFit="1" customWidth="1"/>
    <col min="5364" max="5364" width="27.5" style="864" bestFit="1" customWidth="1"/>
    <col min="5365" max="5366" width="9.125" style="864" bestFit="1" customWidth="1"/>
    <col min="5367" max="5367" width="11.25" style="864" bestFit="1" customWidth="1"/>
    <col min="5368" max="5368" width="15" style="864" bestFit="1" customWidth="1"/>
    <col min="5369" max="5369" width="16.375" style="864" bestFit="1" customWidth="1"/>
    <col min="5370" max="5372" width="23.25" style="864" bestFit="1" customWidth="1"/>
    <col min="5373" max="5374" width="20.75" style="864" bestFit="1" customWidth="1"/>
    <col min="5375" max="5375" width="6.625" style="864" bestFit="1" customWidth="1"/>
    <col min="5376" max="5376" width="9" style="864"/>
    <col min="5377" max="5377" width="16.375" style="864" bestFit="1" customWidth="1"/>
    <col min="5378" max="5378" width="14.125" style="864" bestFit="1" customWidth="1"/>
    <col min="5379" max="5381" width="9.75" style="864" bestFit="1" customWidth="1"/>
    <col min="5382" max="5382" width="14.125" style="864" bestFit="1" customWidth="1"/>
    <col min="5383" max="5383" width="15.25" style="864" customWidth="1"/>
    <col min="5384" max="5384" width="14.125" style="864" bestFit="1" customWidth="1"/>
    <col min="5385" max="5385" width="15.25" style="864" bestFit="1" customWidth="1"/>
    <col min="5386" max="5388" width="13.625" style="864" bestFit="1" customWidth="1"/>
    <col min="5389" max="5389" width="12" style="864" bestFit="1" customWidth="1"/>
    <col min="5390" max="5390" width="22.125" style="864" bestFit="1" customWidth="1"/>
    <col min="5391" max="5392" width="30.125" style="864" bestFit="1" customWidth="1"/>
    <col min="5393" max="5394" width="21" style="864" bestFit="1" customWidth="1"/>
    <col min="5395" max="5395" width="18.75" style="864" bestFit="1" customWidth="1"/>
    <col min="5396" max="5396" width="21" style="864" bestFit="1" customWidth="1"/>
    <col min="5397" max="5398" width="9.75" style="864" bestFit="1" customWidth="1"/>
    <col min="5399" max="5399" width="18.875" style="864" bestFit="1" customWidth="1"/>
    <col min="5400" max="5400" width="9.75" style="864" bestFit="1" customWidth="1"/>
    <col min="5401" max="5401" width="18.875" style="864" bestFit="1" customWidth="1"/>
    <col min="5402" max="5403" width="9.75" style="864" bestFit="1" customWidth="1"/>
    <col min="5404" max="5405" width="12.125" style="864" bestFit="1" customWidth="1"/>
    <col min="5406" max="5406" width="7.125" style="864" bestFit="1" customWidth="1"/>
    <col min="5407" max="5407" width="9.75" style="864" bestFit="1" customWidth="1"/>
    <col min="5408" max="5408" width="15.5" style="864" bestFit="1" customWidth="1"/>
    <col min="5409" max="5409" width="19.375" style="864" bestFit="1" customWidth="1"/>
    <col min="5410" max="5410" width="5.75" style="864" bestFit="1" customWidth="1"/>
    <col min="5411" max="5411" width="9.75" style="864" bestFit="1" customWidth="1"/>
    <col min="5412" max="5412" width="11.875" style="864" bestFit="1" customWidth="1"/>
    <col min="5413" max="5413" width="9.125" style="864" bestFit="1" customWidth="1"/>
    <col min="5414" max="5414" width="10.5" style="864" bestFit="1" customWidth="1"/>
    <col min="5415" max="5415" width="16.375" style="864" bestFit="1" customWidth="1"/>
    <col min="5416" max="5416" width="12.125" style="864" bestFit="1" customWidth="1"/>
    <col min="5417" max="5417" width="10.375" style="864" bestFit="1" customWidth="1"/>
    <col min="5418" max="5418" width="11.875" style="864" bestFit="1" customWidth="1"/>
    <col min="5419" max="5427" width="16.375" style="864" bestFit="1" customWidth="1"/>
    <col min="5428" max="5428" width="10.625" style="864" bestFit="1" customWidth="1"/>
    <col min="5429" max="5429" width="11.875" style="864" bestFit="1" customWidth="1"/>
    <col min="5430" max="5430" width="16.375" style="864" bestFit="1" customWidth="1"/>
    <col min="5431" max="5431" width="20.75" style="864" bestFit="1" customWidth="1"/>
    <col min="5432" max="5432" width="16.375" style="864" bestFit="1" customWidth="1"/>
    <col min="5433" max="5433" width="20.75" style="864" bestFit="1" customWidth="1"/>
    <col min="5434" max="5434" width="16.375" style="864" bestFit="1" customWidth="1"/>
    <col min="5435" max="5435" width="20.75" style="864" bestFit="1" customWidth="1"/>
    <col min="5436" max="5436" width="16.375" style="864" bestFit="1" customWidth="1"/>
    <col min="5437" max="5437" width="20.75" style="864" bestFit="1" customWidth="1"/>
    <col min="5438" max="5438" width="16.375" style="864" bestFit="1" customWidth="1"/>
    <col min="5439" max="5439" width="20.75" style="864" bestFit="1" customWidth="1"/>
    <col min="5440" max="5440" width="14.125" style="864" bestFit="1" customWidth="1"/>
    <col min="5441" max="5441" width="18.625" style="864" bestFit="1" customWidth="1"/>
    <col min="5442" max="5442" width="16.375" style="864" bestFit="1" customWidth="1"/>
    <col min="5443" max="5443" width="20.75" style="864" bestFit="1" customWidth="1"/>
    <col min="5444" max="5444" width="16.375" style="864" bestFit="1" customWidth="1"/>
    <col min="5445" max="5445" width="20.75" style="864" bestFit="1" customWidth="1"/>
    <col min="5446" max="5451" width="23" style="864" bestFit="1" customWidth="1"/>
    <col min="5452" max="5453" width="18.625" style="864" bestFit="1" customWidth="1"/>
    <col min="5454" max="5454" width="10.5" style="864" bestFit="1" customWidth="1"/>
    <col min="5455" max="5455" width="11.875" style="864" bestFit="1" customWidth="1"/>
    <col min="5456" max="5456" width="10.5" style="864" bestFit="1" customWidth="1"/>
    <col min="5457" max="5458" width="11.875" style="864" bestFit="1" customWidth="1"/>
    <col min="5459" max="5459" width="16.375" style="864" bestFit="1" customWidth="1"/>
    <col min="5460" max="5460" width="17.875" style="864" bestFit="1" customWidth="1"/>
    <col min="5461" max="5461" width="22.25" style="864" bestFit="1" customWidth="1"/>
    <col min="5462" max="5462" width="7.75" style="864" bestFit="1" customWidth="1"/>
    <col min="5463" max="5465" width="11.875" style="864" bestFit="1" customWidth="1"/>
    <col min="5466" max="5466" width="16.375" style="864" bestFit="1" customWidth="1"/>
    <col min="5467" max="5469" width="11.875" style="864" bestFit="1" customWidth="1"/>
    <col min="5470" max="5470" width="14.125" style="864" bestFit="1" customWidth="1"/>
    <col min="5471" max="5471" width="11.875" style="864" bestFit="1" customWidth="1"/>
    <col min="5472" max="5472" width="16.375" style="864" bestFit="1" customWidth="1"/>
    <col min="5473" max="5473" width="18.625" style="864" bestFit="1" customWidth="1"/>
    <col min="5474" max="5474" width="10.5" style="864" bestFit="1" customWidth="1"/>
    <col min="5475" max="5475" width="14.25" style="864" bestFit="1" customWidth="1"/>
    <col min="5476" max="5477" width="13.375" style="864" bestFit="1" customWidth="1"/>
    <col min="5478" max="5478" width="16.375" style="864" bestFit="1" customWidth="1"/>
    <col min="5479" max="5479" width="16.5" style="864" bestFit="1" customWidth="1"/>
    <col min="5480" max="5481" width="20.125" style="864" bestFit="1" customWidth="1"/>
    <col min="5482" max="5483" width="23" style="864" bestFit="1" customWidth="1"/>
    <col min="5484" max="5484" width="18.625" style="864" bestFit="1" customWidth="1"/>
    <col min="5485" max="5485" width="9.25" style="864" bestFit="1" customWidth="1"/>
    <col min="5486" max="5486" width="7.25" style="864" bestFit="1" customWidth="1"/>
    <col min="5487" max="5487" width="10.375" style="864" bestFit="1" customWidth="1"/>
    <col min="5488" max="5489" width="11.875" style="864" bestFit="1" customWidth="1"/>
    <col min="5490" max="5490" width="14.375" style="864" bestFit="1" customWidth="1"/>
    <col min="5491" max="5491" width="11.875" style="864" bestFit="1" customWidth="1"/>
    <col min="5492" max="5493" width="16.375" style="864" bestFit="1" customWidth="1"/>
    <col min="5494" max="5494" width="11.875" style="864" bestFit="1" customWidth="1"/>
    <col min="5495" max="5496" width="16.375" style="864" bestFit="1" customWidth="1"/>
    <col min="5497" max="5497" width="17.875" style="864" bestFit="1" customWidth="1"/>
    <col min="5498" max="5498" width="16.375" style="864" bestFit="1" customWidth="1"/>
    <col min="5499" max="5499" width="17.875" style="864" bestFit="1" customWidth="1"/>
    <col min="5500" max="5500" width="5.75" style="864" bestFit="1" customWidth="1"/>
    <col min="5501" max="5502" width="9.75" style="864" bestFit="1" customWidth="1"/>
    <col min="5503" max="5503" width="7.75" style="864" bestFit="1" customWidth="1"/>
    <col min="5504" max="5504" width="9.75" style="864" bestFit="1" customWidth="1"/>
    <col min="5505" max="5505" width="59.375" style="864" bestFit="1" customWidth="1"/>
    <col min="5506" max="5506" width="45.5" style="864" bestFit="1" customWidth="1"/>
    <col min="5507" max="5507" width="27.625" style="864" bestFit="1" customWidth="1"/>
    <col min="5508" max="5508" width="11.875" style="864" bestFit="1" customWidth="1"/>
    <col min="5509" max="5512" width="14.125" style="864" bestFit="1" customWidth="1"/>
    <col min="5513" max="5513" width="15.625" style="864" bestFit="1" customWidth="1"/>
    <col min="5514" max="5514" width="14.125" style="864" bestFit="1" customWidth="1"/>
    <col min="5515" max="5516" width="19.625" style="864" bestFit="1" customWidth="1"/>
    <col min="5517" max="5517" width="21.875" style="864" bestFit="1" customWidth="1"/>
    <col min="5518" max="5518" width="19.375" style="864" bestFit="1" customWidth="1"/>
    <col min="5519" max="5519" width="16.375" style="864" bestFit="1" customWidth="1"/>
    <col min="5520" max="5520" width="23" style="864" bestFit="1" customWidth="1"/>
    <col min="5521" max="5522" width="14.125" style="864" bestFit="1" customWidth="1"/>
    <col min="5523" max="5523" width="23.25" style="864" bestFit="1" customWidth="1"/>
    <col min="5524" max="5525" width="14.375" style="864" bestFit="1" customWidth="1"/>
    <col min="5526" max="5526" width="23.125" style="864" bestFit="1" customWidth="1"/>
    <col min="5527" max="5527" width="18.875" style="864" bestFit="1" customWidth="1"/>
    <col min="5528" max="5528" width="14.375" style="864" bestFit="1" customWidth="1"/>
    <col min="5529" max="5529" width="16.5" style="864" bestFit="1" customWidth="1"/>
    <col min="5530" max="5530" width="25.25" style="864" bestFit="1" customWidth="1"/>
    <col min="5531" max="5532" width="18.625" style="864" bestFit="1" customWidth="1"/>
    <col min="5533" max="5533" width="23" style="864" bestFit="1" customWidth="1"/>
    <col min="5534" max="5535" width="26.75" style="864" bestFit="1" customWidth="1"/>
    <col min="5536" max="5536" width="25.25" style="864" bestFit="1" customWidth="1"/>
    <col min="5537" max="5537" width="29.625" style="864" bestFit="1" customWidth="1"/>
    <col min="5538" max="5538" width="25.25" style="864" bestFit="1" customWidth="1"/>
    <col min="5539" max="5539" width="29.625" style="864" bestFit="1" customWidth="1"/>
    <col min="5540" max="5543" width="20.875" style="864" bestFit="1" customWidth="1"/>
    <col min="5544" max="5544" width="13.875" style="864" bestFit="1" customWidth="1"/>
    <col min="5545" max="5545" width="16.5" style="864" bestFit="1" customWidth="1"/>
    <col min="5546" max="5546" width="7.75" style="864" bestFit="1" customWidth="1"/>
    <col min="5547" max="5547" width="20.75" style="864" bestFit="1" customWidth="1"/>
    <col min="5548" max="5550" width="16.375" style="864" bestFit="1" customWidth="1"/>
    <col min="5551" max="5554" width="31" style="864" bestFit="1" customWidth="1"/>
    <col min="5555" max="5556" width="18.625" style="864" bestFit="1" customWidth="1"/>
    <col min="5557" max="5557" width="16.375" style="864" bestFit="1" customWidth="1"/>
    <col min="5558" max="5559" width="18.625" style="864" bestFit="1" customWidth="1"/>
    <col min="5560" max="5560" width="16.375" style="864" bestFit="1" customWidth="1"/>
    <col min="5561" max="5562" width="18.625" style="864" bestFit="1" customWidth="1"/>
    <col min="5563" max="5563" width="20.75" style="864" bestFit="1" customWidth="1"/>
    <col min="5564" max="5565" width="23" style="864" bestFit="1" customWidth="1"/>
    <col min="5566" max="5566" width="25.25" style="864" bestFit="1" customWidth="1"/>
    <col min="5567" max="5567" width="23" style="864" bestFit="1" customWidth="1"/>
    <col min="5568" max="5568" width="20.75" style="864" bestFit="1" customWidth="1"/>
    <col min="5569" max="5570" width="23" style="864" bestFit="1" customWidth="1"/>
    <col min="5571" max="5571" width="25.25" style="864" bestFit="1" customWidth="1"/>
    <col min="5572" max="5572" width="23" style="864" bestFit="1" customWidth="1"/>
    <col min="5573" max="5573" width="18.625" style="864" bestFit="1" customWidth="1"/>
    <col min="5574" max="5576" width="20.75" style="864" bestFit="1" customWidth="1"/>
    <col min="5577" max="5577" width="19.75" style="864" bestFit="1" customWidth="1"/>
    <col min="5578" max="5579" width="22" style="864" bestFit="1" customWidth="1"/>
    <col min="5580" max="5580" width="14.125" style="864" bestFit="1" customWidth="1"/>
    <col min="5581" max="5582" width="20.75" style="864" bestFit="1" customWidth="1"/>
    <col min="5583" max="5584" width="18.625" style="864" bestFit="1" customWidth="1"/>
    <col min="5585" max="5587" width="20.75" style="864" bestFit="1" customWidth="1"/>
    <col min="5588" max="5589" width="23" style="864" bestFit="1" customWidth="1"/>
    <col min="5590" max="5590" width="20.75" style="864" bestFit="1" customWidth="1"/>
    <col min="5591" max="5592" width="23" style="864" bestFit="1" customWidth="1"/>
    <col min="5593" max="5593" width="25.25" style="864" bestFit="1" customWidth="1"/>
    <col min="5594" max="5595" width="23" style="864" bestFit="1" customWidth="1"/>
    <col min="5596" max="5598" width="25.25" style="864" bestFit="1" customWidth="1"/>
    <col min="5599" max="5600" width="27.5" style="864" bestFit="1" customWidth="1"/>
    <col min="5601" max="5601" width="25.25" style="864" bestFit="1" customWidth="1"/>
    <col min="5602" max="5603" width="27.5" style="864" bestFit="1" customWidth="1"/>
    <col min="5604" max="5604" width="29.625" style="864" bestFit="1" customWidth="1"/>
    <col min="5605" max="5605" width="27.5" style="864" bestFit="1" customWidth="1"/>
    <col min="5606" max="5606" width="24.5" style="864" bestFit="1" customWidth="1"/>
    <col min="5607" max="5607" width="29" style="864" bestFit="1" customWidth="1"/>
    <col min="5608" max="5609" width="20.75" style="864" bestFit="1" customWidth="1"/>
    <col min="5610" max="5610" width="27.5" style="864" bestFit="1" customWidth="1"/>
    <col min="5611" max="5612" width="23" style="864" bestFit="1" customWidth="1"/>
    <col min="5613" max="5613" width="29.625" style="864" bestFit="1" customWidth="1"/>
    <col min="5614" max="5614" width="9.125" style="864" bestFit="1" customWidth="1"/>
    <col min="5615" max="5617" width="18.125" style="864" bestFit="1" customWidth="1"/>
    <col min="5618" max="5618" width="20.375" style="864" bestFit="1" customWidth="1"/>
    <col min="5619" max="5619" width="25.25" style="864" bestFit="1" customWidth="1"/>
    <col min="5620" max="5620" width="27.5" style="864" bestFit="1" customWidth="1"/>
    <col min="5621" max="5622" width="9.125" style="864" bestFit="1" customWidth="1"/>
    <col min="5623" max="5623" width="11.25" style="864" bestFit="1" customWidth="1"/>
    <col min="5624" max="5624" width="15" style="864" bestFit="1" customWidth="1"/>
    <col min="5625" max="5625" width="16.375" style="864" bestFit="1" customWidth="1"/>
    <col min="5626" max="5628" width="23.25" style="864" bestFit="1" customWidth="1"/>
    <col min="5629" max="5630" width="20.75" style="864" bestFit="1" customWidth="1"/>
    <col min="5631" max="5631" width="6.625" style="864" bestFit="1" customWidth="1"/>
    <col min="5632" max="5632" width="9" style="864"/>
    <col min="5633" max="5633" width="16.375" style="864" bestFit="1" customWidth="1"/>
    <col min="5634" max="5634" width="14.125" style="864" bestFit="1" customWidth="1"/>
    <col min="5635" max="5637" width="9.75" style="864" bestFit="1" customWidth="1"/>
    <col min="5638" max="5638" width="14.125" style="864" bestFit="1" customWidth="1"/>
    <col min="5639" max="5639" width="15.25" style="864" customWidth="1"/>
    <col min="5640" max="5640" width="14.125" style="864" bestFit="1" customWidth="1"/>
    <col min="5641" max="5641" width="15.25" style="864" bestFit="1" customWidth="1"/>
    <col min="5642" max="5644" width="13.625" style="864" bestFit="1" customWidth="1"/>
    <col min="5645" max="5645" width="12" style="864" bestFit="1" customWidth="1"/>
    <col min="5646" max="5646" width="22.125" style="864" bestFit="1" customWidth="1"/>
    <col min="5647" max="5648" width="30.125" style="864" bestFit="1" customWidth="1"/>
    <col min="5649" max="5650" width="21" style="864" bestFit="1" customWidth="1"/>
    <col min="5651" max="5651" width="18.75" style="864" bestFit="1" customWidth="1"/>
    <col min="5652" max="5652" width="21" style="864" bestFit="1" customWidth="1"/>
    <col min="5653" max="5654" width="9.75" style="864" bestFit="1" customWidth="1"/>
    <col min="5655" max="5655" width="18.875" style="864" bestFit="1" customWidth="1"/>
    <col min="5656" max="5656" width="9.75" style="864" bestFit="1" customWidth="1"/>
    <col min="5657" max="5657" width="18.875" style="864" bestFit="1" customWidth="1"/>
    <col min="5658" max="5659" width="9.75" style="864" bestFit="1" customWidth="1"/>
    <col min="5660" max="5661" width="12.125" style="864" bestFit="1" customWidth="1"/>
    <col min="5662" max="5662" width="7.125" style="864" bestFit="1" customWidth="1"/>
    <col min="5663" max="5663" width="9.75" style="864" bestFit="1" customWidth="1"/>
    <col min="5664" max="5664" width="15.5" style="864" bestFit="1" customWidth="1"/>
    <col min="5665" max="5665" width="19.375" style="864" bestFit="1" customWidth="1"/>
    <col min="5666" max="5666" width="5.75" style="864" bestFit="1" customWidth="1"/>
    <col min="5667" max="5667" width="9.75" style="864" bestFit="1" customWidth="1"/>
    <col min="5668" max="5668" width="11.875" style="864" bestFit="1" customWidth="1"/>
    <col min="5669" max="5669" width="9.125" style="864" bestFit="1" customWidth="1"/>
    <col min="5670" max="5670" width="10.5" style="864" bestFit="1" customWidth="1"/>
    <col min="5671" max="5671" width="16.375" style="864" bestFit="1" customWidth="1"/>
    <col min="5672" max="5672" width="12.125" style="864" bestFit="1" customWidth="1"/>
    <col min="5673" max="5673" width="10.375" style="864" bestFit="1" customWidth="1"/>
    <col min="5674" max="5674" width="11.875" style="864" bestFit="1" customWidth="1"/>
    <col min="5675" max="5683" width="16.375" style="864" bestFit="1" customWidth="1"/>
    <col min="5684" max="5684" width="10.625" style="864" bestFit="1" customWidth="1"/>
    <col min="5685" max="5685" width="11.875" style="864" bestFit="1" customWidth="1"/>
    <col min="5686" max="5686" width="16.375" style="864" bestFit="1" customWidth="1"/>
    <col min="5687" max="5687" width="20.75" style="864" bestFit="1" customWidth="1"/>
    <col min="5688" max="5688" width="16.375" style="864" bestFit="1" customWidth="1"/>
    <col min="5689" max="5689" width="20.75" style="864" bestFit="1" customWidth="1"/>
    <col min="5690" max="5690" width="16.375" style="864" bestFit="1" customWidth="1"/>
    <col min="5691" max="5691" width="20.75" style="864" bestFit="1" customWidth="1"/>
    <col min="5692" max="5692" width="16.375" style="864" bestFit="1" customWidth="1"/>
    <col min="5693" max="5693" width="20.75" style="864" bestFit="1" customWidth="1"/>
    <col min="5694" max="5694" width="16.375" style="864" bestFit="1" customWidth="1"/>
    <col min="5695" max="5695" width="20.75" style="864" bestFit="1" customWidth="1"/>
    <col min="5696" max="5696" width="14.125" style="864" bestFit="1" customWidth="1"/>
    <col min="5697" max="5697" width="18.625" style="864" bestFit="1" customWidth="1"/>
    <col min="5698" max="5698" width="16.375" style="864" bestFit="1" customWidth="1"/>
    <col min="5699" max="5699" width="20.75" style="864" bestFit="1" customWidth="1"/>
    <col min="5700" max="5700" width="16.375" style="864" bestFit="1" customWidth="1"/>
    <col min="5701" max="5701" width="20.75" style="864" bestFit="1" customWidth="1"/>
    <col min="5702" max="5707" width="23" style="864" bestFit="1" customWidth="1"/>
    <col min="5708" max="5709" width="18.625" style="864" bestFit="1" customWidth="1"/>
    <col min="5710" max="5710" width="10.5" style="864" bestFit="1" customWidth="1"/>
    <col min="5711" max="5711" width="11.875" style="864" bestFit="1" customWidth="1"/>
    <col min="5712" max="5712" width="10.5" style="864" bestFit="1" customWidth="1"/>
    <col min="5713" max="5714" width="11.875" style="864" bestFit="1" customWidth="1"/>
    <col min="5715" max="5715" width="16.375" style="864" bestFit="1" customWidth="1"/>
    <col min="5716" max="5716" width="17.875" style="864" bestFit="1" customWidth="1"/>
    <col min="5717" max="5717" width="22.25" style="864" bestFit="1" customWidth="1"/>
    <col min="5718" max="5718" width="7.75" style="864" bestFit="1" customWidth="1"/>
    <col min="5719" max="5721" width="11.875" style="864" bestFit="1" customWidth="1"/>
    <col min="5722" max="5722" width="16.375" style="864" bestFit="1" customWidth="1"/>
    <col min="5723" max="5725" width="11.875" style="864" bestFit="1" customWidth="1"/>
    <col min="5726" max="5726" width="14.125" style="864" bestFit="1" customWidth="1"/>
    <col min="5727" max="5727" width="11.875" style="864" bestFit="1" customWidth="1"/>
    <col min="5728" max="5728" width="16.375" style="864" bestFit="1" customWidth="1"/>
    <col min="5729" max="5729" width="18.625" style="864" bestFit="1" customWidth="1"/>
    <col min="5730" max="5730" width="10.5" style="864" bestFit="1" customWidth="1"/>
    <col min="5731" max="5731" width="14.25" style="864" bestFit="1" customWidth="1"/>
    <col min="5732" max="5733" width="13.375" style="864" bestFit="1" customWidth="1"/>
    <col min="5734" max="5734" width="16.375" style="864" bestFit="1" customWidth="1"/>
    <col min="5735" max="5735" width="16.5" style="864" bestFit="1" customWidth="1"/>
    <col min="5736" max="5737" width="20.125" style="864" bestFit="1" customWidth="1"/>
    <col min="5738" max="5739" width="23" style="864" bestFit="1" customWidth="1"/>
    <col min="5740" max="5740" width="18.625" style="864" bestFit="1" customWidth="1"/>
    <col min="5741" max="5741" width="9.25" style="864" bestFit="1" customWidth="1"/>
    <col min="5742" max="5742" width="7.25" style="864" bestFit="1" customWidth="1"/>
    <col min="5743" max="5743" width="10.375" style="864" bestFit="1" customWidth="1"/>
    <col min="5744" max="5745" width="11.875" style="864" bestFit="1" customWidth="1"/>
    <col min="5746" max="5746" width="14.375" style="864" bestFit="1" customWidth="1"/>
    <col min="5747" max="5747" width="11.875" style="864" bestFit="1" customWidth="1"/>
    <col min="5748" max="5749" width="16.375" style="864" bestFit="1" customWidth="1"/>
    <col min="5750" max="5750" width="11.875" style="864" bestFit="1" customWidth="1"/>
    <col min="5751" max="5752" width="16.375" style="864" bestFit="1" customWidth="1"/>
    <col min="5753" max="5753" width="17.875" style="864" bestFit="1" customWidth="1"/>
    <col min="5754" max="5754" width="16.375" style="864" bestFit="1" customWidth="1"/>
    <col min="5755" max="5755" width="17.875" style="864" bestFit="1" customWidth="1"/>
    <col min="5756" max="5756" width="5.75" style="864" bestFit="1" customWidth="1"/>
    <col min="5757" max="5758" width="9.75" style="864" bestFit="1" customWidth="1"/>
    <col min="5759" max="5759" width="7.75" style="864" bestFit="1" customWidth="1"/>
    <col min="5760" max="5760" width="9.75" style="864" bestFit="1" customWidth="1"/>
    <col min="5761" max="5761" width="59.375" style="864" bestFit="1" customWidth="1"/>
    <col min="5762" max="5762" width="45.5" style="864" bestFit="1" customWidth="1"/>
    <col min="5763" max="5763" width="27.625" style="864" bestFit="1" customWidth="1"/>
    <col min="5764" max="5764" width="11.875" style="864" bestFit="1" customWidth="1"/>
    <col min="5765" max="5768" width="14.125" style="864" bestFit="1" customWidth="1"/>
    <col min="5769" max="5769" width="15.625" style="864" bestFit="1" customWidth="1"/>
    <col min="5770" max="5770" width="14.125" style="864" bestFit="1" customWidth="1"/>
    <col min="5771" max="5772" width="19.625" style="864" bestFit="1" customWidth="1"/>
    <col min="5773" max="5773" width="21.875" style="864" bestFit="1" customWidth="1"/>
    <col min="5774" max="5774" width="19.375" style="864" bestFit="1" customWidth="1"/>
    <col min="5775" max="5775" width="16.375" style="864" bestFit="1" customWidth="1"/>
    <col min="5776" max="5776" width="23" style="864" bestFit="1" customWidth="1"/>
    <col min="5777" max="5778" width="14.125" style="864" bestFit="1" customWidth="1"/>
    <col min="5779" max="5779" width="23.25" style="864" bestFit="1" customWidth="1"/>
    <col min="5780" max="5781" width="14.375" style="864" bestFit="1" customWidth="1"/>
    <col min="5782" max="5782" width="23.125" style="864" bestFit="1" customWidth="1"/>
    <col min="5783" max="5783" width="18.875" style="864" bestFit="1" customWidth="1"/>
    <col min="5784" max="5784" width="14.375" style="864" bestFit="1" customWidth="1"/>
    <col min="5785" max="5785" width="16.5" style="864" bestFit="1" customWidth="1"/>
    <col min="5786" max="5786" width="25.25" style="864" bestFit="1" customWidth="1"/>
    <col min="5787" max="5788" width="18.625" style="864" bestFit="1" customWidth="1"/>
    <col min="5789" max="5789" width="23" style="864" bestFit="1" customWidth="1"/>
    <col min="5790" max="5791" width="26.75" style="864" bestFit="1" customWidth="1"/>
    <col min="5792" max="5792" width="25.25" style="864" bestFit="1" customWidth="1"/>
    <col min="5793" max="5793" width="29.625" style="864" bestFit="1" customWidth="1"/>
    <col min="5794" max="5794" width="25.25" style="864" bestFit="1" customWidth="1"/>
    <col min="5795" max="5795" width="29.625" style="864" bestFit="1" customWidth="1"/>
    <col min="5796" max="5799" width="20.875" style="864" bestFit="1" customWidth="1"/>
    <col min="5800" max="5800" width="13.875" style="864" bestFit="1" customWidth="1"/>
    <col min="5801" max="5801" width="16.5" style="864" bestFit="1" customWidth="1"/>
    <col min="5802" max="5802" width="7.75" style="864" bestFit="1" customWidth="1"/>
    <col min="5803" max="5803" width="20.75" style="864" bestFit="1" customWidth="1"/>
    <col min="5804" max="5806" width="16.375" style="864" bestFit="1" customWidth="1"/>
    <col min="5807" max="5810" width="31" style="864" bestFit="1" customWidth="1"/>
    <col min="5811" max="5812" width="18.625" style="864" bestFit="1" customWidth="1"/>
    <col min="5813" max="5813" width="16.375" style="864" bestFit="1" customWidth="1"/>
    <col min="5814" max="5815" width="18.625" style="864" bestFit="1" customWidth="1"/>
    <col min="5816" max="5816" width="16.375" style="864" bestFit="1" customWidth="1"/>
    <col min="5817" max="5818" width="18.625" style="864" bestFit="1" customWidth="1"/>
    <col min="5819" max="5819" width="20.75" style="864" bestFit="1" customWidth="1"/>
    <col min="5820" max="5821" width="23" style="864" bestFit="1" customWidth="1"/>
    <col min="5822" max="5822" width="25.25" style="864" bestFit="1" customWidth="1"/>
    <col min="5823" max="5823" width="23" style="864" bestFit="1" customWidth="1"/>
    <col min="5824" max="5824" width="20.75" style="864" bestFit="1" customWidth="1"/>
    <col min="5825" max="5826" width="23" style="864" bestFit="1" customWidth="1"/>
    <col min="5827" max="5827" width="25.25" style="864" bestFit="1" customWidth="1"/>
    <col min="5828" max="5828" width="23" style="864" bestFit="1" customWidth="1"/>
    <col min="5829" max="5829" width="18.625" style="864" bestFit="1" customWidth="1"/>
    <col min="5830" max="5832" width="20.75" style="864" bestFit="1" customWidth="1"/>
    <col min="5833" max="5833" width="19.75" style="864" bestFit="1" customWidth="1"/>
    <col min="5834" max="5835" width="22" style="864" bestFit="1" customWidth="1"/>
    <col min="5836" max="5836" width="14.125" style="864" bestFit="1" customWidth="1"/>
    <col min="5837" max="5838" width="20.75" style="864" bestFit="1" customWidth="1"/>
    <col min="5839" max="5840" width="18.625" style="864" bestFit="1" customWidth="1"/>
    <col min="5841" max="5843" width="20.75" style="864" bestFit="1" customWidth="1"/>
    <col min="5844" max="5845" width="23" style="864" bestFit="1" customWidth="1"/>
    <col min="5846" max="5846" width="20.75" style="864" bestFit="1" customWidth="1"/>
    <col min="5847" max="5848" width="23" style="864" bestFit="1" customWidth="1"/>
    <col min="5849" max="5849" width="25.25" style="864" bestFit="1" customWidth="1"/>
    <col min="5850" max="5851" width="23" style="864" bestFit="1" customWidth="1"/>
    <col min="5852" max="5854" width="25.25" style="864" bestFit="1" customWidth="1"/>
    <col min="5855" max="5856" width="27.5" style="864" bestFit="1" customWidth="1"/>
    <col min="5857" max="5857" width="25.25" style="864" bestFit="1" customWidth="1"/>
    <col min="5858" max="5859" width="27.5" style="864" bestFit="1" customWidth="1"/>
    <col min="5860" max="5860" width="29.625" style="864" bestFit="1" customWidth="1"/>
    <col min="5861" max="5861" width="27.5" style="864" bestFit="1" customWidth="1"/>
    <col min="5862" max="5862" width="24.5" style="864" bestFit="1" customWidth="1"/>
    <col min="5863" max="5863" width="29" style="864" bestFit="1" customWidth="1"/>
    <col min="5864" max="5865" width="20.75" style="864" bestFit="1" customWidth="1"/>
    <col min="5866" max="5866" width="27.5" style="864" bestFit="1" customWidth="1"/>
    <col min="5867" max="5868" width="23" style="864" bestFit="1" customWidth="1"/>
    <col min="5869" max="5869" width="29.625" style="864" bestFit="1" customWidth="1"/>
    <col min="5870" max="5870" width="9.125" style="864" bestFit="1" customWidth="1"/>
    <col min="5871" max="5873" width="18.125" style="864" bestFit="1" customWidth="1"/>
    <col min="5874" max="5874" width="20.375" style="864" bestFit="1" customWidth="1"/>
    <col min="5875" max="5875" width="25.25" style="864" bestFit="1" customWidth="1"/>
    <col min="5876" max="5876" width="27.5" style="864" bestFit="1" customWidth="1"/>
    <col min="5877" max="5878" width="9.125" style="864" bestFit="1" customWidth="1"/>
    <col min="5879" max="5879" width="11.25" style="864" bestFit="1" customWidth="1"/>
    <col min="5880" max="5880" width="15" style="864" bestFit="1" customWidth="1"/>
    <col min="5881" max="5881" width="16.375" style="864" bestFit="1" customWidth="1"/>
    <col min="5882" max="5884" width="23.25" style="864" bestFit="1" customWidth="1"/>
    <col min="5885" max="5886" width="20.75" style="864" bestFit="1" customWidth="1"/>
    <col min="5887" max="5887" width="6.625" style="864" bestFit="1" customWidth="1"/>
    <col min="5888" max="5888" width="9" style="864"/>
    <col min="5889" max="5889" width="16.375" style="864" bestFit="1" customWidth="1"/>
    <col min="5890" max="5890" width="14.125" style="864" bestFit="1" customWidth="1"/>
    <col min="5891" max="5893" width="9.75" style="864" bestFit="1" customWidth="1"/>
    <col min="5894" max="5894" width="14.125" style="864" bestFit="1" customWidth="1"/>
    <col min="5895" max="5895" width="15.25" style="864" customWidth="1"/>
    <col min="5896" max="5896" width="14.125" style="864" bestFit="1" customWidth="1"/>
    <col min="5897" max="5897" width="15.25" style="864" bestFit="1" customWidth="1"/>
    <col min="5898" max="5900" width="13.625" style="864" bestFit="1" customWidth="1"/>
    <col min="5901" max="5901" width="12" style="864" bestFit="1" customWidth="1"/>
    <col min="5902" max="5902" width="22.125" style="864" bestFit="1" customWidth="1"/>
    <col min="5903" max="5904" width="30.125" style="864" bestFit="1" customWidth="1"/>
    <col min="5905" max="5906" width="21" style="864" bestFit="1" customWidth="1"/>
    <col min="5907" max="5907" width="18.75" style="864" bestFit="1" customWidth="1"/>
    <col min="5908" max="5908" width="21" style="864" bestFit="1" customWidth="1"/>
    <col min="5909" max="5910" width="9.75" style="864" bestFit="1" customWidth="1"/>
    <col min="5911" max="5911" width="18.875" style="864" bestFit="1" customWidth="1"/>
    <col min="5912" max="5912" width="9.75" style="864" bestFit="1" customWidth="1"/>
    <col min="5913" max="5913" width="18.875" style="864" bestFit="1" customWidth="1"/>
    <col min="5914" max="5915" width="9.75" style="864" bestFit="1" customWidth="1"/>
    <col min="5916" max="5917" width="12.125" style="864" bestFit="1" customWidth="1"/>
    <col min="5918" max="5918" width="7.125" style="864" bestFit="1" customWidth="1"/>
    <col min="5919" max="5919" width="9.75" style="864" bestFit="1" customWidth="1"/>
    <col min="5920" max="5920" width="15.5" style="864" bestFit="1" customWidth="1"/>
    <col min="5921" max="5921" width="19.375" style="864" bestFit="1" customWidth="1"/>
    <col min="5922" max="5922" width="5.75" style="864" bestFit="1" customWidth="1"/>
    <col min="5923" max="5923" width="9.75" style="864" bestFit="1" customWidth="1"/>
    <col min="5924" max="5924" width="11.875" style="864" bestFit="1" customWidth="1"/>
    <col min="5925" max="5925" width="9.125" style="864" bestFit="1" customWidth="1"/>
    <col min="5926" max="5926" width="10.5" style="864" bestFit="1" customWidth="1"/>
    <col min="5927" max="5927" width="16.375" style="864" bestFit="1" customWidth="1"/>
    <col min="5928" max="5928" width="12.125" style="864" bestFit="1" customWidth="1"/>
    <col min="5929" max="5929" width="10.375" style="864" bestFit="1" customWidth="1"/>
    <col min="5930" max="5930" width="11.875" style="864" bestFit="1" customWidth="1"/>
    <col min="5931" max="5939" width="16.375" style="864" bestFit="1" customWidth="1"/>
    <col min="5940" max="5940" width="10.625" style="864" bestFit="1" customWidth="1"/>
    <col min="5941" max="5941" width="11.875" style="864" bestFit="1" customWidth="1"/>
    <col min="5942" max="5942" width="16.375" style="864" bestFit="1" customWidth="1"/>
    <col min="5943" max="5943" width="20.75" style="864" bestFit="1" customWidth="1"/>
    <col min="5944" max="5944" width="16.375" style="864" bestFit="1" customWidth="1"/>
    <col min="5945" max="5945" width="20.75" style="864" bestFit="1" customWidth="1"/>
    <col min="5946" max="5946" width="16.375" style="864" bestFit="1" customWidth="1"/>
    <col min="5947" max="5947" width="20.75" style="864" bestFit="1" customWidth="1"/>
    <col min="5948" max="5948" width="16.375" style="864" bestFit="1" customWidth="1"/>
    <col min="5949" max="5949" width="20.75" style="864" bestFit="1" customWidth="1"/>
    <col min="5950" max="5950" width="16.375" style="864" bestFit="1" customWidth="1"/>
    <col min="5951" max="5951" width="20.75" style="864" bestFit="1" customWidth="1"/>
    <col min="5952" max="5952" width="14.125" style="864" bestFit="1" customWidth="1"/>
    <col min="5953" max="5953" width="18.625" style="864" bestFit="1" customWidth="1"/>
    <col min="5954" max="5954" width="16.375" style="864" bestFit="1" customWidth="1"/>
    <col min="5955" max="5955" width="20.75" style="864" bestFit="1" customWidth="1"/>
    <col min="5956" max="5956" width="16.375" style="864" bestFit="1" customWidth="1"/>
    <col min="5957" max="5957" width="20.75" style="864" bestFit="1" customWidth="1"/>
    <col min="5958" max="5963" width="23" style="864" bestFit="1" customWidth="1"/>
    <col min="5964" max="5965" width="18.625" style="864" bestFit="1" customWidth="1"/>
    <col min="5966" max="5966" width="10.5" style="864" bestFit="1" customWidth="1"/>
    <col min="5967" max="5967" width="11.875" style="864" bestFit="1" customWidth="1"/>
    <col min="5968" max="5968" width="10.5" style="864" bestFit="1" customWidth="1"/>
    <col min="5969" max="5970" width="11.875" style="864" bestFit="1" customWidth="1"/>
    <col min="5971" max="5971" width="16.375" style="864" bestFit="1" customWidth="1"/>
    <col min="5972" max="5972" width="17.875" style="864" bestFit="1" customWidth="1"/>
    <col min="5973" max="5973" width="22.25" style="864" bestFit="1" customWidth="1"/>
    <col min="5974" max="5974" width="7.75" style="864" bestFit="1" customWidth="1"/>
    <col min="5975" max="5977" width="11.875" style="864" bestFit="1" customWidth="1"/>
    <col min="5978" max="5978" width="16.375" style="864" bestFit="1" customWidth="1"/>
    <col min="5979" max="5981" width="11.875" style="864" bestFit="1" customWidth="1"/>
    <col min="5982" max="5982" width="14.125" style="864" bestFit="1" customWidth="1"/>
    <col min="5983" max="5983" width="11.875" style="864" bestFit="1" customWidth="1"/>
    <col min="5984" max="5984" width="16.375" style="864" bestFit="1" customWidth="1"/>
    <col min="5985" max="5985" width="18.625" style="864" bestFit="1" customWidth="1"/>
    <col min="5986" max="5986" width="10.5" style="864" bestFit="1" customWidth="1"/>
    <col min="5987" max="5987" width="14.25" style="864" bestFit="1" customWidth="1"/>
    <col min="5988" max="5989" width="13.375" style="864" bestFit="1" customWidth="1"/>
    <col min="5990" max="5990" width="16.375" style="864" bestFit="1" customWidth="1"/>
    <col min="5991" max="5991" width="16.5" style="864" bestFit="1" customWidth="1"/>
    <col min="5992" max="5993" width="20.125" style="864" bestFit="1" customWidth="1"/>
    <col min="5994" max="5995" width="23" style="864" bestFit="1" customWidth="1"/>
    <col min="5996" max="5996" width="18.625" style="864" bestFit="1" customWidth="1"/>
    <col min="5997" max="5997" width="9.25" style="864" bestFit="1" customWidth="1"/>
    <col min="5998" max="5998" width="7.25" style="864" bestFit="1" customWidth="1"/>
    <col min="5999" max="5999" width="10.375" style="864" bestFit="1" customWidth="1"/>
    <col min="6000" max="6001" width="11.875" style="864" bestFit="1" customWidth="1"/>
    <col min="6002" max="6002" width="14.375" style="864" bestFit="1" customWidth="1"/>
    <col min="6003" max="6003" width="11.875" style="864" bestFit="1" customWidth="1"/>
    <col min="6004" max="6005" width="16.375" style="864" bestFit="1" customWidth="1"/>
    <col min="6006" max="6006" width="11.875" style="864" bestFit="1" customWidth="1"/>
    <col min="6007" max="6008" width="16.375" style="864" bestFit="1" customWidth="1"/>
    <col min="6009" max="6009" width="17.875" style="864" bestFit="1" customWidth="1"/>
    <col min="6010" max="6010" width="16.375" style="864" bestFit="1" customWidth="1"/>
    <col min="6011" max="6011" width="17.875" style="864" bestFit="1" customWidth="1"/>
    <col min="6012" max="6012" width="5.75" style="864" bestFit="1" customWidth="1"/>
    <col min="6013" max="6014" width="9.75" style="864" bestFit="1" customWidth="1"/>
    <col min="6015" max="6015" width="7.75" style="864" bestFit="1" customWidth="1"/>
    <col min="6016" max="6016" width="9.75" style="864" bestFit="1" customWidth="1"/>
    <col min="6017" max="6017" width="59.375" style="864" bestFit="1" customWidth="1"/>
    <col min="6018" max="6018" width="45.5" style="864" bestFit="1" customWidth="1"/>
    <col min="6019" max="6019" width="27.625" style="864" bestFit="1" customWidth="1"/>
    <col min="6020" max="6020" width="11.875" style="864" bestFit="1" customWidth="1"/>
    <col min="6021" max="6024" width="14.125" style="864" bestFit="1" customWidth="1"/>
    <col min="6025" max="6025" width="15.625" style="864" bestFit="1" customWidth="1"/>
    <col min="6026" max="6026" width="14.125" style="864" bestFit="1" customWidth="1"/>
    <col min="6027" max="6028" width="19.625" style="864" bestFit="1" customWidth="1"/>
    <col min="6029" max="6029" width="21.875" style="864" bestFit="1" customWidth="1"/>
    <col min="6030" max="6030" width="19.375" style="864" bestFit="1" customWidth="1"/>
    <col min="6031" max="6031" width="16.375" style="864" bestFit="1" customWidth="1"/>
    <col min="6032" max="6032" width="23" style="864" bestFit="1" customWidth="1"/>
    <col min="6033" max="6034" width="14.125" style="864" bestFit="1" customWidth="1"/>
    <col min="6035" max="6035" width="23.25" style="864" bestFit="1" customWidth="1"/>
    <col min="6036" max="6037" width="14.375" style="864" bestFit="1" customWidth="1"/>
    <col min="6038" max="6038" width="23.125" style="864" bestFit="1" customWidth="1"/>
    <col min="6039" max="6039" width="18.875" style="864" bestFit="1" customWidth="1"/>
    <col min="6040" max="6040" width="14.375" style="864" bestFit="1" customWidth="1"/>
    <col min="6041" max="6041" width="16.5" style="864" bestFit="1" customWidth="1"/>
    <col min="6042" max="6042" width="25.25" style="864" bestFit="1" customWidth="1"/>
    <col min="6043" max="6044" width="18.625" style="864" bestFit="1" customWidth="1"/>
    <col min="6045" max="6045" width="23" style="864" bestFit="1" customWidth="1"/>
    <col min="6046" max="6047" width="26.75" style="864" bestFit="1" customWidth="1"/>
    <col min="6048" max="6048" width="25.25" style="864" bestFit="1" customWidth="1"/>
    <col min="6049" max="6049" width="29.625" style="864" bestFit="1" customWidth="1"/>
    <col min="6050" max="6050" width="25.25" style="864" bestFit="1" customWidth="1"/>
    <col min="6051" max="6051" width="29.625" style="864" bestFit="1" customWidth="1"/>
    <col min="6052" max="6055" width="20.875" style="864" bestFit="1" customWidth="1"/>
    <col min="6056" max="6056" width="13.875" style="864" bestFit="1" customWidth="1"/>
    <col min="6057" max="6057" width="16.5" style="864" bestFit="1" customWidth="1"/>
    <col min="6058" max="6058" width="7.75" style="864" bestFit="1" customWidth="1"/>
    <col min="6059" max="6059" width="20.75" style="864" bestFit="1" customWidth="1"/>
    <col min="6060" max="6062" width="16.375" style="864" bestFit="1" customWidth="1"/>
    <col min="6063" max="6066" width="31" style="864" bestFit="1" customWidth="1"/>
    <col min="6067" max="6068" width="18.625" style="864" bestFit="1" customWidth="1"/>
    <col min="6069" max="6069" width="16.375" style="864" bestFit="1" customWidth="1"/>
    <col min="6070" max="6071" width="18.625" style="864" bestFit="1" customWidth="1"/>
    <col min="6072" max="6072" width="16.375" style="864" bestFit="1" customWidth="1"/>
    <col min="6073" max="6074" width="18.625" style="864" bestFit="1" customWidth="1"/>
    <col min="6075" max="6075" width="20.75" style="864" bestFit="1" customWidth="1"/>
    <col min="6076" max="6077" width="23" style="864" bestFit="1" customWidth="1"/>
    <col min="6078" max="6078" width="25.25" style="864" bestFit="1" customWidth="1"/>
    <col min="6079" max="6079" width="23" style="864" bestFit="1" customWidth="1"/>
    <col min="6080" max="6080" width="20.75" style="864" bestFit="1" customWidth="1"/>
    <col min="6081" max="6082" width="23" style="864" bestFit="1" customWidth="1"/>
    <col min="6083" max="6083" width="25.25" style="864" bestFit="1" customWidth="1"/>
    <col min="6084" max="6084" width="23" style="864" bestFit="1" customWidth="1"/>
    <col min="6085" max="6085" width="18.625" style="864" bestFit="1" customWidth="1"/>
    <col min="6086" max="6088" width="20.75" style="864" bestFit="1" customWidth="1"/>
    <col min="6089" max="6089" width="19.75" style="864" bestFit="1" customWidth="1"/>
    <col min="6090" max="6091" width="22" style="864" bestFit="1" customWidth="1"/>
    <col min="6092" max="6092" width="14.125" style="864" bestFit="1" customWidth="1"/>
    <col min="6093" max="6094" width="20.75" style="864" bestFit="1" customWidth="1"/>
    <col min="6095" max="6096" width="18.625" style="864" bestFit="1" customWidth="1"/>
    <col min="6097" max="6099" width="20.75" style="864" bestFit="1" customWidth="1"/>
    <col min="6100" max="6101" width="23" style="864" bestFit="1" customWidth="1"/>
    <col min="6102" max="6102" width="20.75" style="864" bestFit="1" customWidth="1"/>
    <col min="6103" max="6104" width="23" style="864" bestFit="1" customWidth="1"/>
    <col min="6105" max="6105" width="25.25" style="864" bestFit="1" customWidth="1"/>
    <col min="6106" max="6107" width="23" style="864" bestFit="1" customWidth="1"/>
    <col min="6108" max="6110" width="25.25" style="864" bestFit="1" customWidth="1"/>
    <col min="6111" max="6112" width="27.5" style="864" bestFit="1" customWidth="1"/>
    <col min="6113" max="6113" width="25.25" style="864" bestFit="1" customWidth="1"/>
    <col min="6114" max="6115" width="27.5" style="864" bestFit="1" customWidth="1"/>
    <col min="6116" max="6116" width="29.625" style="864" bestFit="1" customWidth="1"/>
    <col min="6117" max="6117" width="27.5" style="864" bestFit="1" customWidth="1"/>
    <col min="6118" max="6118" width="24.5" style="864" bestFit="1" customWidth="1"/>
    <col min="6119" max="6119" width="29" style="864" bestFit="1" customWidth="1"/>
    <col min="6120" max="6121" width="20.75" style="864" bestFit="1" customWidth="1"/>
    <col min="6122" max="6122" width="27.5" style="864" bestFit="1" customWidth="1"/>
    <col min="6123" max="6124" width="23" style="864" bestFit="1" customWidth="1"/>
    <col min="6125" max="6125" width="29.625" style="864" bestFit="1" customWidth="1"/>
    <col min="6126" max="6126" width="9.125" style="864" bestFit="1" customWidth="1"/>
    <col min="6127" max="6129" width="18.125" style="864" bestFit="1" customWidth="1"/>
    <col min="6130" max="6130" width="20.375" style="864" bestFit="1" customWidth="1"/>
    <col min="6131" max="6131" width="25.25" style="864" bestFit="1" customWidth="1"/>
    <col min="6132" max="6132" width="27.5" style="864" bestFit="1" customWidth="1"/>
    <col min="6133" max="6134" width="9.125" style="864" bestFit="1" customWidth="1"/>
    <col min="6135" max="6135" width="11.25" style="864" bestFit="1" customWidth="1"/>
    <col min="6136" max="6136" width="15" style="864" bestFit="1" customWidth="1"/>
    <col min="6137" max="6137" width="16.375" style="864" bestFit="1" customWidth="1"/>
    <col min="6138" max="6140" width="23.25" style="864" bestFit="1" customWidth="1"/>
    <col min="6141" max="6142" width="20.75" style="864" bestFit="1" customWidth="1"/>
    <col min="6143" max="6143" width="6.625" style="864" bestFit="1" customWidth="1"/>
    <col min="6144" max="6144" width="9" style="864"/>
    <col min="6145" max="6145" width="16.375" style="864" bestFit="1" customWidth="1"/>
    <col min="6146" max="6146" width="14.125" style="864" bestFit="1" customWidth="1"/>
    <col min="6147" max="6149" width="9.75" style="864" bestFit="1" customWidth="1"/>
    <col min="6150" max="6150" width="14.125" style="864" bestFit="1" customWidth="1"/>
    <col min="6151" max="6151" width="15.25" style="864" customWidth="1"/>
    <col min="6152" max="6152" width="14.125" style="864" bestFit="1" customWidth="1"/>
    <col min="6153" max="6153" width="15.25" style="864" bestFit="1" customWidth="1"/>
    <col min="6154" max="6156" width="13.625" style="864" bestFit="1" customWidth="1"/>
    <col min="6157" max="6157" width="12" style="864" bestFit="1" customWidth="1"/>
    <col min="6158" max="6158" width="22.125" style="864" bestFit="1" customWidth="1"/>
    <col min="6159" max="6160" width="30.125" style="864" bestFit="1" customWidth="1"/>
    <col min="6161" max="6162" width="21" style="864" bestFit="1" customWidth="1"/>
    <col min="6163" max="6163" width="18.75" style="864" bestFit="1" customWidth="1"/>
    <col min="6164" max="6164" width="21" style="864" bestFit="1" customWidth="1"/>
    <col min="6165" max="6166" width="9.75" style="864" bestFit="1" customWidth="1"/>
    <col min="6167" max="6167" width="18.875" style="864" bestFit="1" customWidth="1"/>
    <col min="6168" max="6168" width="9.75" style="864" bestFit="1" customWidth="1"/>
    <col min="6169" max="6169" width="18.875" style="864" bestFit="1" customWidth="1"/>
    <col min="6170" max="6171" width="9.75" style="864" bestFit="1" customWidth="1"/>
    <col min="6172" max="6173" width="12.125" style="864" bestFit="1" customWidth="1"/>
    <col min="6174" max="6174" width="7.125" style="864" bestFit="1" customWidth="1"/>
    <col min="6175" max="6175" width="9.75" style="864" bestFit="1" customWidth="1"/>
    <col min="6176" max="6176" width="15.5" style="864" bestFit="1" customWidth="1"/>
    <col min="6177" max="6177" width="19.375" style="864" bestFit="1" customWidth="1"/>
    <col min="6178" max="6178" width="5.75" style="864" bestFit="1" customWidth="1"/>
    <col min="6179" max="6179" width="9.75" style="864" bestFit="1" customWidth="1"/>
    <col min="6180" max="6180" width="11.875" style="864" bestFit="1" customWidth="1"/>
    <col min="6181" max="6181" width="9.125" style="864" bestFit="1" customWidth="1"/>
    <col min="6182" max="6182" width="10.5" style="864" bestFit="1" customWidth="1"/>
    <col min="6183" max="6183" width="16.375" style="864" bestFit="1" customWidth="1"/>
    <col min="6184" max="6184" width="12.125" style="864" bestFit="1" customWidth="1"/>
    <col min="6185" max="6185" width="10.375" style="864" bestFit="1" customWidth="1"/>
    <col min="6186" max="6186" width="11.875" style="864" bestFit="1" customWidth="1"/>
    <col min="6187" max="6195" width="16.375" style="864" bestFit="1" customWidth="1"/>
    <col min="6196" max="6196" width="10.625" style="864" bestFit="1" customWidth="1"/>
    <col min="6197" max="6197" width="11.875" style="864" bestFit="1" customWidth="1"/>
    <col min="6198" max="6198" width="16.375" style="864" bestFit="1" customWidth="1"/>
    <col min="6199" max="6199" width="20.75" style="864" bestFit="1" customWidth="1"/>
    <col min="6200" max="6200" width="16.375" style="864" bestFit="1" customWidth="1"/>
    <col min="6201" max="6201" width="20.75" style="864" bestFit="1" customWidth="1"/>
    <col min="6202" max="6202" width="16.375" style="864" bestFit="1" customWidth="1"/>
    <col min="6203" max="6203" width="20.75" style="864" bestFit="1" customWidth="1"/>
    <col min="6204" max="6204" width="16.375" style="864" bestFit="1" customWidth="1"/>
    <col min="6205" max="6205" width="20.75" style="864" bestFit="1" customWidth="1"/>
    <col min="6206" max="6206" width="16.375" style="864" bestFit="1" customWidth="1"/>
    <col min="6207" max="6207" width="20.75" style="864" bestFit="1" customWidth="1"/>
    <col min="6208" max="6208" width="14.125" style="864" bestFit="1" customWidth="1"/>
    <col min="6209" max="6209" width="18.625" style="864" bestFit="1" customWidth="1"/>
    <col min="6210" max="6210" width="16.375" style="864" bestFit="1" customWidth="1"/>
    <col min="6211" max="6211" width="20.75" style="864" bestFit="1" customWidth="1"/>
    <col min="6212" max="6212" width="16.375" style="864" bestFit="1" customWidth="1"/>
    <col min="6213" max="6213" width="20.75" style="864" bestFit="1" customWidth="1"/>
    <col min="6214" max="6219" width="23" style="864" bestFit="1" customWidth="1"/>
    <col min="6220" max="6221" width="18.625" style="864" bestFit="1" customWidth="1"/>
    <col min="6222" max="6222" width="10.5" style="864" bestFit="1" customWidth="1"/>
    <col min="6223" max="6223" width="11.875" style="864" bestFit="1" customWidth="1"/>
    <col min="6224" max="6224" width="10.5" style="864" bestFit="1" customWidth="1"/>
    <col min="6225" max="6226" width="11.875" style="864" bestFit="1" customWidth="1"/>
    <col min="6227" max="6227" width="16.375" style="864" bestFit="1" customWidth="1"/>
    <col min="6228" max="6228" width="17.875" style="864" bestFit="1" customWidth="1"/>
    <col min="6229" max="6229" width="22.25" style="864" bestFit="1" customWidth="1"/>
    <col min="6230" max="6230" width="7.75" style="864" bestFit="1" customWidth="1"/>
    <col min="6231" max="6233" width="11.875" style="864" bestFit="1" customWidth="1"/>
    <col min="6234" max="6234" width="16.375" style="864" bestFit="1" customWidth="1"/>
    <col min="6235" max="6237" width="11.875" style="864" bestFit="1" customWidth="1"/>
    <col min="6238" max="6238" width="14.125" style="864" bestFit="1" customWidth="1"/>
    <col min="6239" max="6239" width="11.875" style="864" bestFit="1" customWidth="1"/>
    <col min="6240" max="6240" width="16.375" style="864" bestFit="1" customWidth="1"/>
    <col min="6241" max="6241" width="18.625" style="864" bestFit="1" customWidth="1"/>
    <col min="6242" max="6242" width="10.5" style="864" bestFit="1" customWidth="1"/>
    <col min="6243" max="6243" width="14.25" style="864" bestFit="1" customWidth="1"/>
    <col min="6244" max="6245" width="13.375" style="864" bestFit="1" customWidth="1"/>
    <col min="6246" max="6246" width="16.375" style="864" bestFit="1" customWidth="1"/>
    <col min="6247" max="6247" width="16.5" style="864" bestFit="1" customWidth="1"/>
    <col min="6248" max="6249" width="20.125" style="864" bestFit="1" customWidth="1"/>
    <col min="6250" max="6251" width="23" style="864" bestFit="1" customWidth="1"/>
    <col min="6252" max="6252" width="18.625" style="864" bestFit="1" customWidth="1"/>
    <col min="6253" max="6253" width="9.25" style="864" bestFit="1" customWidth="1"/>
    <col min="6254" max="6254" width="7.25" style="864" bestFit="1" customWidth="1"/>
    <col min="6255" max="6255" width="10.375" style="864" bestFit="1" customWidth="1"/>
    <col min="6256" max="6257" width="11.875" style="864" bestFit="1" customWidth="1"/>
    <col min="6258" max="6258" width="14.375" style="864" bestFit="1" customWidth="1"/>
    <col min="6259" max="6259" width="11.875" style="864" bestFit="1" customWidth="1"/>
    <col min="6260" max="6261" width="16.375" style="864" bestFit="1" customWidth="1"/>
    <col min="6262" max="6262" width="11.875" style="864" bestFit="1" customWidth="1"/>
    <col min="6263" max="6264" width="16.375" style="864" bestFit="1" customWidth="1"/>
    <col min="6265" max="6265" width="17.875" style="864" bestFit="1" customWidth="1"/>
    <col min="6266" max="6266" width="16.375" style="864" bestFit="1" customWidth="1"/>
    <col min="6267" max="6267" width="17.875" style="864" bestFit="1" customWidth="1"/>
    <col min="6268" max="6268" width="5.75" style="864" bestFit="1" customWidth="1"/>
    <col min="6269" max="6270" width="9.75" style="864" bestFit="1" customWidth="1"/>
    <col min="6271" max="6271" width="7.75" style="864" bestFit="1" customWidth="1"/>
    <col min="6272" max="6272" width="9.75" style="864" bestFit="1" customWidth="1"/>
    <col min="6273" max="6273" width="59.375" style="864" bestFit="1" customWidth="1"/>
    <col min="6274" max="6274" width="45.5" style="864" bestFit="1" customWidth="1"/>
    <col min="6275" max="6275" width="27.625" style="864" bestFit="1" customWidth="1"/>
    <col min="6276" max="6276" width="11.875" style="864" bestFit="1" customWidth="1"/>
    <col min="6277" max="6280" width="14.125" style="864" bestFit="1" customWidth="1"/>
    <col min="6281" max="6281" width="15.625" style="864" bestFit="1" customWidth="1"/>
    <col min="6282" max="6282" width="14.125" style="864" bestFit="1" customWidth="1"/>
    <col min="6283" max="6284" width="19.625" style="864" bestFit="1" customWidth="1"/>
    <col min="6285" max="6285" width="21.875" style="864" bestFit="1" customWidth="1"/>
    <col min="6286" max="6286" width="19.375" style="864" bestFit="1" customWidth="1"/>
    <col min="6287" max="6287" width="16.375" style="864" bestFit="1" customWidth="1"/>
    <col min="6288" max="6288" width="23" style="864" bestFit="1" customWidth="1"/>
    <col min="6289" max="6290" width="14.125" style="864" bestFit="1" customWidth="1"/>
    <col min="6291" max="6291" width="23.25" style="864" bestFit="1" customWidth="1"/>
    <col min="6292" max="6293" width="14.375" style="864" bestFit="1" customWidth="1"/>
    <col min="6294" max="6294" width="23.125" style="864" bestFit="1" customWidth="1"/>
    <col min="6295" max="6295" width="18.875" style="864" bestFit="1" customWidth="1"/>
    <col min="6296" max="6296" width="14.375" style="864" bestFit="1" customWidth="1"/>
    <col min="6297" max="6297" width="16.5" style="864" bestFit="1" customWidth="1"/>
    <col min="6298" max="6298" width="25.25" style="864" bestFit="1" customWidth="1"/>
    <col min="6299" max="6300" width="18.625" style="864" bestFit="1" customWidth="1"/>
    <col min="6301" max="6301" width="23" style="864" bestFit="1" customWidth="1"/>
    <col min="6302" max="6303" width="26.75" style="864" bestFit="1" customWidth="1"/>
    <col min="6304" max="6304" width="25.25" style="864" bestFit="1" customWidth="1"/>
    <col min="6305" max="6305" width="29.625" style="864" bestFit="1" customWidth="1"/>
    <col min="6306" max="6306" width="25.25" style="864" bestFit="1" customWidth="1"/>
    <col min="6307" max="6307" width="29.625" style="864" bestFit="1" customWidth="1"/>
    <col min="6308" max="6311" width="20.875" style="864" bestFit="1" customWidth="1"/>
    <col min="6312" max="6312" width="13.875" style="864" bestFit="1" customWidth="1"/>
    <col min="6313" max="6313" width="16.5" style="864" bestFit="1" customWidth="1"/>
    <col min="6314" max="6314" width="7.75" style="864" bestFit="1" customWidth="1"/>
    <col min="6315" max="6315" width="20.75" style="864" bestFit="1" customWidth="1"/>
    <col min="6316" max="6318" width="16.375" style="864" bestFit="1" customWidth="1"/>
    <col min="6319" max="6322" width="31" style="864" bestFit="1" customWidth="1"/>
    <col min="6323" max="6324" width="18.625" style="864" bestFit="1" customWidth="1"/>
    <col min="6325" max="6325" width="16.375" style="864" bestFit="1" customWidth="1"/>
    <col min="6326" max="6327" width="18.625" style="864" bestFit="1" customWidth="1"/>
    <col min="6328" max="6328" width="16.375" style="864" bestFit="1" customWidth="1"/>
    <col min="6329" max="6330" width="18.625" style="864" bestFit="1" customWidth="1"/>
    <col min="6331" max="6331" width="20.75" style="864" bestFit="1" customWidth="1"/>
    <col min="6332" max="6333" width="23" style="864" bestFit="1" customWidth="1"/>
    <col min="6334" max="6334" width="25.25" style="864" bestFit="1" customWidth="1"/>
    <col min="6335" max="6335" width="23" style="864" bestFit="1" customWidth="1"/>
    <col min="6336" max="6336" width="20.75" style="864" bestFit="1" customWidth="1"/>
    <col min="6337" max="6338" width="23" style="864" bestFit="1" customWidth="1"/>
    <col min="6339" max="6339" width="25.25" style="864" bestFit="1" customWidth="1"/>
    <col min="6340" max="6340" width="23" style="864" bestFit="1" customWidth="1"/>
    <col min="6341" max="6341" width="18.625" style="864" bestFit="1" customWidth="1"/>
    <col min="6342" max="6344" width="20.75" style="864" bestFit="1" customWidth="1"/>
    <col min="6345" max="6345" width="19.75" style="864" bestFit="1" customWidth="1"/>
    <col min="6346" max="6347" width="22" style="864" bestFit="1" customWidth="1"/>
    <col min="6348" max="6348" width="14.125" style="864" bestFit="1" customWidth="1"/>
    <col min="6349" max="6350" width="20.75" style="864" bestFit="1" customWidth="1"/>
    <col min="6351" max="6352" width="18.625" style="864" bestFit="1" customWidth="1"/>
    <col min="6353" max="6355" width="20.75" style="864" bestFit="1" customWidth="1"/>
    <col min="6356" max="6357" width="23" style="864" bestFit="1" customWidth="1"/>
    <col min="6358" max="6358" width="20.75" style="864" bestFit="1" customWidth="1"/>
    <col min="6359" max="6360" width="23" style="864" bestFit="1" customWidth="1"/>
    <col min="6361" max="6361" width="25.25" style="864" bestFit="1" customWidth="1"/>
    <col min="6362" max="6363" width="23" style="864" bestFit="1" customWidth="1"/>
    <col min="6364" max="6366" width="25.25" style="864" bestFit="1" customWidth="1"/>
    <col min="6367" max="6368" width="27.5" style="864" bestFit="1" customWidth="1"/>
    <col min="6369" max="6369" width="25.25" style="864" bestFit="1" customWidth="1"/>
    <col min="6370" max="6371" width="27.5" style="864" bestFit="1" customWidth="1"/>
    <col min="6372" max="6372" width="29.625" style="864" bestFit="1" customWidth="1"/>
    <col min="6373" max="6373" width="27.5" style="864" bestFit="1" customWidth="1"/>
    <col min="6374" max="6374" width="24.5" style="864" bestFit="1" customWidth="1"/>
    <col min="6375" max="6375" width="29" style="864" bestFit="1" customWidth="1"/>
    <col min="6376" max="6377" width="20.75" style="864" bestFit="1" customWidth="1"/>
    <col min="6378" max="6378" width="27.5" style="864" bestFit="1" customWidth="1"/>
    <col min="6379" max="6380" width="23" style="864" bestFit="1" customWidth="1"/>
    <col min="6381" max="6381" width="29.625" style="864" bestFit="1" customWidth="1"/>
    <col min="6382" max="6382" width="9.125" style="864" bestFit="1" customWidth="1"/>
    <col min="6383" max="6385" width="18.125" style="864" bestFit="1" customWidth="1"/>
    <col min="6386" max="6386" width="20.375" style="864" bestFit="1" customWidth="1"/>
    <col min="6387" max="6387" width="25.25" style="864" bestFit="1" customWidth="1"/>
    <col min="6388" max="6388" width="27.5" style="864" bestFit="1" customWidth="1"/>
    <col min="6389" max="6390" width="9.125" style="864" bestFit="1" customWidth="1"/>
    <col min="6391" max="6391" width="11.25" style="864" bestFit="1" customWidth="1"/>
    <col min="6392" max="6392" width="15" style="864" bestFit="1" customWidth="1"/>
    <col min="6393" max="6393" width="16.375" style="864" bestFit="1" customWidth="1"/>
    <col min="6394" max="6396" width="23.25" style="864" bestFit="1" customWidth="1"/>
    <col min="6397" max="6398" width="20.75" style="864" bestFit="1" customWidth="1"/>
    <col min="6399" max="6399" width="6.625" style="864" bestFit="1" customWidth="1"/>
    <col min="6400" max="6400" width="9" style="864"/>
    <col min="6401" max="6401" width="16.375" style="864" bestFit="1" customWidth="1"/>
    <col min="6402" max="6402" width="14.125" style="864" bestFit="1" customWidth="1"/>
    <col min="6403" max="6405" width="9.75" style="864" bestFit="1" customWidth="1"/>
    <col min="6406" max="6406" width="14.125" style="864" bestFit="1" customWidth="1"/>
    <col min="6407" max="6407" width="15.25" style="864" customWidth="1"/>
    <col min="6408" max="6408" width="14.125" style="864" bestFit="1" customWidth="1"/>
    <col min="6409" max="6409" width="15.25" style="864" bestFit="1" customWidth="1"/>
    <col min="6410" max="6412" width="13.625" style="864" bestFit="1" customWidth="1"/>
    <col min="6413" max="6413" width="12" style="864" bestFit="1" customWidth="1"/>
    <col min="6414" max="6414" width="22.125" style="864" bestFit="1" customWidth="1"/>
    <col min="6415" max="6416" width="30.125" style="864" bestFit="1" customWidth="1"/>
    <col min="6417" max="6418" width="21" style="864" bestFit="1" customWidth="1"/>
    <col min="6419" max="6419" width="18.75" style="864" bestFit="1" customWidth="1"/>
    <col min="6420" max="6420" width="21" style="864" bestFit="1" customWidth="1"/>
    <col min="6421" max="6422" width="9.75" style="864" bestFit="1" customWidth="1"/>
    <col min="6423" max="6423" width="18.875" style="864" bestFit="1" customWidth="1"/>
    <col min="6424" max="6424" width="9.75" style="864" bestFit="1" customWidth="1"/>
    <col min="6425" max="6425" width="18.875" style="864" bestFit="1" customWidth="1"/>
    <col min="6426" max="6427" width="9.75" style="864" bestFit="1" customWidth="1"/>
    <col min="6428" max="6429" width="12.125" style="864" bestFit="1" customWidth="1"/>
    <col min="6430" max="6430" width="7.125" style="864" bestFit="1" customWidth="1"/>
    <col min="6431" max="6431" width="9.75" style="864" bestFit="1" customWidth="1"/>
    <col min="6432" max="6432" width="15.5" style="864" bestFit="1" customWidth="1"/>
    <col min="6433" max="6433" width="19.375" style="864" bestFit="1" customWidth="1"/>
    <col min="6434" max="6434" width="5.75" style="864" bestFit="1" customWidth="1"/>
    <col min="6435" max="6435" width="9.75" style="864" bestFit="1" customWidth="1"/>
    <col min="6436" max="6436" width="11.875" style="864" bestFit="1" customWidth="1"/>
    <col min="6437" max="6437" width="9.125" style="864" bestFit="1" customWidth="1"/>
    <col min="6438" max="6438" width="10.5" style="864" bestFit="1" customWidth="1"/>
    <col min="6439" max="6439" width="16.375" style="864" bestFit="1" customWidth="1"/>
    <col min="6440" max="6440" width="12.125" style="864" bestFit="1" customWidth="1"/>
    <col min="6441" max="6441" width="10.375" style="864" bestFit="1" customWidth="1"/>
    <col min="6442" max="6442" width="11.875" style="864" bestFit="1" customWidth="1"/>
    <col min="6443" max="6451" width="16.375" style="864" bestFit="1" customWidth="1"/>
    <col min="6452" max="6452" width="10.625" style="864" bestFit="1" customWidth="1"/>
    <col min="6453" max="6453" width="11.875" style="864" bestFit="1" customWidth="1"/>
    <col min="6454" max="6454" width="16.375" style="864" bestFit="1" customWidth="1"/>
    <col min="6455" max="6455" width="20.75" style="864" bestFit="1" customWidth="1"/>
    <col min="6456" max="6456" width="16.375" style="864" bestFit="1" customWidth="1"/>
    <col min="6457" max="6457" width="20.75" style="864" bestFit="1" customWidth="1"/>
    <col min="6458" max="6458" width="16.375" style="864" bestFit="1" customWidth="1"/>
    <col min="6459" max="6459" width="20.75" style="864" bestFit="1" customWidth="1"/>
    <col min="6460" max="6460" width="16.375" style="864" bestFit="1" customWidth="1"/>
    <col min="6461" max="6461" width="20.75" style="864" bestFit="1" customWidth="1"/>
    <col min="6462" max="6462" width="16.375" style="864" bestFit="1" customWidth="1"/>
    <col min="6463" max="6463" width="20.75" style="864" bestFit="1" customWidth="1"/>
    <col min="6464" max="6464" width="14.125" style="864" bestFit="1" customWidth="1"/>
    <col min="6465" max="6465" width="18.625" style="864" bestFit="1" customWidth="1"/>
    <col min="6466" max="6466" width="16.375" style="864" bestFit="1" customWidth="1"/>
    <col min="6467" max="6467" width="20.75" style="864" bestFit="1" customWidth="1"/>
    <col min="6468" max="6468" width="16.375" style="864" bestFit="1" customWidth="1"/>
    <col min="6469" max="6469" width="20.75" style="864" bestFit="1" customWidth="1"/>
    <col min="6470" max="6475" width="23" style="864" bestFit="1" customWidth="1"/>
    <col min="6476" max="6477" width="18.625" style="864" bestFit="1" customWidth="1"/>
    <col min="6478" max="6478" width="10.5" style="864" bestFit="1" customWidth="1"/>
    <col min="6479" max="6479" width="11.875" style="864" bestFit="1" customWidth="1"/>
    <col min="6480" max="6480" width="10.5" style="864" bestFit="1" customWidth="1"/>
    <col min="6481" max="6482" width="11.875" style="864" bestFit="1" customWidth="1"/>
    <col min="6483" max="6483" width="16.375" style="864" bestFit="1" customWidth="1"/>
    <col min="6484" max="6484" width="17.875" style="864" bestFit="1" customWidth="1"/>
    <col min="6485" max="6485" width="22.25" style="864" bestFit="1" customWidth="1"/>
    <col min="6486" max="6486" width="7.75" style="864" bestFit="1" customWidth="1"/>
    <col min="6487" max="6489" width="11.875" style="864" bestFit="1" customWidth="1"/>
    <col min="6490" max="6490" width="16.375" style="864" bestFit="1" customWidth="1"/>
    <col min="6491" max="6493" width="11.875" style="864" bestFit="1" customWidth="1"/>
    <col min="6494" max="6494" width="14.125" style="864" bestFit="1" customWidth="1"/>
    <col min="6495" max="6495" width="11.875" style="864" bestFit="1" customWidth="1"/>
    <col min="6496" max="6496" width="16.375" style="864" bestFit="1" customWidth="1"/>
    <col min="6497" max="6497" width="18.625" style="864" bestFit="1" customWidth="1"/>
    <col min="6498" max="6498" width="10.5" style="864" bestFit="1" customWidth="1"/>
    <col min="6499" max="6499" width="14.25" style="864" bestFit="1" customWidth="1"/>
    <col min="6500" max="6501" width="13.375" style="864" bestFit="1" customWidth="1"/>
    <col min="6502" max="6502" width="16.375" style="864" bestFit="1" customWidth="1"/>
    <col min="6503" max="6503" width="16.5" style="864" bestFit="1" customWidth="1"/>
    <col min="6504" max="6505" width="20.125" style="864" bestFit="1" customWidth="1"/>
    <col min="6506" max="6507" width="23" style="864" bestFit="1" customWidth="1"/>
    <col min="6508" max="6508" width="18.625" style="864" bestFit="1" customWidth="1"/>
    <col min="6509" max="6509" width="9.25" style="864" bestFit="1" customWidth="1"/>
    <col min="6510" max="6510" width="7.25" style="864" bestFit="1" customWidth="1"/>
    <col min="6511" max="6511" width="10.375" style="864" bestFit="1" customWidth="1"/>
    <col min="6512" max="6513" width="11.875" style="864" bestFit="1" customWidth="1"/>
    <col min="6514" max="6514" width="14.375" style="864" bestFit="1" customWidth="1"/>
    <col min="6515" max="6515" width="11.875" style="864" bestFit="1" customWidth="1"/>
    <col min="6516" max="6517" width="16.375" style="864" bestFit="1" customWidth="1"/>
    <col min="6518" max="6518" width="11.875" style="864" bestFit="1" customWidth="1"/>
    <col min="6519" max="6520" width="16.375" style="864" bestFit="1" customWidth="1"/>
    <col min="6521" max="6521" width="17.875" style="864" bestFit="1" customWidth="1"/>
    <col min="6522" max="6522" width="16.375" style="864" bestFit="1" customWidth="1"/>
    <col min="6523" max="6523" width="17.875" style="864" bestFit="1" customWidth="1"/>
    <col min="6524" max="6524" width="5.75" style="864" bestFit="1" customWidth="1"/>
    <col min="6525" max="6526" width="9.75" style="864" bestFit="1" customWidth="1"/>
    <col min="6527" max="6527" width="7.75" style="864" bestFit="1" customWidth="1"/>
    <col min="6528" max="6528" width="9.75" style="864" bestFit="1" customWidth="1"/>
    <col min="6529" max="6529" width="59.375" style="864" bestFit="1" customWidth="1"/>
    <col min="6530" max="6530" width="45.5" style="864" bestFit="1" customWidth="1"/>
    <col min="6531" max="6531" width="27.625" style="864" bestFit="1" customWidth="1"/>
    <col min="6532" max="6532" width="11.875" style="864" bestFit="1" customWidth="1"/>
    <col min="6533" max="6536" width="14.125" style="864" bestFit="1" customWidth="1"/>
    <col min="6537" max="6537" width="15.625" style="864" bestFit="1" customWidth="1"/>
    <col min="6538" max="6538" width="14.125" style="864" bestFit="1" customWidth="1"/>
    <col min="6539" max="6540" width="19.625" style="864" bestFit="1" customWidth="1"/>
    <col min="6541" max="6541" width="21.875" style="864" bestFit="1" customWidth="1"/>
    <col min="6542" max="6542" width="19.375" style="864" bestFit="1" customWidth="1"/>
    <col min="6543" max="6543" width="16.375" style="864" bestFit="1" customWidth="1"/>
    <col min="6544" max="6544" width="23" style="864" bestFit="1" customWidth="1"/>
    <col min="6545" max="6546" width="14.125" style="864" bestFit="1" customWidth="1"/>
    <col min="6547" max="6547" width="23.25" style="864" bestFit="1" customWidth="1"/>
    <col min="6548" max="6549" width="14.375" style="864" bestFit="1" customWidth="1"/>
    <col min="6550" max="6550" width="23.125" style="864" bestFit="1" customWidth="1"/>
    <col min="6551" max="6551" width="18.875" style="864" bestFit="1" customWidth="1"/>
    <col min="6552" max="6552" width="14.375" style="864" bestFit="1" customWidth="1"/>
    <col min="6553" max="6553" width="16.5" style="864" bestFit="1" customWidth="1"/>
    <col min="6554" max="6554" width="25.25" style="864" bestFit="1" customWidth="1"/>
    <col min="6555" max="6556" width="18.625" style="864" bestFit="1" customWidth="1"/>
    <col min="6557" max="6557" width="23" style="864" bestFit="1" customWidth="1"/>
    <col min="6558" max="6559" width="26.75" style="864" bestFit="1" customWidth="1"/>
    <col min="6560" max="6560" width="25.25" style="864" bestFit="1" customWidth="1"/>
    <col min="6561" max="6561" width="29.625" style="864" bestFit="1" customWidth="1"/>
    <col min="6562" max="6562" width="25.25" style="864" bestFit="1" customWidth="1"/>
    <col min="6563" max="6563" width="29.625" style="864" bestFit="1" customWidth="1"/>
    <col min="6564" max="6567" width="20.875" style="864" bestFit="1" customWidth="1"/>
    <col min="6568" max="6568" width="13.875" style="864" bestFit="1" customWidth="1"/>
    <col min="6569" max="6569" width="16.5" style="864" bestFit="1" customWidth="1"/>
    <col min="6570" max="6570" width="7.75" style="864" bestFit="1" customWidth="1"/>
    <col min="6571" max="6571" width="20.75" style="864" bestFit="1" customWidth="1"/>
    <col min="6572" max="6574" width="16.375" style="864" bestFit="1" customWidth="1"/>
    <col min="6575" max="6578" width="31" style="864" bestFit="1" customWidth="1"/>
    <col min="6579" max="6580" width="18.625" style="864" bestFit="1" customWidth="1"/>
    <col min="6581" max="6581" width="16.375" style="864" bestFit="1" customWidth="1"/>
    <col min="6582" max="6583" width="18.625" style="864" bestFit="1" customWidth="1"/>
    <col min="6584" max="6584" width="16.375" style="864" bestFit="1" customWidth="1"/>
    <col min="6585" max="6586" width="18.625" style="864" bestFit="1" customWidth="1"/>
    <col min="6587" max="6587" width="20.75" style="864" bestFit="1" customWidth="1"/>
    <col min="6588" max="6589" width="23" style="864" bestFit="1" customWidth="1"/>
    <col min="6590" max="6590" width="25.25" style="864" bestFit="1" customWidth="1"/>
    <col min="6591" max="6591" width="23" style="864" bestFit="1" customWidth="1"/>
    <col min="6592" max="6592" width="20.75" style="864" bestFit="1" customWidth="1"/>
    <col min="6593" max="6594" width="23" style="864" bestFit="1" customWidth="1"/>
    <col min="6595" max="6595" width="25.25" style="864" bestFit="1" customWidth="1"/>
    <col min="6596" max="6596" width="23" style="864" bestFit="1" customWidth="1"/>
    <col min="6597" max="6597" width="18.625" style="864" bestFit="1" customWidth="1"/>
    <col min="6598" max="6600" width="20.75" style="864" bestFit="1" customWidth="1"/>
    <col min="6601" max="6601" width="19.75" style="864" bestFit="1" customWidth="1"/>
    <col min="6602" max="6603" width="22" style="864" bestFit="1" customWidth="1"/>
    <col min="6604" max="6604" width="14.125" style="864" bestFit="1" customWidth="1"/>
    <col min="6605" max="6606" width="20.75" style="864" bestFit="1" customWidth="1"/>
    <col min="6607" max="6608" width="18.625" style="864" bestFit="1" customWidth="1"/>
    <col min="6609" max="6611" width="20.75" style="864" bestFit="1" customWidth="1"/>
    <col min="6612" max="6613" width="23" style="864" bestFit="1" customWidth="1"/>
    <col min="6614" max="6614" width="20.75" style="864" bestFit="1" customWidth="1"/>
    <col min="6615" max="6616" width="23" style="864" bestFit="1" customWidth="1"/>
    <col min="6617" max="6617" width="25.25" style="864" bestFit="1" customWidth="1"/>
    <col min="6618" max="6619" width="23" style="864" bestFit="1" customWidth="1"/>
    <col min="6620" max="6622" width="25.25" style="864" bestFit="1" customWidth="1"/>
    <col min="6623" max="6624" width="27.5" style="864" bestFit="1" customWidth="1"/>
    <col min="6625" max="6625" width="25.25" style="864" bestFit="1" customWidth="1"/>
    <col min="6626" max="6627" width="27.5" style="864" bestFit="1" customWidth="1"/>
    <col min="6628" max="6628" width="29.625" style="864" bestFit="1" customWidth="1"/>
    <col min="6629" max="6629" width="27.5" style="864" bestFit="1" customWidth="1"/>
    <col min="6630" max="6630" width="24.5" style="864" bestFit="1" customWidth="1"/>
    <col min="6631" max="6631" width="29" style="864" bestFit="1" customWidth="1"/>
    <col min="6632" max="6633" width="20.75" style="864" bestFit="1" customWidth="1"/>
    <col min="6634" max="6634" width="27.5" style="864" bestFit="1" customWidth="1"/>
    <col min="6635" max="6636" width="23" style="864" bestFit="1" customWidth="1"/>
    <col min="6637" max="6637" width="29.625" style="864" bestFit="1" customWidth="1"/>
    <col min="6638" max="6638" width="9.125" style="864" bestFit="1" customWidth="1"/>
    <col min="6639" max="6641" width="18.125" style="864" bestFit="1" customWidth="1"/>
    <col min="6642" max="6642" width="20.375" style="864" bestFit="1" customWidth="1"/>
    <col min="6643" max="6643" width="25.25" style="864" bestFit="1" customWidth="1"/>
    <col min="6644" max="6644" width="27.5" style="864" bestFit="1" customWidth="1"/>
    <col min="6645" max="6646" width="9.125" style="864" bestFit="1" customWidth="1"/>
    <col min="6647" max="6647" width="11.25" style="864" bestFit="1" customWidth="1"/>
    <col min="6648" max="6648" width="15" style="864" bestFit="1" customWidth="1"/>
    <col min="6649" max="6649" width="16.375" style="864" bestFit="1" customWidth="1"/>
    <col min="6650" max="6652" width="23.25" style="864" bestFit="1" customWidth="1"/>
    <col min="6653" max="6654" width="20.75" style="864" bestFit="1" customWidth="1"/>
    <col min="6655" max="6655" width="6.625" style="864" bestFit="1" customWidth="1"/>
    <col min="6656" max="6656" width="9" style="864"/>
    <col min="6657" max="6657" width="16.375" style="864" bestFit="1" customWidth="1"/>
    <col min="6658" max="6658" width="14.125" style="864" bestFit="1" customWidth="1"/>
    <col min="6659" max="6661" width="9.75" style="864" bestFit="1" customWidth="1"/>
    <col min="6662" max="6662" width="14.125" style="864" bestFit="1" customWidth="1"/>
    <col min="6663" max="6663" width="15.25" style="864" customWidth="1"/>
    <col min="6664" max="6664" width="14.125" style="864" bestFit="1" customWidth="1"/>
    <col min="6665" max="6665" width="15.25" style="864" bestFit="1" customWidth="1"/>
    <col min="6666" max="6668" width="13.625" style="864" bestFit="1" customWidth="1"/>
    <col min="6669" max="6669" width="12" style="864" bestFit="1" customWidth="1"/>
    <col min="6670" max="6670" width="22.125" style="864" bestFit="1" customWidth="1"/>
    <col min="6671" max="6672" width="30.125" style="864" bestFit="1" customWidth="1"/>
    <col min="6673" max="6674" width="21" style="864" bestFit="1" customWidth="1"/>
    <col min="6675" max="6675" width="18.75" style="864" bestFit="1" customWidth="1"/>
    <col min="6676" max="6676" width="21" style="864" bestFit="1" customWidth="1"/>
    <col min="6677" max="6678" width="9.75" style="864" bestFit="1" customWidth="1"/>
    <col min="6679" max="6679" width="18.875" style="864" bestFit="1" customWidth="1"/>
    <col min="6680" max="6680" width="9.75" style="864" bestFit="1" customWidth="1"/>
    <col min="6681" max="6681" width="18.875" style="864" bestFit="1" customWidth="1"/>
    <col min="6682" max="6683" width="9.75" style="864" bestFit="1" customWidth="1"/>
    <col min="6684" max="6685" width="12.125" style="864" bestFit="1" customWidth="1"/>
    <col min="6686" max="6686" width="7.125" style="864" bestFit="1" customWidth="1"/>
    <col min="6687" max="6687" width="9.75" style="864" bestFit="1" customWidth="1"/>
    <col min="6688" max="6688" width="15.5" style="864" bestFit="1" customWidth="1"/>
    <col min="6689" max="6689" width="19.375" style="864" bestFit="1" customWidth="1"/>
    <col min="6690" max="6690" width="5.75" style="864" bestFit="1" customWidth="1"/>
    <col min="6691" max="6691" width="9.75" style="864" bestFit="1" customWidth="1"/>
    <col min="6692" max="6692" width="11.875" style="864" bestFit="1" customWidth="1"/>
    <col min="6693" max="6693" width="9.125" style="864" bestFit="1" customWidth="1"/>
    <col min="6694" max="6694" width="10.5" style="864" bestFit="1" customWidth="1"/>
    <col min="6695" max="6695" width="16.375" style="864" bestFit="1" customWidth="1"/>
    <col min="6696" max="6696" width="12.125" style="864" bestFit="1" customWidth="1"/>
    <col min="6697" max="6697" width="10.375" style="864" bestFit="1" customWidth="1"/>
    <col min="6698" max="6698" width="11.875" style="864" bestFit="1" customWidth="1"/>
    <col min="6699" max="6707" width="16.375" style="864" bestFit="1" customWidth="1"/>
    <col min="6708" max="6708" width="10.625" style="864" bestFit="1" customWidth="1"/>
    <col min="6709" max="6709" width="11.875" style="864" bestFit="1" customWidth="1"/>
    <col min="6710" max="6710" width="16.375" style="864" bestFit="1" customWidth="1"/>
    <col min="6711" max="6711" width="20.75" style="864" bestFit="1" customWidth="1"/>
    <col min="6712" max="6712" width="16.375" style="864" bestFit="1" customWidth="1"/>
    <col min="6713" max="6713" width="20.75" style="864" bestFit="1" customWidth="1"/>
    <col min="6714" max="6714" width="16.375" style="864" bestFit="1" customWidth="1"/>
    <col min="6715" max="6715" width="20.75" style="864" bestFit="1" customWidth="1"/>
    <col min="6716" max="6716" width="16.375" style="864" bestFit="1" customWidth="1"/>
    <col min="6717" max="6717" width="20.75" style="864" bestFit="1" customWidth="1"/>
    <col min="6718" max="6718" width="16.375" style="864" bestFit="1" customWidth="1"/>
    <col min="6719" max="6719" width="20.75" style="864" bestFit="1" customWidth="1"/>
    <col min="6720" max="6720" width="14.125" style="864" bestFit="1" customWidth="1"/>
    <col min="6721" max="6721" width="18.625" style="864" bestFit="1" customWidth="1"/>
    <col min="6722" max="6722" width="16.375" style="864" bestFit="1" customWidth="1"/>
    <col min="6723" max="6723" width="20.75" style="864" bestFit="1" customWidth="1"/>
    <col min="6724" max="6724" width="16.375" style="864" bestFit="1" customWidth="1"/>
    <col min="6725" max="6725" width="20.75" style="864" bestFit="1" customWidth="1"/>
    <col min="6726" max="6731" width="23" style="864" bestFit="1" customWidth="1"/>
    <col min="6732" max="6733" width="18.625" style="864" bestFit="1" customWidth="1"/>
    <col min="6734" max="6734" width="10.5" style="864" bestFit="1" customWidth="1"/>
    <col min="6735" max="6735" width="11.875" style="864" bestFit="1" customWidth="1"/>
    <col min="6736" max="6736" width="10.5" style="864" bestFit="1" customWidth="1"/>
    <col min="6737" max="6738" width="11.875" style="864" bestFit="1" customWidth="1"/>
    <col min="6739" max="6739" width="16.375" style="864" bestFit="1" customWidth="1"/>
    <col min="6740" max="6740" width="17.875" style="864" bestFit="1" customWidth="1"/>
    <col min="6741" max="6741" width="22.25" style="864" bestFit="1" customWidth="1"/>
    <col min="6742" max="6742" width="7.75" style="864" bestFit="1" customWidth="1"/>
    <col min="6743" max="6745" width="11.875" style="864" bestFit="1" customWidth="1"/>
    <col min="6746" max="6746" width="16.375" style="864" bestFit="1" customWidth="1"/>
    <col min="6747" max="6749" width="11.875" style="864" bestFit="1" customWidth="1"/>
    <col min="6750" max="6750" width="14.125" style="864" bestFit="1" customWidth="1"/>
    <col min="6751" max="6751" width="11.875" style="864" bestFit="1" customWidth="1"/>
    <col min="6752" max="6752" width="16.375" style="864" bestFit="1" customWidth="1"/>
    <col min="6753" max="6753" width="18.625" style="864" bestFit="1" customWidth="1"/>
    <col min="6754" max="6754" width="10.5" style="864" bestFit="1" customWidth="1"/>
    <col min="6755" max="6755" width="14.25" style="864" bestFit="1" customWidth="1"/>
    <col min="6756" max="6757" width="13.375" style="864" bestFit="1" customWidth="1"/>
    <col min="6758" max="6758" width="16.375" style="864" bestFit="1" customWidth="1"/>
    <col min="6759" max="6759" width="16.5" style="864" bestFit="1" customWidth="1"/>
    <col min="6760" max="6761" width="20.125" style="864" bestFit="1" customWidth="1"/>
    <col min="6762" max="6763" width="23" style="864" bestFit="1" customWidth="1"/>
    <col min="6764" max="6764" width="18.625" style="864" bestFit="1" customWidth="1"/>
    <col min="6765" max="6765" width="9.25" style="864" bestFit="1" customWidth="1"/>
    <col min="6766" max="6766" width="7.25" style="864" bestFit="1" customWidth="1"/>
    <col min="6767" max="6767" width="10.375" style="864" bestFit="1" customWidth="1"/>
    <col min="6768" max="6769" width="11.875" style="864" bestFit="1" customWidth="1"/>
    <col min="6770" max="6770" width="14.375" style="864" bestFit="1" customWidth="1"/>
    <col min="6771" max="6771" width="11.875" style="864" bestFit="1" customWidth="1"/>
    <col min="6772" max="6773" width="16.375" style="864" bestFit="1" customWidth="1"/>
    <col min="6774" max="6774" width="11.875" style="864" bestFit="1" customWidth="1"/>
    <col min="6775" max="6776" width="16.375" style="864" bestFit="1" customWidth="1"/>
    <col min="6777" max="6777" width="17.875" style="864" bestFit="1" customWidth="1"/>
    <col min="6778" max="6778" width="16.375" style="864" bestFit="1" customWidth="1"/>
    <col min="6779" max="6779" width="17.875" style="864" bestFit="1" customWidth="1"/>
    <col min="6780" max="6780" width="5.75" style="864" bestFit="1" customWidth="1"/>
    <col min="6781" max="6782" width="9.75" style="864" bestFit="1" customWidth="1"/>
    <col min="6783" max="6783" width="7.75" style="864" bestFit="1" customWidth="1"/>
    <col min="6784" max="6784" width="9.75" style="864" bestFit="1" customWidth="1"/>
    <col min="6785" max="6785" width="59.375" style="864" bestFit="1" customWidth="1"/>
    <col min="6786" max="6786" width="45.5" style="864" bestFit="1" customWidth="1"/>
    <col min="6787" max="6787" width="27.625" style="864" bestFit="1" customWidth="1"/>
    <col min="6788" max="6788" width="11.875" style="864" bestFit="1" customWidth="1"/>
    <col min="6789" max="6792" width="14.125" style="864" bestFit="1" customWidth="1"/>
    <col min="6793" max="6793" width="15.625" style="864" bestFit="1" customWidth="1"/>
    <col min="6794" max="6794" width="14.125" style="864" bestFit="1" customWidth="1"/>
    <col min="6795" max="6796" width="19.625" style="864" bestFit="1" customWidth="1"/>
    <col min="6797" max="6797" width="21.875" style="864" bestFit="1" customWidth="1"/>
    <col min="6798" max="6798" width="19.375" style="864" bestFit="1" customWidth="1"/>
    <col min="6799" max="6799" width="16.375" style="864" bestFit="1" customWidth="1"/>
    <col min="6800" max="6800" width="23" style="864" bestFit="1" customWidth="1"/>
    <col min="6801" max="6802" width="14.125" style="864" bestFit="1" customWidth="1"/>
    <col min="6803" max="6803" width="23.25" style="864" bestFit="1" customWidth="1"/>
    <col min="6804" max="6805" width="14.375" style="864" bestFit="1" customWidth="1"/>
    <col min="6806" max="6806" width="23.125" style="864" bestFit="1" customWidth="1"/>
    <col min="6807" max="6807" width="18.875" style="864" bestFit="1" customWidth="1"/>
    <col min="6808" max="6808" width="14.375" style="864" bestFit="1" customWidth="1"/>
    <col min="6809" max="6809" width="16.5" style="864" bestFit="1" customWidth="1"/>
    <col min="6810" max="6810" width="25.25" style="864" bestFit="1" customWidth="1"/>
    <col min="6811" max="6812" width="18.625" style="864" bestFit="1" customWidth="1"/>
    <col min="6813" max="6813" width="23" style="864" bestFit="1" customWidth="1"/>
    <col min="6814" max="6815" width="26.75" style="864" bestFit="1" customWidth="1"/>
    <col min="6816" max="6816" width="25.25" style="864" bestFit="1" customWidth="1"/>
    <col min="6817" max="6817" width="29.625" style="864" bestFit="1" customWidth="1"/>
    <col min="6818" max="6818" width="25.25" style="864" bestFit="1" customWidth="1"/>
    <col min="6819" max="6819" width="29.625" style="864" bestFit="1" customWidth="1"/>
    <col min="6820" max="6823" width="20.875" style="864" bestFit="1" customWidth="1"/>
    <col min="6824" max="6824" width="13.875" style="864" bestFit="1" customWidth="1"/>
    <col min="6825" max="6825" width="16.5" style="864" bestFit="1" customWidth="1"/>
    <col min="6826" max="6826" width="7.75" style="864" bestFit="1" customWidth="1"/>
    <col min="6827" max="6827" width="20.75" style="864" bestFit="1" customWidth="1"/>
    <col min="6828" max="6830" width="16.375" style="864" bestFit="1" customWidth="1"/>
    <col min="6831" max="6834" width="31" style="864" bestFit="1" customWidth="1"/>
    <col min="6835" max="6836" width="18.625" style="864" bestFit="1" customWidth="1"/>
    <col min="6837" max="6837" width="16.375" style="864" bestFit="1" customWidth="1"/>
    <col min="6838" max="6839" width="18.625" style="864" bestFit="1" customWidth="1"/>
    <col min="6840" max="6840" width="16.375" style="864" bestFit="1" customWidth="1"/>
    <col min="6841" max="6842" width="18.625" style="864" bestFit="1" customWidth="1"/>
    <col min="6843" max="6843" width="20.75" style="864" bestFit="1" customWidth="1"/>
    <col min="6844" max="6845" width="23" style="864" bestFit="1" customWidth="1"/>
    <col min="6846" max="6846" width="25.25" style="864" bestFit="1" customWidth="1"/>
    <col min="6847" max="6847" width="23" style="864" bestFit="1" customWidth="1"/>
    <col min="6848" max="6848" width="20.75" style="864" bestFit="1" customWidth="1"/>
    <col min="6849" max="6850" width="23" style="864" bestFit="1" customWidth="1"/>
    <col min="6851" max="6851" width="25.25" style="864" bestFit="1" customWidth="1"/>
    <col min="6852" max="6852" width="23" style="864" bestFit="1" customWidth="1"/>
    <col min="6853" max="6853" width="18.625" style="864" bestFit="1" customWidth="1"/>
    <col min="6854" max="6856" width="20.75" style="864" bestFit="1" customWidth="1"/>
    <col min="6857" max="6857" width="19.75" style="864" bestFit="1" customWidth="1"/>
    <col min="6858" max="6859" width="22" style="864" bestFit="1" customWidth="1"/>
    <col min="6860" max="6860" width="14.125" style="864" bestFit="1" customWidth="1"/>
    <col min="6861" max="6862" width="20.75" style="864" bestFit="1" customWidth="1"/>
    <col min="6863" max="6864" width="18.625" style="864" bestFit="1" customWidth="1"/>
    <col min="6865" max="6867" width="20.75" style="864" bestFit="1" customWidth="1"/>
    <col min="6868" max="6869" width="23" style="864" bestFit="1" customWidth="1"/>
    <col min="6870" max="6870" width="20.75" style="864" bestFit="1" customWidth="1"/>
    <col min="6871" max="6872" width="23" style="864" bestFit="1" customWidth="1"/>
    <col min="6873" max="6873" width="25.25" style="864" bestFit="1" customWidth="1"/>
    <col min="6874" max="6875" width="23" style="864" bestFit="1" customWidth="1"/>
    <col min="6876" max="6878" width="25.25" style="864" bestFit="1" customWidth="1"/>
    <col min="6879" max="6880" width="27.5" style="864" bestFit="1" customWidth="1"/>
    <col min="6881" max="6881" width="25.25" style="864" bestFit="1" customWidth="1"/>
    <col min="6882" max="6883" width="27.5" style="864" bestFit="1" customWidth="1"/>
    <col min="6884" max="6884" width="29.625" style="864" bestFit="1" customWidth="1"/>
    <col min="6885" max="6885" width="27.5" style="864" bestFit="1" customWidth="1"/>
    <col min="6886" max="6886" width="24.5" style="864" bestFit="1" customWidth="1"/>
    <col min="6887" max="6887" width="29" style="864" bestFit="1" customWidth="1"/>
    <col min="6888" max="6889" width="20.75" style="864" bestFit="1" customWidth="1"/>
    <col min="6890" max="6890" width="27.5" style="864" bestFit="1" customWidth="1"/>
    <col min="6891" max="6892" width="23" style="864" bestFit="1" customWidth="1"/>
    <col min="6893" max="6893" width="29.625" style="864" bestFit="1" customWidth="1"/>
    <col min="6894" max="6894" width="9.125" style="864" bestFit="1" customWidth="1"/>
    <col min="6895" max="6897" width="18.125" style="864" bestFit="1" customWidth="1"/>
    <col min="6898" max="6898" width="20.375" style="864" bestFit="1" customWidth="1"/>
    <col min="6899" max="6899" width="25.25" style="864" bestFit="1" customWidth="1"/>
    <col min="6900" max="6900" width="27.5" style="864" bestFit="1" customWidth="1"/>
    <col min="6901" max="6902" width="9.125" style="864" bestFit="1" customWidth="1"/>
    <col min="6903" max="6903" width="11.25" style="864" bestFit="1" customWidth="1"/>
    <col min="6904" max="6904" width="15" style="864" bestFit="1" customWidth="1"/>
    <col min="6905" max="6905" width="16.375" style="864" bestFit="1" customWidth="1"/>
    <col min="6906" max="6908" width="23.25" style="864" bestFit="1" customWidth="1"/>
    <col min="6909" max="6910" width="20.75" style="864" bestFit="1" customWidth="1"/>
    <col min="6911" max="6911" width="6.625" style="864" bestFit="1" customWidth="1"/>
    <col min="6912" max="6912" width="9" style="864"/>
    <col min="6913" max="6913" width="16.375" style="864" bestFit="1" customWidth="1"/>
    <col min="6914" max="6914" width="14.125" style="864" bestFit="1" customWidth="1"/>
    <col min="6915" max="6917" width="9.75" style="864" bestFit="1" customWidth="1"/>
    <col min="6918" max="6918" width="14.125" style="864" bestFit="1" customWidth="1"/>
    <col min="6919" max="6919" width="15.25" style="864" customWidth="1"/>
    <col min="6920" max="6920" width="14.125" style="864" bestFit="1" customWidth="1"/>
    <col min="6921" max="6921" width="15.25" style="864" bestFit="1" customWidth="1"/>
    <col min="6922" max="6924" width="13.625" style="864" bestFit="1" customWidth="1"/>
    <col min="6925" max="6925" width="12" style="864" bestFit="1" customWidth="1"/>
    <col min="6926" max="6926" width="22.125" style="864" bestFit="1" customWidth="1"/>
    <col min="6927" max="6928" width="30.125" style="864" bestFit="1" customWidth="1"/>
    <col min="6929" max="6930" width="21" style="864" bestFit="1" customWidth="1"/>
    <col min="6931" max="6931" width="18.75" style="864" bestFit="1" customWidth="1"/>
    <col min="6932" max="6932" width="21" style="864" bestFit="1" customWidth="1"/>
    <col min="6933" max="6934" width="9.75" style="864" bestFit="1" customWidth="1"/>
    <col min="6935" max="6935" width="18.875" style="864" bestFit="1" customWidth="1"/>
    <col min="6936" max="6936" width="9.75" style="864" bestFit="1" customWidth="1"/>
    <col min="6937" max="6937" width="18.875" style="864" bestFit="1" customWidth="1"/>
    <col min="6938" max="6939" width="9.75" style="864" bestFit="1" customWidth="1"/>
    <col min="6940" max="6941" width="12.125" style="864" bestFit="1" customWidth="1"/>
    <col min="6942" max="6942" width="7.125" style="864" bestFit="1" customWidth="1"/>
    <col min="6943" max="6943" width="9.75" style="864" bestFit="1" customWidth="1"/>
    <col min="6944" max="6944" width="15.5" style="864" bestFit="1" customWidth="1"/>
    <col min="6945" max="6945" width="19.375" style="864" bestFit="1" customWidth="1"/>
    <col min="6946" max="6946" width="5.75" style="864" bestFit="1" customWidth="1"/>
    <col min="6947" max="6947" width="9.75" style="864" bestFit="1" customWidth="1"/>
    <col min="6948" max="6948" width="11.875" style="864" bestFit="1" customWidth="1"/>
    <col min="6949" max="6949" width="9.125" style="864" bestFit="1" customWidth="1"/>
    <col min="6950" max="6950" width="10.5" style="864" bestFit="1" customWidth="1"/>
    <col min="6951" max="6951" width="16.375" style="864" bestFit="1" customWidth="1"/>
    <col min="6952" max="6952" width="12.125" style="864" bestFit="1" customWidth="1"/>
    <col min="6953" max="6953" width="10.375" style="864" bestFit="1" customWidth="1"/>
    <col min="6954" max="6954" width="11.875" style="864" bestFit="1" customWidth="1"/>
    <col min="6955" max="6963" width="16.375" style="864" bestFit="1" customWidth="1"/>
    <col min="6964" max="6964" width="10.625" style="864" bestFit="1" customWidth="1"/>
    <col min="6965" max="6965" width="11.875" style="864" bestFit="1" customWidth="1"/>
    <col min="6966" max="6966" width="16.375" style="864" bestFit="1" customWidth="1"/>
    <col min="6967" max="6967" width="20.75" style="864" bestFit="1" customWidth="1"/>
    <col min="6968" max="6968" width="16.375" style="864" bestFit="1" customWidth="1"/>
    <col min="6969" max="6969" width="20.75" style="864" bestFit="1" customWidth="1"/>
    <col min="6970" max="6970" width="16.375" style="864" bestFit="1" customWidth="1"/>
    <col min="6971" max="6971" width="20.75" style="864" bestFit="1" customWidth="1"/>
    <col min="6972" max="6972" width="16.375" style="864" bestFit="1" customWidth="1"/>
    <col min="6973" max="6973" width="20.75" style="864" bestFit="1" customWidth="1"/>
    <col min="6974" max="6974" width="16.375" style="864" bestFit="1" customWidth="1"/>
    <col min="6975" max="6975" width="20.75" style="864" bestFit="1" customWidth="1"/>
    <col min="6976" max="6976" width="14.125" style="864" bestFit="1" customWidth="1"/>
    <col min="6977" max="6977" width="18.625" style="864" bestFit="1" customWidth="1"/>
    <col min="6978" max="6978" width="16.375" style="864" bestFit="1" customWidth="1"/>
    <col min="6979" max="6979" width="20.75" style="864" bestFit="1" customWidth="1"/>
    <col min="6980" max="6980" width="16.375" style="864" bestFit="1" customWidth="1"/>
    <col min="6981" max="6981" width="20.75" style="864" bestFit="1" customWidth="1"/>
    <col min="6982" max="6987" width="23" style="864" bestFit="1" customWidth="1"/>
    <col min="6988" max="6989" width="18.625" style="864" bestFit="1" customWidth="1"/>
    <col min="6990" max="6990" width="10.5" style="864" bestFit="1" customWidth="1"/>
    <col min="6991" max="6991" width="11.875" style="864" bestFit="1" customWidth="1"/>
    <col min="6992" max="6992" width="10.5" style="864" bestFit="1" customWidth="1"/>
    <col min="6993" max="6994" width="11.875" style="864" bestFit="1" customWidth="1"/>
    <col min="6995" max="6995" width="16.375" style="864" bestFit="1" customWidth="1"/>
    <col min="6996" max="6996" width="17.875" style="864" bestFit="1" customWidth="1"/>
    <col min="6997" max="6997" width="22.25" style="864" bestFit="1" customWidth="1"/>
    <col min="6998" max="6998" width="7.75" style="864" bestFit="1" customWidth="1"/>
    <col min="6999" max="7001" width="11.875" style="864" bestFit="1" customWidth="1"/>
    <col min="7002" max="7002" width="16.375" style="864" bestFit="1" customWidth="1"/>
    <col min="7003" max="7005" width="11.875" style="864" bestFit="1" customWidth="1"/>
    <col min="7006" max="7006" width="14.125" style="864" bestFit="1" customWidth="1"/>
    <col min="7007" max="7007" width="11.875" style="864" bestFit="1" customWidth="1"/>
    <col min="7008" max="7008" width="16.375" style="864" bestFit="1" customWidth="1"/>
    <col min="7009" max="7009" width="18.625" style="864" bestFit="1" customWidth="1"/>
    <col min="7010" max="7010" width="10.5" style="864" bestFit="1" customWidth="1"/>
    <col min="7011" max="7011" width="14.25" style="864" bestFit="1" customWidth="1"/>
    <col min="7012" max="7013" width="13.375" style="864" bestFit="1" customWidth="1"/>
    <col min="7014" max="7014" width="16.375" style="864" bestFit="1" customWidth="1"/>
    <col min="7015" max="7015" width="16.5" style="864" bestFit="1" customWidth="1"/>
    <col min="7016" max="7017" width="20.125" style="864" bestFit="1" customWidth="1"/>
    <col min="7018" max="7019" width="23" style="864" bestFit="1" customWidth="1"/>
    <col min="7020" max="7020" width="18.625" style="864" bestFit="1" customWidth="1"/>
    <col min="7021" max="7021" width="9.25" style="864" bestFit="1" customWidth="1"/>
    <col min="7022" max="7022" width="7.25" style="864" bestFit="1" customWidth="1"/>
    <col min="7023" max="7023" width="10.375" style="864" bestFit="1" customWidth="1"/>
    <col min="7024" max="7025" width="11.875" style="864" bestFit="1" customWidth="1"/>
    <col min="7026" max="7026" width="14.375" style="864" bestFit="1" customWidth="1"/>
    <col min="7027" max="7027" width="11.875" style="864" bestFit="1" customWidth="1"/>
    <col min="7028" max="7029" width="16.375" style="864" bestFit="1" customWidth="1"/>
    <col min="7030" max="7030" width="11.875" style="864" bestFit="1" customWidth="1"/>
    <col min="7031" max="7032" width="16.375" style="864" bestFit="1" customWidth="1"/>
    <col min="7033" max="7033" width="17.875" style="864" bestFit="1" customWidth="1"/>
    <col min="7034" max="7034" width="16.375" style="864" bestFit="1" customWidth="1"/>
    <col min="7035" max="7035" width="17.875" style="864" bestFit="1" customWidth="1"/>
    <col min="7036" max="7036" width="5.75" style="864" bestFit="1" customWidth="1"/>
    <col min="7037" max="7038" width="9.75" style="864" bestFit="1" customWidth="1"/>
    <col min="7039" max="7039" width="7.75" style="864" bestFit="1" customWidth="1"/>
    <col min="7040" max="7040" width="9.75" style="864" bestFit="1" customWidth="1"/>
    <col min="7041" max="7041" width="59.375" style="864" bestFit="1" customWidth="1"/>
    <col min="7042" max="7042" width="45.5" style="864" bestFit="1" customWidth="1"/>
    <col min="7043" max="7043" width="27.625" style="864" bestFit="1" customWidth="1"/>
    <col min="7044" max="7044" width="11.875" style="864" bestFit="1" customWidth="1"/>
    <col min="7045" max="7048" width="14.125" style="864" bestFit="1" customWidth="1"/>
    <col min="7049" max="7049" width="15.625" style="864" bestFit="1" customWidth="1"/>
    <col min="7050" max="7050" width="14.125" style="864" bestFit="1" customWidth="1"/>
    <col min="7051" max="7052" width="19.625" style="864" bestFit="1" customWidth="1"/>
    <col min="7053" max="7053" width="21.875" style="864" bestFit="1" customWidth="1"/>
    <col min="7054" max="7054" width="19.375" style="864" bestFit="1" customWidth="1"/>
    <col min="7055" max="7055" width="16.375" style="864" bestFit="1" customWidth="1"/>
    <col min="7056" max="7056" width="23" style="864" bestFit="1" customWidth="1"/>
    <col min="7057" max="7058" width="14.125" style="864" bestFit="1" customWidth="1"/>
    <col min="7059" max="7059" width="23.25" style="864" bestFit="1" customWidth="1"/>
    <col min="7060" max="7061" width="14.375" style="864" bestFit="1" customWidth="1"/>
    <col min="7062" max="7062" width="23.125" style="864" bestFit="1" customWidth="1"/>
    <col min="7063" max="7063" width="18.875" style="864" bestFit="1" customWidth="1"/>
    <col min="7064" max="7064" width="14.375" style="864" bestFit="1" customWidth="1"/>
    <col min="7065" max="7065" width="16.5" style="864" bestFit="1" customWidth="1"/>
    <col min="7066" max="7066" width="25.25" style="864" bestFit="1" customWidth="1"/>
    <col min="7067" max="7068" width="18.625" style="864" bestFit="1" customWidth="1"/>
    <col min="7069" max="7069" width="23" style="864" bestFit="1" customWidth="1"/>
    <col min="7070" max="7071" width="26.75" style="864" bestFit="1" customWidth="1"/>
    <col min="7072" max="7072" width="25.25" style="864" bestFit="1" customWidth="1"/>
    <col min="7073" max="7073" width="29.625" style="864" bestFit="1" customWidth="1"/>
    <col min="7074" max="7074" width="25.25" style="864" bestFit="1" customWidth="1"/>
    <col min="7075" max="7075" width="29.625" style="864" bestFit="1" customWidth="1"/>
    <col min="7076" max="7079" width="20.875" style="864" bestFit="1" customWidth="1"/>
    <col min="7080" max="7080" width="13.875" style="864" bestFit="1" customWidth="1"/>
    <col min="7081" max="7081" width="16.5" style="864" bestFit="1" customWidth="1"/>
    <col min="7082" max="7082" width="7.75" style="864" bestFit="1" customWidth="1"/>
    <col min="7083" max="7083" width="20.75" style="864" bestFit="1" customWidth="1"/>
    <col min="7084" max="7086" width="16.375" style="864" bestFit="1" customWidth="1"/>
    <col min="7087" max="7090" width="31" style="864" bestFit="1" customWidth="1"/>
    <col min="7091" max="7092" width="18.625" style="864" bestFit="1" customWidth="1"/>
    <col min="7093" max="7093" width="16.375" style="864" bestFit="1" customWidth="1"/>
    <col min="7094" max="7095" width="18.625" style="864" bestFit="1" customWidth="1"/>
    <col min="7096" max="7096" width="16.375" style="864" bestFit="1" customWidth="1"/>
    <col min="7097" max="7098" width="18.625" style="864" bestFit="1" customWidth="1"/>
    <col min="7099" max="7099" width="20.75" style="864" bestFit="1" customWidth="1"/>
    <col min="7100" max="7101" width="23" style="864" bestFit="1" customWidth="1"/>
    <col min="7102" max="7102" width="25.25" style="864" bestFit="1" customWidth="1"/>
    <col min="7103" max="7103" width="23" style="864" bestFit="1" customWidth="1"/>
    <col min="7104" max="7104" width="20.75" style="864" bestFit="1" customWidth="1"/>
    <col min="7105" max="7106" width="23" style="864" bestFit="1" customWidth="1"/>
    <col min="7107" max="7107" width="25.25" style="864" bestFit="1" customWidth="1"/>
    <col min="7108" max="7108" width="23" style="864" bestFit="1" customWidth="1"/>
    <col min="7109" max="7109" width="18.625" style="864" bestFit="1" customWidth="1"/>
    <col min="7110" max="7112" width="20.75" style="864" bestFit="1" customWidth="1"/>
    <col min="7113" max="7113" width="19.75" style="864" bestFit="1" customWidth="1"/>
    <col min="7114" max="7115" width="22" style="864" bestFit="1" customWidth="1"/>
    <col min="7116" max="7116" width="14.125" style="864" bestFit="1" customWidth="1"/>
    <col min="7117" max="7118" width="20.75" style="864" bestFit="1" customWidth="1"/>
    <col min="7119" max="7120" width="18.625" style="864" bestFit="1" customWidth="1"/>
    <col min="7121" max="7123" width="20.75" style="864" bestFit="1" customWidth="1"/>
    <col min="7124" max="7125" width="23" style="864" bestFit="1" customWidth="1"/>
    <col min="7126" max="7126" width="20.75" style="864" bestFit="1" customWidth="1"/>
    <col min="7127" max="7128" width="23" style="864" bestFit="1" customWidth="1"/>
    <col min="7129" max="7129" width="25.25" style="864" bestFit="1" customWidth="1"/>
    <col min="7130" max="7131" width="23" style="864" bestFit="1" customWidth="1"/>
    <col min="7132" max="7134" width="25.25" style="864" bestFit="1" customWidth="1"/>
    <col min="7135" max="7136" width="27.5" style="864" bestFit="1" customWidth="1"/>
    <col min="7137" max="7137" width="25.25" style="864" bestFit="1" customWidth="1"/>
    <col min="7138" max="7139" width="27.5" style="864" bestFit="1" customWidth="1"/>
    <col min="7140" max="7140" width="29.625" style="864" bestFit="1" customWidth="1"/>
    <col min="7141" max="7141" width="27.5" style="864" bestFit="1" customWidth="1"/>
    <col min="7142" max="7142" width="24.5" style="864" bestFit="1" customWidth="1"/>
    <col min="7143" max="7143" width="29" style="864" bestFit="1" customWidth="1"/>
    <col min="7144" max="7145" width="20.75" style="864" bestFit="1" customWidth="1"/>
    <col min="7146" max="7146" width="27.5" style="864" bestFit="1" customWidth="1"/>
    <col min="7147" max="7148" width="23" style="864" bestFit="1" customWidth="1"/>
    <col min="7149" max="7149" width="29.625" style="864" bestFit="1" customWidth="1"/>
    <col min="7150" max="7150" width="9.125" style="864" bestFit="1" customWidth="1"/>
    <col min="7151" max="7153" width="18.125" style="864" bestFit="1" customWidth="1"/>
    <col min="7154" max="7154" width="20.375" style="864" bestFit="1" customWidth="1"/>
    <col min="7155" max="7155" width="25.25" style="864" bestFit="1" customWidth="1"/>
    <col min="7156" max="7156" width="27.5" style="864" bestFit="1" customWidth="1"/>
    <col min="7157" max="7158" width="9.125" style="864" bestFit="1" customWidth="1"/>
    <col min="7159" max="7159" width="11.25" style="864" bestFit="1" customWidth="1"/>
    <col min="7160" max="7160" width="15" style="864" bestFit="1" customWidth="1"/>
    <col min="7161" max="7161" width="16.375" style="864" bestFit="1" customWidth="1"/>
    <col min="7162" max="7164" width="23.25" style="864" bestFit="1" customWidth="1"/>
    <col min="7165" max="7166" width="20.75" style="864" bestFit="1" customWidth="1"/>
    <col min="7167" max="7167" width="6.625" style="864" bestFit="1" customWidth="1"/>
    <col min="7168" max="7168" width="9" style="864"/>
    <col min="7169" max="7169" width="16.375" style="864" bestFit="1" customWidth="1"/>
    <col min="7170" max="7170" width="14.125" style="864" bestFit="1" customWidth="1"/>
    <col min="7171" max="7173" width="9.75" style="864" bestFit="1" customWidth="1"/>
    <col min="7174" max="7174" width="14.125" style="864" bestFit="1" customWidth="1"/>
    <col min="7175" max="7175" width="15.25" style="864" customWidth="1"/>
    <col min="7176" max="7176" width="14.125" style="864" bestFit="1" customWidth="1"/>
    <col min="7177" max="7177" width="15.25" style="864" bestFit="1" customWidth="1"/>
    <col min="7178" max="7180" width="13.625" style="864" bestFit="1" customWidth="1"/>
    <col min="7181" max="7181" width="12" style="864" bestFit="1" customWidth="1"/>
    <col min="7182" max="7182" width="22.125" style="864" bestFit="1" customWidth="1"/>
    <col min="7183" max="7184" width="30.125" style="864" bestFit="1" customWidth="1"/>
    <col min="7185" max="7186" width="21" style="864" bestFit="1" customWidth="1"/>
    <col min="7187" max="7187" width="18.75" style="864" bestFit="1" customWidth="1"/>
    <col min="7188" max="7188" width="21" style="864" bestFit="1" customWidth="1"/>
    <col min="7189" max="7190" width="9.75" style="864" bestFit="1" customWidth="1"/>
    <col min="7191" max="7191" width="18.875" style="864" bestFit="1" customWidth="1"/>
    <col min="7192" max="7192" width="9.75" style="864" bestFit="1" customWidth="1"/>
    <col min="7193" max="7193" width="18.875" style="864" bestFit="1" customWidth="1"/>
    <col min="7194" max="7195" width="9.75" style="864" bestFit="1" customWidth="1"/>
    <col min="7196" max="7197" width="12.125" style="864" bestFit="1" customWidth="1"/>
    <col min="7198" max="7198" width="7.125" style="864" bestFit="1" customWidth="1"/>
    <col min="7199" max="7199" width="9.75" style="864" bestFit="1" customWidth="1"/>
    <col min="7200" max="7200" width="15.5" style="864" bestFit="1" customWidth="1"/>
    <col min="7201" max="7201" width="19.375" style="864" bestFit="1" customWidth="1"/>
    <col min="7202" max="7202" width="5.75" style="864" bestFit="1" customWidth="1"/>
    <col min="7203" max="7203" width="9.75" style="864" bestFit="1" customWidth="1"/>
    <col min="7204" max="7204" width="11.875" style="864" bestFit="1" customWidth="1"/>
    <col min="7205" max="7205" width="9.125" style="864" bestFit="1" customWidth="1"/>
    <col min="7206" max="7206" width="10.5" style="864" bestFit="1" customWidth="1"/>
    <col min="7207" max="7207" width="16.375" style="864" bestFit="1" customWidth="1"/>
    <col min="7208" max="7208" width="12.125" style="864" bestFit="1" customWidth="1"/>
    <col min="7209" max="7209" width="10.375" style="864" bestFit="1" customWidth="1"/>
    <col min="7210" max="7210" width="11.875" style="864" bestFit="1" customWidth="1"/>
    <col min="7211" max="7219" width="16.375" style="864" bestFit="1" customWidth="1"/>
    <col min="7220" max="7220" width="10.625" style="864" bestFit="1" customWidth="1"/>
    <col min="7221" max="7221" width="11.875" style="864" bestFit="1" customWidth="1"/>
    <col min="7222" max="7222" width="16.375" style="864" bestFit="1" customWidth="1"/>
    <col min="7223" max="7223" width="20.75" style="864" bestFit="1" customWidth="1"/>
    <col min="7224" max="7224" width="16.375" style="864" bestFit="1" customWidth="1"/>
    <col min="7225" max="7225" width="20.75" style="864" bestFit="1" customWidth="1"/>
    <col min="7226" max="7226" width="16.375" style="864" bestFit="1" customWidth="1"/>
    <col min="7227" max="7227" width="20.75" style="864" bestFit="1" customWidth="1"/>
    <col min="7228" max="7228" width="16.375" style="864" bestFit="1" customWidth="1"/>
    <col min="7229" max="7229" width="20.75" style="864" bestFit="1" customWidth="1"/>
    <col min="7230" max="7230" width="16.375" style="864" bestFit="1" customWidth="1"/>
    <col min="7231" max="7231" width="20.75" style="864" bestFit="1" customWidth="1"/>
    <col min="7232" max="7232" width="14.125" style="864" bestFit="1" customWidth="1"/>
    <col min="7233" max="7233" width="18.625" style="864" bestFit="1" customWidth="1"/>
    <col min="7234" max="7234" width="16.375" style="864" bestFit="1" customWidth="1"/>
    <col min="7235" max="7235" width="20.75" style="864" bestFit="1" customWidth="1"/>
    <col min="7236" max="7236" width="16.375" style="864" bestFit="1" customWidth="1"/>
    <col min="7237" max="7237" width="20.75" style="864" bestFit="1" customWidth="1"/>
    <col min="7238" max="7243" width="23" style="864" bestFit="1" customWidth="1"/>
    <col min="7244" max="7245" width="18.625" style="864" bestFit="1" customWidth="1"/>
    <col min="7246" max="7246" width="10.5" style="864" bestFit="1" customWidth="1"/>
    <col min="7247" max="7247" width="11.875" style="864" bestFit="1" customWidth="1"/>
    <col min="7248" max="7248" width="10.5" style="864" bestFit="1" customWidth="1"/>
    <col min="7249" max="7250" width="11.875" style="864" bestFit="1" customWidth="1"/>
    <col min="7251" max="7251" width="16.375" style="864" bestFit="1" customWidth="1"/>
    <col min="7252" max="7252" width="17.875" style="864" bestFit="1" customWidth="1"/>
    <col min="7253" max="7253" width="22.25" style="864" bestFit="1" customWidth="1"/>
    <col min="7254" max="7254" width="7.75" style="864" bestFit="1" customWidth="1"/>
    <col min="7255" max="7257" width="11.875" style="864" bestFit="1" customWidth="1"/>
    <col min="7258" max="7258" width="16.375" style="864" bestFit="1" customWidth="1"/>
    <col min="7259" max="7261" width="11.875" style="864" bestFit="1" customWidth="1"/>
    <col min="7262" max="7262" width="14.125" style="864" bestFit="1" customWidth="1"/>
    <col min="7263" max="7263" width="11.875" style="864" bestFit="1" customWidth="1"/>
    <col min="7264" max="7264" width="16.375" style="864" bestFit="1" customWidth="1"/>
    <col min="7265" max="7265" width="18.625" style="864" bestFit="1" customWidth="1"/>
    <col min="7266" max="7266" width="10.5" style="864" bestFit="1" customWidth="1"/>
    <col min="7267" max="7267" width="14.25" style="864" bestFit="1" customWidth="1"/>
    <col min="7268" max="7269" width="13.375" style="864" bestFit="1" customWidth="1"/>
    <col min="7270" max="7270" width="16.375" style="864" bestFit="1" customWidth="1"/>
    <col min="7271" max="7271" width="16.5" style="864" bestFit="1" customWidth="1"/>
    <col min="7272" max="7273" width="20.125" style="864" bestFit="1" customWidth="1"/>
    <col min="7274" max="7275" width="23" style="864" bestFit="1" customWidth="1"/>
    <col min="7276" max="7276" width="18.625" style="864" bestFit="1" customWidth="1"/>
    <col min="7277" max="7277" width="9.25" style="864" bestFit="1" customWidth="1"/>
    <col min="7278" max="7278" width="7.25" style="864" bestFit="1" customWidth="1"/>
    <col min="7279" max="7279" width="10.375" style="864" bestFit="1" customWidth="1"/>
    <col min="7280" max="7281" width="11.875" style="864" bestFit="1" customWidth="1"/>
    <col min="7282" max="7282" width="14.375" style="864" bestFit="1" customWidth="1"/>
    <col min="7283" max="7283" width="11.875" style="864" bestFit="1" customWidth="1"/>
    <col min="7284" max="7285" width="16.375" style="864" bestFit="1" customWidth="1"/>
    <col min="7286" max="7286" width="11.875" style="864" bestFit="1" customWidth="1"/>
    <col min="7287" max="7288" width="16.375" style="864" bestFit="1" customWidth="1"/>
    <col min="7289" max="7289" width="17.875" style="864" bestFit="1" customWidth="1"/>
    <col min="7290" max="7290" width="16.375" style="864" bestFit="1" customWidth="1"/>
    <col min="7291" max="7291" width="17.875" style="864" bestFit="1" customWidth="1"/>
    <col min="7292" max="7292" width="5.75" style="864" bestFit="1" customWidth="1"/>
    <col min="7293" max="7294" width="9.75" style="864" bestFit="1" customWidth="1"/>
    <col min="7295" max="7295" width="7.75" style="864" bestFit="1" customWidth="1"/>
    <col min="7296" max="7296" width="9.75" style="864" bestFit="1" customWidth="1"/>
    <col min="7297" max="7297" width="59.375" style="864" bestFit="1" customWidth="1"/>
    <col min="7298" max="7298" width="45.5" style="864" bestFit="1" customWidth="1"/>
    <col min="7299" max="7299" width="27.625" style="864" bestFit="1" customWidth="1"/>
    <col min="7300" max="7300" width="11.875" style="864" bestFit="1" customWidth="1"/>
    <col min="7301" max="7304" width="14.125" style="864" bestFit="1" customWidth="1"/>
    <col min="7305" max="7305" width="15.625" style="864" bestFit="1" customWidth="1"/>
    <col min="7306" max="7306" width="14.125" style="864" bestFit="1" customWidth="1"/>
    <col min="7307" max="7308" width="19.625" style="864" bestFit="1" customWidth="1"/>
    <col min="7309" max="7309" width="21.875" style="864" bestFit="1" customWidth="1"/>
    <col min="7310" max="7310" width="19.375" style="864" bestFit="1" customWidth="1"/>
    <col min="7311" max="7311" width="16.375" style="864" bestFit="1" customWidth="1"/>
    <col min="7312" max="7312" width="23" style="864" bestFit="1" customWidth="1"/>
    <col min="7313" max="7314" width="14.125" style="864" bestFit="1" customWidth="1"/>
    <col min="7315" max="7315" width="23.25" style="864" bestFit="1" customWidth="1"/>
    <col min="7316" max="7317" width="14.375" style="864" bestFit="1" customWidth="1"/>
    <col min="7318" max="7318" width="23.125" style="864" bestFit="1" customWidth="1"/>
    <col min="7319" max="7319" width="18.875" style="864" bestFit="1" customWidth="1"/>
    <col min="7320" max="7320" width="14.375" style="864" bestFit="1" customWidth="1"/>
    <col min="7321" max="7321" width="16.5" style="864" bestFit="1" customWidth="1"/>
    <col min="7322" max="7322" width="25.25" style="864" bestFit="1" customWidth="1"/>
    <col min="7323" max="7324" width="18.625" style="864" bestFit="1" customWidth="1"/>
    <col min="7325" max="7325" width="23" style="864" bestFit="1" customWidth="1"/>
    <col min="7326" max="7327" width="26.75" style="864" bestFit="1" customWidth="1"/>
    <col min="7328" max="7328" width="25.25" style="864" bestFit="1" customWidth="1"/>
    <col min="7329" max="7329" width="29.625" style="864" bestFit="1" customWidth="1"/>
    <col min="7330" max="7330" width="25.25" style="864" bestFit="1" customWidth="1"/>
    <col min="7331" max="7331" width="29.625" style="864" bestFit="1" customWidth="1"/>
    <col min="7332" max="7335" width="20.875" style="864" bestFit="1" customWidth="1"/>
    <col min="7336" max="7336" width="13.875" style="864" bestFit="1" customWidth="1"/>
    <col min="7337" max="7337" width="16.5" style="864" bestFit="1" customWidth="1"/>
    <col min="7338" max="7338" width="7.75" style="864" bestFit="1" customWidth="1"/>
    <col min="7339" max="7339" width="20.75" style="864" bestFit="1" customWidth="1"/>
    <col min="7340" max="7342" width="16.375" style="864" bestFit="1" customWidth="1"/>
    <col min="7343" max="7346" width="31" style="864" bestFit="1" customWidth="1"/>
    <col min="7347" max="7348" width="18.625" style="864" bestFit="1" customWidth="1"/>
    <col min="7349" max="7349" width="16.375" style="864" bestFit="1" customWidth="1"/>
    <col min="7350" max="7351" width="18.625" style="864" bestFit="1" customWidth="1"/>
    <col min="7352" max="7352" width="16.375" style="864" bestFit="1" customWidth="1"/>
    <col min="7353" max="7354" width="18.625" style="864" bestFit="1" customWidth="1"/>
    <col min="7355" max="7355" width="20.75" style="864" bestFit="1" customWidth="1"/>
    <col min="7356" max="7357" width="23" style="864" bestFit="1" customWidth="1"/>
    <col min="7358" max="7358" width="25.25" style="864" bestFit="1" customWidth="1"/>
    <col min="7359" max="7359" width="23" style="864" bestFit="1" customWidth="1"/>
    <col min="7360" max="7360" width="20.75" style="864" bestFit="1" customWidth="1"/>
    <col min="7361" max="7362" width="23" style="864" bestFit="1" customWidth="1"/>
    <col min="7363" max="7363" width="25.25" style="864" bestFit="1" customWidth="1"/>
    <col min="7364" max="7364" width="23" style="864" bestFit="1" customWidth="1"/>
    <col min="7365" max="7365" width="18.625" style="864" bestFit="1" customWidth="1"/>
    <col min="7366" max="7368" width="20.75" style="864" bestFit="1" customWidth="1"/>
    <col min="7369" max="7369" width="19.75" style="864" bestFit="1" customWidth="1"/>
    <col min="7370" max="7371" width="22" style="864" bestFit="1" customWidth="1"/>
    <col min="7372" max="7372" width="14.125" style="864" bestFit="1" customWidth="1"/>
    <col min="7373" max="7374" width="20.75" style="864" bestFit="1" customWidth="1"/>
    <col min="7375" max="7376" width="18.625" style="864" bestFit="1" customWidth="1"/>
    <col min="7377" max="7379" width="20.75" style="864" bestFit="1" customWidth="1"/>
    <col min="7380" max="7381" width="23" style="864" bestFit="1" customWidth="1"/>
    <col min="7382" max="7382" width="20.75" style="864" bestFit="1" customWidth="1"/>
    <col min="7383" max="7384" width="23" style="864" bestFit="1" customWidth="1"/>
    <col min="7385" max="7385" width="25.25" style="864" bestFit="1" customWidth="1"/>
    <col min="7386" max="7387" width="23" style="864" bestFit="1" customWidth="1"/>
    <col min="7388" max="7390" width="25.25" style="864" bestFit="1" customWidth="1"/>
    <col min="7391" max="7392" width="27.5" style="864" bestFit="1" customWidth="1"/>
    <col min="7393" max="7393" width="25.25" style="864" bestFit="1" customWidth="1"/>
    <col min="7394" max="7395" width="27.5" style="864" bestFit="1" customWidth="1"/>
    <col min="7396" max="7396" width="29.625" style="864" bestFit="1" customWidth="1"/>
    <col min="7397" max="7397" width="27.5" style="864" bestFit="1" customWidth="1"/>
    <col min="7398" max="7398" width="24.5" style="864" bestFit="1" customWidth="1"/>
    <col min="7399" max="7399" width="29" style="864" bestFit="1" customWidth="1"/>
    <col min="7400" max="7401" width="20.75" style="864" bestFit="1" customWidth="1"/>
    <col min="7402" max="7402" width="27.5" style="864" bestFit="1" customWidth="1"/>
    <col min="7403" max="7404" width="23" style="864" bestFit="1" customWidth="1"/>
    <col min="7405" max="7405" width="29.625" style="864" bestFit="1" customWidth="1"/>
    <col min="7406" max="7406" width="9.125" style="864" bestFit="1" customWidth="1"/>
    <col min="7407" max="7409" width="18.125" style="864" bestFit="1" customWidth="1"/>
    <col min="7410" max="7410" width="20.375" style="864" bestFit="1" customWidth="1"/>
    <col min="7411" max="7411" width="25.25" style="864" bestFit="1" customWidth="1"/>
    <col min="7412" max="7412" width="27.5" style="864" bestFit="1" customWidth="1"/>
    <col min="7413" max="7414" width="9.125" style="864" bestFit="1" customWidth="1"/>
    <col min="7415" max="7415" width="11.25" style="864" bestFit="1" customWidth="1"/>
    <col min="7416" max="7416" width="15" style="864" bestFit="1" customWidth="1"/>
    <col min="7417" max="7417" width="16.375" style="864" bestFit="1" customWidth="1"/>
    <col min="7418" max="7420" width="23.25" style="864" bestFit="1" customWidth="1"/>
    <col min="7421" max="7422" width="20.75" style="864" bestFit="1" customWidth="1"/>
    <col min="7423" max="7423" width="6.625" style="864" bestFit="1" customWidth="1"/>
    <col min="7424" max="7424" width="9" style="864"/>
    <col min="7425" max="7425" width="16.375" style="864" bestFit="1" customWidth="1"/>
    <col min="7426" max="7426" width="14.125" style="864" bestFit="1" customWidth="1"/>
    <col min="7427" max="7429" width="9.75" style="864" bestFit="1" customWidth="1"/>
    <col min="7430" max="7430" width="14.125" style="864" bestFit="1" customWidth="1"/>
    <col min="7431" max="7431" width="15.25" style="864" customWidth="1"/>
    <col min="7432" max="7432" width="14.125" style="864" bestFit="1" customWidth="1"/>
    <col min="7433" max="7433" width="15.25" style="864" bestFit="1" customWidth="1"/>
    <col min="7434" max="7436" width="13.625" style="864" bestFit="1" customWidth="1"/>
    <col min="7437" max="7437" width="12" style="864" bestFit="1" customWidth="1"/>
    <col min="7438" max="7438" width="22.125" style="864" bestFit="1" customWidth="1"/>
    <col min="7439" max="7440" width="30.125" style="864" bestFit="1" customWidth="1"/>
    <col min="7441" max="7442" width="21" style="864" bestFit="1" customWidth="1"/>
    <col min="7443" max="7443" width="18.75" style="864" bestFit="1" customWidth="1"/>
    <col min="7444" max="7444" width="21" style="864" bestFit="1" customWidth="1"/>
    <col min="7445" max="7446" width="9.75" style="864" bestFit="1" customWidth="1"/>
    <col min="7447" max="7447" width="18.875" style="864" bestFit="1" customWidth="1"/>
    <col min="7448" max="7448" width="9.75" style="864" bestFit="1" customWidth="1"/>
    <col min="7449" max="7449" width="18.875" style="864" bestFit="1" customWidth="1"/>
    <col min="7450" max="7451" width="9.75" style="864" bestFit="1" customWidth="1"/>
    <col min="7452" max="7453" width="12.125" style="864" bestFit="1" customWidth="1"/>
    <col min="7454" max="7454" width="7.125" style="864" bestFit="1" customWidth="1"/>
    <col min="7455" max="7455" width="9.75" style="864" bestFit="1" customWidth="1"/>
    <col min="7456" max="7456" width="15.5" style="864" bestFit="1" customWidth="1"/>
    <col min="7457" max="7457" width="19.375" style="864" bestFit="1" customWidth="1"/>
    <col min="7458" max="7458" width="5.75" style="864" bestFit="1" customWidth="1"/>
    <col min="7459" max="7459" width="9.75" style="864" bestFit="1" customWidth="1"/>
    <col min="7460" max="7460" width="11.875" style="864" bestFit="1" customWidth="1"/>
    <col min="7461" max="7461" width="9.125" style="864" bestFit="1" customWidth="1"/>
    <col min="7462" max="7462" width="10.5" style="864" bestFit="1" customWidth="1"/>
    <col min="7463" max="7463" width="16.375" style="864" bestFit="1" customWidth="1"/>
    <col min="7464" max="7464" width="12.125" style="864" bestFit="1" customWidth="1"/>
    <col min="7465" max="7465" width="10.375" style="864" bestFit="1" customWidth="1"/>
    <col min="7466" max="7466" width="11.875" style="864" bestFit="1" customWidth="1"/>
    <col min="7467" max="7475" width="16.375" style="864" bestFit="1" customWidth="1"/>
    <col min="7476" max="7476" width="10.625" style="864" bestFit="1" customWidth="1"/>
    <col min="7477" max="7477" width="11.875" style="864" bestFit="1" customWidth="1"/>
    <col min="7478" max="7478" width="16.375" style="864" bestFit="1" customWidth="1"/>
    <col min="7479" max="7479" width="20.75" style="864" bestFit="1" customWidth="1"/>
    <col min="7480" max="7480" width="16.375" style="864" bestFit="1" customWidth="1"/>
    <col min="7481" max="7481" width="20.75" style="864" bestFit="1" customWidth="1"/>
    <col min="7482" max="7482" width="16.375" style="864" bestFit="1" customWidth="1"/>
    <col min="7483" max="7483" width="20.75" style="864" bestFit="1" customWidth="1"/>
    <col min="7484" max="7484" width="16.375" style="864" bestFit="1" customWidth="1"/>
    <col min="7485" max="7485" width="20.75" style="864" bestFit="1" customWidth="1"/>
    <col min="7486" max="7486" width="16.375" style="864" bestFit="1" customWidth="1"/>
    <col min="7487" max="7487" width="20.75" style="864" bestFit="1" customWidth="1"/>
    <col min="7488" max="7488" width="14.125" style="864" bestFit="1" customWidth="1"/>
    <col min="7489" max="7489" width="18.625" style="864" bestFit="1" customWidth="1"/>
    <col min="7490" max="7490" width="16.375" style="864" bestFit="1" customWidth="1"/>
    <col min="7491" max="7491" width="20.75" style="864" bestFit="1" customWidth="1"/>
    <col min="7492" max="7492" width="16.375" style="864" bestFit="1" customWidth="1"/>
    <col min="7493" max="7493" width="20.75" style="864" bestFit="1" customWidth="1"/>
    <col min="7494" max="7499" width="23" style="864" bestFit="1" customWidth="1"/>
    <col min="7500" max="7501" width="18.625" style="864" bestFit="1" customWidth="1"/>
    <col min="7502" max="7502" width="10.5" style="864" bestFit="1" customWidth="1"/>
    <col min="7503" max="7503" width="11.875" style="864" bestFit="1" customWidth="1"/>
    <col min="7504" max="7504" width="10.5" style="864" bestFit="1" customWidth="1"/>
    <col min="7505" max="7506" width="11.875" style="864" bestFit="1" customWidth="1"/>
    <col min="7507" max="7507" width="16.375" style="864" bestFit="1" customWidth="1"/>
    <col min="7508" max="7508" width="17.875" style="864" bestFit="1" customWidth="1"/>
    <col min="7509" max="7509" width="22.25" style="864" bestFit="1" customWidth="1"/>
    <col min="7510" max="7510" width="7.75" style="864" bestFit="1" customWidth="1"/>
    <col min="7511" max="7513" width="11.875" style="864" bestFit="1" customWidth="1"/>
    <col min="7514" max="7514" width="16.375" style="864" bestFit="1" customWidth="1"/>
    <col min="7515" max="7517" width="11.875" style="864" bestFit="1" customWidth="1"/>
    <col min="7518" max="7518" width="14.125" style="864" bestFit="1" customWidth="1"/>
    <col min="7519" max="7519" width="11.875" style="864" bestFit="1" customWidth="1"/>
    <col min="7520" max="7520" width="16.375" style="864" bestFit="1" customWidth="1"/>
    <col min="7521" max="7521" width="18.625" style="864" bestFit="1" customWidth="1"/>
    <col min="7522" max="7522" width="10.5" style="864" bestFit="1" customWidth="1"/>
    <col min="7523" max="7523" width="14.25" style="864" bestFit="1" customWidth="1"/>
    <col min="7524" max="7525" width="13.375" style="864" bestFit="1" customWidth="1"/>
    <col min="7526" max="7526" width="16.375" style="864" bestFit="1" customWidth="1"/>
    <col min="7527" max="7527" width="16.5" style="864" bestFit="1" customWidth="1"/>
    <col min="7528" max="7529" width="20.125" style="864" bestFit="1" customWidth="1"/>
    <col min="7530" max="7531" width="23" style="864" bestFit="1" customWidth="1"/>
    <col min="7532" max="7532" width="18.625" style="864" bestFit="1" customWidth="1"/>
    <col min="7533" max="7533" width="9.25" style="864" bestFit="1" customWidth="1"/>
    <col min="7534" max="7534" width="7.25" style="864" bestFit="1" customWidth="1"/>
    <col min="7535" max="7535" width="10.375" style="864" bestFit="1" customWidth="1"/>
    <col min="7536" max="7537" width="11.875" style="864" bestFit="1" customWidth="1"/>
    <col min="7538" max="7538" width="14.375" style="864" bestFit="1" customWidth="1"/>
    <col min="7539" max="7539" width="11.875" style="864" bestFit="1" customWidth="1"/>
    <col min="7540" max="7541" width="16.375" style="864" bestFit="1" customWidth="1"/>
    <col min="7542" max="7542" width="11.875" style="864" bestFit="1" customWidth="1"/>
    <col min="7543" max="7544" width="16.375" style="864" bestFit="1" customWidth="1"/>
    <col min="7545" max="7545" width="17.875" style="864" bestFit="1" customWidth="1"/>
    <col min="7546" max="7546" width="16.375" style="864" bestFit="1" customWidth="1"/>
    <col min="7547" max="7547" width="17.875" style="864" bestFit="1" customWidth="1"/>
    <col min="7548" max="7548" width="5.75" style="864" bestFit="1" customWidth="1"/>
    <col min="7549" max="7550" width="9.75" style="864" bestFit="1" customWidth="1"/>
    <col min="7551" max="7551" width="7.75" style="864" bestFit="1" customWidth="1"/>
    <col min="7552" max="7552" width="9.75" style="864" bestFit="1" customWidth="1"/>
    <col min="7553" max="7553" width="59.375" style="864" bestFit="1" customWidth="1"/>
    <col min="7554" max="7554" width="45.5" style="864" bestFit="1" customWidth="1"/>
    <col min="7555" max="7555" width="27.625" style="864" bestFit="1" customWidth="1"/>
    <col min="7556" max="7556" width="11.875" style="864" bestFit="1" customWidth="1"/>
    <col min="7557" max="7560" width="14.125" style="864" bestFit="1" customWidth="1"/>
    <col min="7561" max="7561" width="15.625" style="864" bestFit="1" customWidth="1"/>
    <col min="7562" max="7562" width="14.125" style="864" bestFit="1" customWidth="1"/>
    <col min="7563" max="7564" width="19.625" style="864" bestFit="1" customWidth="1"/>
    <col min="7565" max="7565" width="21.875" style="864" bestFit="1" customWidth="1"/>
    <col min="7566" max="7566" width="19.375" style="864" bestFit="1" customWidth="1"/>
    <col min="7567" max="7567" width="16.375" style="864" bestFit="1" customWidth="1"/>
    <col min="7568" max="7568" width="23" style="864" bestFit="1" customWidth="1"/>
    <col min="7569" max="7570" width="14.125" style="864" bestFit="1" customWidth="1"/>
    <col min="7571" max="7571" width="23.25" style="864" bestFit="1" customWidth="1"/>
    <col min="7572" max="7573" width="14.375" style="864" bestFit="1" customWidth="1"/>
    <col min="7574" max="7574" width="23.125" style="864" bestFit="1" customWidth="1"/>
    <col min="7575" max="7575" width="18.875" style="864" bestFit="1" customWidth="1"/>
    <col min="7576" max="7576" width="14.375" style="864" bestFit="1" customWidth="1"/>
    <col min="7577" max="7577" width="16.5" style="864" bestFit="1" customWidth="1"/>
    <col min="7578" max="7578" width="25.25" style="864" bestFit="1" customWidth="1"/>
    <col min="7579" max="7580" width="18.625" style="864" bestFit="1" customWidth="1"/>
    <col min="7581" max="7581" width="23" style="864" bestFit="1" customWidth="1"/>
    <col min="7582" max="7583" width="26.75" style="864" bestFit="1" customWidth="1"/>
    <col min="7584" max="7584" width="25.25" style="864" bestFit="1" customWidth="1"/>
    <col min="7585" max="7585" width="29.625" style="864" bestFit="1" customWidth="1"/>
    <col min="7586" max="7586" width="25.25" style="864" bestFit="1" customWidth="1"/>
    <col min="7587" max="7587" width="29.625" style="864" bestFit="1" customWidth="1"/>
    <col min="7588" max="7591" width="20.875" style="864" bestFit="1" customWidth="1"/>
    <col min="7592" max="7592" width="13.875" style="864" bestFit="1" customWidth="1"/>
    <col min="7593" max="7593" width="16.5" style="864" bestFit="1" customWidth="1"/>
    <col min="7594" max="7594" width="7.75" style="864" bestFit="1" customWidth="1"/>
    <col min="7595" max="7595" width="20.75" style="864" bestFit="1" customWidth="1"/>
    <col min="7596" max="7598" width="16.375" style="864" bestFit="1" customWidth="1"/>
    <col min="7599" max="7602" width="31" style="864" bestFit="1" customWidth="1"/>
    <col min="7603" max="7604" width="18.625" style="864" bestFit="1" customWidth="1"/>
    <col min="7605" max="7605" width="16.375" style="864" bestFit="1" customWidth="1"/>
    <col min="7606" max="7607" width="18.625" style="864" bestFit="1" customWidth="1"/>
    <col min="7608" max="7608" width="16.375" style="864" bestFit="1" customWidth="1"/>
    <col min="7609" max="7610" width="18.625" style="864" bestFit="1" customWidth="1"/>
    <col min="7611" max="7611" width="20.75" style="864" bestFit="1" customWidth="1"/>
    <col min="7612" max="7613" width="23" style="864" bestFit="1" customWidth="1"/>
    <col min="7614" max="7614" width="25.25" style="864" bestFit="1" customWidth="1"/>
    <col min="7615" max="7615" width="23" style="864" bestFit="1" customWidth="1"/>
    <col min="7616" max="7616" width="20.75" style="864" bestFit="1" customWidth="1"/>
    <col min="7617" max="7618" width="23" style="864" bestFit="1" customWidth="1"/>
    <col min="7619" max="7619" width="25.25" style="864" bestFit="1" customWidth="1"/>
    <col min="7620" max="7620" width="23" style="864" bestFit="1" customWidth="1"/>
    <col min="7621" max="7621" width="18.625" style="864" bestFit="1" customWidth="1"/>
    <col min="7622" max="7624" width="20.75" style="864" bestFit="1" customWidth="1"/>
    <col min="7625" max="7625" width="19.75" style="864" bestFit="1" customWidth="1"/>
    <col min="7626" max="7627" width="22" style="864" bestFit="1" customWidth="1"/>
    <col min="7628" max="7628" width="14.125" style="864" bestFit="1" customWidth="1"/>
    <col min="7629" max="7630" width="20.75" style="864" bestFit="1" customWidth="1"/>
    <col min="7631" max="7632" width="18.625" style="864" bestFit="1" customWidth="1"/>
    <col min="7633" max="7635" width="20.75" style="864" bestFit="1" customWidth="1"/>
    <col min="7636" max="7637" width="23" style="864" bestFit="1" customWidth="1"/>
    <col min="7638" max="7638" width="20.75" style="864" bestFit="1" customWidth="1"/>
    <col min="7639" max="7640" width="23" style="864" bestFit="1" customWidth="1"/>
    <col min="7641" max="7641" width="25.25" style="864" bestFit="1" customWidth="1"/>
    <col min="7642" max="7643" width="23" style="864" bestFit="1" customWidth="1"/>
    <col min="7644" max="7646" width="25.25" style="864" bestFit="1" customWidth="1"/>
    <col min="7647" max="7648" width="27.5" style="864" bestFit="1" customWidth="1"/>
    <col min="7649" max="7649" width="25.25" style="864" bestFit="1" customWidth="1"/>
    <col min="7650" max="7651" width="27.5" style="864" bestFit="1" customWidth="1"/>
    <col min="7652" max="7652" width="29.625" style="864" bestFit="1" customWidth="1"/>
    <col min="7653" max="7653" width="27.5" style="864" bestFit="1" customWidth="1"/>
    <col min="7654" max="7654" width="24.5" style="864" bestFit="1" customWidth="1"/>
    <col min="7655" max="7655" width="29" style="864" bestFit="1" customWidth="1"/>
    <col min="7656" max="7657" width="20.75" style="864" bestFit="1" customWidth="1"/>
    <col min="7658" max="7658" width="27.5" style="864" bestFit="1" customWidth="1"/>
    <col min="7659" max="7660" width="23" style="864" bestFit="1" customWidth="1"/>
    <col min="7661" max="7661" width="29.625" style="864" bestFit="1" customWidth="1"/>
    <col min="7662" max="7662" width="9.125" style="864" bestFit="1" customWidth="1"/>
    <col min="7663" max="7665" width="18.125" style="864" bestFit="1" customWidth="1"/>
    <col min="7666" max="7666" width="20.375" style="864" bestFit="1" customWidth="1"/>
    <col min="7667" max="7667" width="25.25" style="864" bestFit="1" customWidth="1"/>
    <col min="7668" max="7668" width="27.5" style="864" bestFit="1" customWidth="1"/>
    <col min="7669" max="7670" width="9.125" style="864" bestFit="1" customWidth="1"/>
    <col min="7671" max="7671" width="11.25" style="864" bestFit="1" customWidth="1"/>
    <col min="7672" max="7672" width="15" style="864" bestFit="1" customWidth="1"/>
    <col min="7673" max="7673" width="16.375" style="864" bestFit="1" customWidth="1"/>
    <col min="7674" max="7676" width="23.25" style="864" bestFit="1" customWidth="1"/>
    <col min="7677" max="7678" width="20.75" style="864" bestFit="1" customWidth="1"/>
    <col min="7679" max="7679" width="6.625" style="864" bestFit="1" customWidth="1"/>
    <col min="7680" max="7680" width="9" style="864"/>
    <col min="7681" max="7681" width="16.375" style="864" bestFit="1" customWidth="1"/>
    <col min="7682" max="7682" width="14.125" style="864" bestFit="1" customWidth="1"/>
    <col min="7683" max="7685" width="9.75" style="864" bestFit="1" customWidth="1"/>
    <col min="7686" max="7686" width="14.125" style="864" bestFit="1" customWidth="1"/>
    <col min="7687" max="7687" width="15.25" style="864" customWidth="1"/>
    <col min="7688" max="7688" width="14.125" style="864" bestFit="1" customWidth="1"/>
    <col min="7689" max="7689" width="15.25" style="864" bestFit="1" customWidth="1"/>
    <col min="7690" max="7692" width="13.625" style="864" bestFit="1" customWidth="1"/>
    <col min="7693" max="7693" width="12" style="864" bestFit="1" customWidth="1"/>
    <col min="7694" max="7694" width="22.125" style="864" bestFit="1" customWidth="1"/>
    <col min="7695" max="7696" width="30.125" style="864" bestFit="1" customWidth="1"/>
    <col min="7697" max="7698" width="21" style="864" bestFit="1" customWidth="1"/>
    <col min="7699" max="7699" width="18.75" style="864" bestFit="1" customWidth="1"/>
    <col min="7700" max="7700" width="21" style="864" bestFit="1" customWidth="1"/>
    <col min="7701" max="7702" width="9.75" style="864" bestFit="1" customWidth="1"/>
    <col min="7703" max="7703" width="18.875" style="864" bestFit="1" customWidth="1"/>
    <col min="7704" max="7704" width="9.75" style="864" bestFit="1" customWidth="1"/>
    <col min="7705" max="7705" width="18.875" style="864" bestFit="1" customWidth="1"/>
    <col min="7706" max="7707" width="9.75" style="864" bestFit="1" customWidth="1"/>
    <col min="7708" max="7709" width="12.125" style="864" bestFit="1" customWidth="1"/>
    <col min="7710" max="7710" width="7.125" style="864" bestFit="1" customWidth="1"/>
    <col min="7711" max="7711" width="9.75" style="864" bestFit="1" customWidth="1"/>
    <col min="7712" max="7712" width="15.5" style="864" bestFit="1" customWidth="1"/>
    <col min="7713" max="7713" width="19.375" style="864" bestFit="1" customWidth="1"/>
    <col min="7714" max="7714" width="5.75" style="864" bestFit="1" customWidth="1"/>
    <col min="7715" max="7715" width="9.75" style="864" bestFit="1" customWidth="1"/>
    <col min="7716" max="7716" width="11.875" style="864" bestFit="1" customWidth="1"/>
    <col min="7717" max="7717" width="9.125" style="864" bestFit="1" customWidth="1"/>
    <col min="7718" max="7718" width="10.5" style="864" bestFit="1" customWidth="1"/>
    <col min="7719" max="7719" width="16.375" style="864" bestFit="1" customWidth="1"/>
    <col min="7720" max="7720" width="12.125" style="864" bestFit="1" customWidth="1"/>
    <col min="7721" max="7721" width="10.375" style="864" bestFit="1" customWidth="1"/>
    <col min="7722" max="7722" width="11.875" style="864" bestFit="1" customWidth="1"/>
    <col min="7723" max="7731" width="16.375" style="864" bestFit="1" customWidth="1"/>
    <col min="7732" max="7732" width="10.625" style="864" bestFit="1" customWidth="1"/>
    <col min="7733" max="7733" width="11.875" style="864" bestFit="1" customWidth="1"/>
    <col min="7734" max="7734" width="16.375" style="864" bestFit="1" customWidth="1"/>
    <col min="7735" max="7735" width="20.75" style="864" bestFit="1" customWidth="1"/>
    <col min="7736" max="7736" width="16.375" style="864" bestFit="1" customWidth="1"/>
    <col min="7737" max="7737" width="20.75" style="864" bestFit="1" customWidth="1"/>
    <col min="7738" max="7738" width="16.375" style="864" bestFit="1" customWidth="1"/>
    <col min="7739" max="7739" width="20.75" style="864" bestFit="1" customWidth="1"/>
    <col min="7740" max="7740" width="16.375" style="864" bestFit="1" customWidth="1"/>
    <col min="7741" max="7741" width="20.75" style="864" bestFit="1" customWidth="1"/>
    <col min="7742" max="7742" width="16.375" style="864" bestFit="1" customWidth="1"/>
    <col min="7743" max="7743" width="20.75" style="864" bestFit="1" customWidth="1"/>
    <col min="7744" max="7744" width="14.125" style="864" bestFit="1" customWidth="1"/>
    <col min="7745" max="7745" width="18.625" style="864" bestFit="1" customWidth="1"/>
    <col min="7746" max="7746" width="16.375" style="864" bestFit="1" customWidth="1"/>
    <col min="7747" max="7747" width="20.75" style="864" bestFit="1" customWidth="1"/>
    <col min="7748" max="7748" width="16.375" style="864" bestFit="1" customWidth="1"/>
    <col min="7749" max="7749" width="20.75" style="864" bestFit="1" customWidth="1"/>
    <col min="7750" max="7755" width="23" style="864" bestFit="1" customWidth="1"/>
    <col min="7756" max="7757" width="18.625" style="864" bestFit="1" customWidth="1"/>
    <col min="7758" max="7758" width="10.5" style="864" bestFit="1" customWidth="1"/>
    <col min="7759" max="7759" width="11.875" style="864" bestFit="1" customWidth="1"/>
    <col min="7760" max="7760" width="10.5" style="864" bestFit="1" customWidth="1"/>
    <col min="7761" max="7762" width="11.875" style="864" bestFit="1" customWidth="1"/>
    <col min="7763" max="7763" width="16.375" style="864" bestFit="1" customWidth="1"/>
    <col min="7764" max="7764" width="17.875" style="864" bestFit="1" customWidth="1"/>
    <col min="7765" max="7765" width="22.25" style="864" bestFit="1" customWidth="1"/>
    <col min="7766" max="7766" width="7.75" style="864" bestFit="1" customWidth="1"/>
    <col min="7767" max="7769" width="11.875" style="864" bestFit="1" customWidth="1"/>
    <col min="7770" max="7770" width="16.375" style="864" bestFit="1" customWidth="1"/>
    <col min="7771" max="7773" width="11.875" style="864" bestFit="1" customWidth="1"/>
    <col min="7774" max="7774" width="14.125" style="864" bestFit="1" customWidth="1"/>
    <col min="7775" max="7775" width="11.875" style="864" bestFit="1" customWidth="1"/>
    <col min="7776" max="7776" width="16.375" style="864" bestFit="1" customWidth="1"/>
    <col min="7777" max="7777" width="18.625" style="864" bestFit="1" customWidth="1"/>
    <col min="7778" max="7778" width="10.5" style="864" bestFit="1" customWidth="1"/>
    <col min="7779" max="7779" width="14.25" style="864" bestFit="1" customWidth="1"/>
    <col min="7780" max="7781" width="13.375" style="864" bestFit="1" customWidth="1"/>
    <col min="7782" max="7782" width="16.375" style="864" bestFit="1" customWidth="1"/>
    <col min="7783" max="7783" width="16.5" style="864" bestFit="1" customWidth="1"/>
    <col min="7784" max="7785" width="20.125" style="864" bestFit="1" customWidth="1"/>
    <col min="7786" max="7787" width="23" style="864" bestFit="1" customWidth="1"/>
    <col min="7788" max="7788" width="18.625" style="864" bestFit="1" customWidth="1"/>
    <col min="7789" max="7789" width="9.25" style="864" bestFit="1" customWidth="1"/>
    <col min="7790" max="7790" width="7.25" style="864" bestFit="1" customWidth="1"/>
    <col min="7791" max="7791" width="10.375" style="864" bestFit="1" customWidth="1"/>
    <col min="7792" max="7793" width="11.875" style="864" bestFit="1" customWidth="1"/>
    <col min="7794" max="7794" width="14.375" style="864" bestFit="1" customWidth="1"/>
    <col min="7795" max="7795" width="11.875" style="864" bestFit="1" customWidth="1"/>
    <col min="7796" max="7797" width="16.375" style="864" bestFit="1" customWidth="1"/>
    <col min="7798" max="7798" width="11.875" style="864" bestFit="1" customWidth="1"/>
    <col min="7799" max="7800" width="16.375" style="864" bestFit="1" customWidth="1"/>
    <col min="7801" max="7801" width="17.875" style="864" bestFit="1" customWidth="1"/>
    <col min="7802" max="7802" width="16.375" style="864" bestFit="1" customWidth="1"/>
    <col min="7803" max="7803" width="17.875" style="864" bestFit="1" customWidth="1"/>
    <col min="7804" max="7804" width="5.75" style="864" bestFit="1" customWidth="1"/>
    <col min="7805" max="7806" width="9.75" style="864" bestFit="1" customWidth="1"/>
    <col min="7807" max="7807" width="7.75" style="864" bestFit="1" customWidth="1"/>
    <col min="7808" max="7808" width="9.75" style="864" bestFit="1" customWidth="1"/>
    <col min="7809" max="7809" width="59.375" style="864" bestFit="1" customWidth="1"/>
    <col min="7810" max="7810" width="45.5" style="864" bestFit="1" customWidth="1"/>
    <col min="7811" max="7811" width="27.625" style="864" bestFit="1" customWidth="1"/>
    <col min="7812" max="7812" width="11.875" style="864" bestFit="1" customWidth="1"/>
    <col min="7813" max="7816" width="14.125" style="864" bestFit="1" customWidth="1"/>
    <col min="7817" max="7817" width="15.625" style="864" bestFit="1" customWidth="1"/>
    <col min="7818" max="7818" width="14.125" style="864" bestFit="1" customWidth="1"/>
    <col min="7819" max="7820" width="19.625" style="864" bestFit="1" customWidth="1"/>
    <col min="7821" max="7821" width="21.875" style="864" bestFit="1" customWidth="1"/>
    <col min="7822" max="7822" width="19.375" style="864" bestFit="1" customWidth="1"/>
    <col min="7823" max="7823" width="16.375" style="864" bestFit="1" customWidth="1"/>
    <col min="7824" max="7824" width="23" style="864" bestFit="1" customWidth="1"/>
    <col min="7825" max="7826" width="14.125" style="864" bestFit="1" customWidth="1"/>
    <col min="7827" max="7827" width="23.25" style="864" bestFit="1" customWidth="1"/>
    <col min="7828" max="7829" width="14.375" style="864" bestFit="1" customWidth="1"/>
    <col min="7830" max="7830" width="23.125" style="864" bestFit="1" customWidth="1"/>
    <col min="7831" max="7831" width="18.875" style="864" bestFit="1" customWidth="1"/>
    <col min="7832" max="7832" width="14.375" style="864" bestFit="1" customWidth="1"/>
    <col min="7833" max="7833" width="16.5" style="864" bestFit="1" customWidth="1"/>
    <col min="7834" max="7834" width="25.25" style="864" bestFit="1" customWidth="1"/>
    <col min="7835" max="7836" width="18.625" style="864" bestFit="1" customWidth="1"/>
    <col min="7837" max="7837" width="23" style="864" bestFit="1" customWidth="1"/>
    <col min="7838" max="7839" width="26.75" style="864" bestFit="1" customWidth="1"/>
    <col min="7840" max="7840" width="25.25" style="864" bestFit="1" customWidth="1"/>
    <col min="7841" max="7841" width="29.625" style="864" bestFit="1" customWidth="1"/>
    <col min="7842" max="7842" width="25.25" style="864" bestFit="1" customWidth="1"/>
    <col min="7843" max="7843" width="29.625" style="864" bestFit="1" customWidth="1"/>
    <col min="7844" max="7847" width="20.875" style="864" bestFit="1" customWidth="1"/>
    <col min="7848" max="7848" width="13.875" style="864" bestFit="1" customWidth="1"/>
    <col min="7849" max="7849" width="16.5" style="864" bestFit="1" customWidth="1"/>
    <col min="7850" max="7850" width="7.75" style="864" bestFit="1" customWidth="1"/>
    <col min="7851" max="7851" width="20.75" style="864" bestFit="1" customWidth="1"/>
    <col min="7852" max="7854" width="16.375" style="864" bestFit="1" customWidth="1"/>
    <col min="7855" max="7858" width="31" style="864" bestFit="1" customWidth="1"/>
    <col min="7859" max="7860" width="18.625" style="864" bestFit="1" customWidth="1"/>
    <col min="7861" max="7861" width="16.375" style="864" bestFit="1" customWidth="1"/>
    <col min="7862" max="7863" width="18.625" style="864" bestFit="1" customWidth="1"/>
    <col min="7864" max="7864" width="16.375" style="864" bestFit="1" customWidth="1"/>
    <col min="7865" max="7866" width="18.625" style="864" bestFit="1" customWidth="1"/>
    <col min="7867" max="7867" width="20.75" style="864" bestFit="1" customWidth="1"/>
    <col min="7868" max="7869" width="23" style="864" bestFit="1" customWidth="1"/>
    <col min="7870" max="7870" width="25.25" style="864" bestFit="1" customWidth="1"/>
    <col min="7871" max="7871" width="23" style="864" bestFit="1" customWidth="1"/>
    <col min="7872" max="7872" width="20.75" style="864" bestFit="1" customWidth="1"/>
    <col min="7873" max="7874" width="23" style="864" bestFit="1" customWidth="1"/>
    <col min="7875" max="7875" width="25.25" style="864" bestFit="1" customWidth="1"/>
    <col min="7876" max="7876" width="23" style="864" bestFit="1" customWidth="1"/>
    <col min="7877" max="7877" width="18.625" style="864" bestFit="1" customWidth="1"/>
    <col min="7878" max="7880" width="20.75" style="864" bestFit="1" customWidth="1"/>
    <col min="7881" max="7881" width="19.75" style="864" bestFit="1" customWidth="1"/>
    <col min="7882" max="7883" width="22" style="864" bestFit="1" customWidth="1"/>
    <col min="7884" max="7884" width="14.125" style="864" bestFit="1" customWidth="1"/>
    <col min="7885" max="7886" width="20.75" style="864" bestFit="1" customWidth="1"/>
    <col min="7887" max="7888" width="18.625" style="864" bestFit="1" customWidth="1"/>
    <col min="7889" max="7891" width="20.75" style="864" bestFit="1" customWidth="1"/>
    <col min="7892" max="7893" width="23" style="864" bestFit="1" customWidth="1"/>
    <col min="7894" max="7894" width="20.75" style="864" bestFit="1" customWidth="1"/>
    <col min="7895" max="7896" width="23" style="864" bestFit="1" customWidth="1"/>
    <col min="7897" max="7897" width="25.25" style="864" bestFit="1" customWidth="1"/>
    <col min="7898" max="7899" width="23" style="864" bestFit="1" customWidth="1"/>
    <col min="7900" max="7902" width="25.25" style="864" bestFit="1" customWidth="1"/>
    <col min="7903" max="7904" width="27.5" style="864" bestFit="1" customWidth="1"/>
    <col min="7905" max="7905" width="25.25" style="864" bestFit="1" customWidth="1"/>
    <col min="7906" max="7907" width="27.5" style="864" bestFit="1" customWidth="1"/>
    <col min="7908" max="7908" width="29.625" style="864" bestFit="1" customWidth="1"/>
    <col min="7909" max="7909" width="27.5" style="864" bestFit="1" customWidth="1"/>
    <col min="7910" max="7910" width="24.5" style="864" bestFit="1" customWidth="1"/>
    <col min="7911" max="7911" width="29" style="864" bestFit="1" customWidth="1"/>
    <col min="7912" max="7913" width="20.75" style="864" bestFit="1" customWidth="1"/>
    <col min="7914" max="7914" width="27.5" style="864" bestFit="1" customWidth="1"/>
    <col min="7915" max="7916" width="23" style="864" bestFit="1" customWidth="1"/>
    <col min="7917" max="7917" width="29.625" style="864" bestFit="1" customWidth="1"/>
    <col min="7918" max="7918" width="9.125" style="864" bestFit="1" customWidth="1"/>
    <col min="7919" max="7921" width="18.125" style="864" bestFit="1" customWidth="1"/>
    <col min="7922" max="7922" width="20.375" style="864" bestFit="1" customWidth="1"/>
    <col min="7923" max="7923" width="25.25" style="864" bestFit="1" customWidth="1"/>
    <col min="7924" max="7924" width="27.5" style="864" bestFit="1" customWidth="1"/>
    <col min="7925" max="7926" width="9.125" style="864" bestFit="1" customWidth="1"/>
    <col min="7927" max="7927" width="11.25" style="864" bestFit="1" customWidth="1"/>
    <col min="7928" max="7928" width="15" style="864" bestFit="1" customWidth="1"/>
    <col min="7929" max="7929" width="16.375" style="864" bestFit="1" customWidth="1"/>
    <col min="7930" max="7932" width="23.25" style="864" bestFit="1" customWidth="1"/>
    <col min="7933" max="7934" width="20.75" style="864" bestFit="1" customWidth="1"/>
    <col min="7935" max="7935" width="6.625" style="864" bestFit="1" customWidth="1"/>
    <col min="7936" max="7936" width="9" style="864"/>
    <col min="7937" max="7937" width="16.375" style="864" bestFit="1" customWidth="1"/>
    <col min="7938" max="7938" width="14.125" style="864" bestFit="1" customWidth="1"/>
    <col min="7939" max="7941" width="9.75" style="864" bestFit="1" customWidth="1"/>
    <col min="7942" max="7942" width="14.125" style="864" bestFit="1" customWidth="1"/>
    <col min="7943" max="7943" width="15.25" style="864" customWidth="1"/>
    <col min="7944" max="7944" width="14.125" style="864" bestFit="1" customWidth="1"/>
    <col min="7945" max="7945" width="15.25" style="864" bestFit="1" customWidth="1"/>
    <col min="7946" max="7948" width="13.625" style="864" bestFit="1" customWidth="1"/>
    <col min="7949" max="7949" width="12" style="864" bestFit="1" customWidth="1"/>
    <col min="7950" max="7950" width="22.125" style="864" bestFit="1" customWidth="1"/>
    <col min="7951" max="7952" width="30.125" style="864" bestFit="1" customWidth="1"/>
    <col min="7953" max="7954" width="21" style="864" bestFit="1" customWidth="1"/>
    <col min="7955" max="7955" width="18.75" style="864" bestFit="1" customWidth="1"/>
    <col min="7956" max="7956" width="21" style="864" bestFit="1" customWidth="1"/>
    <col min="7957" max="7958" width="9.75" style="864" bestFit="1" customWidth="1"/>
    <col min="7959" max="7959" width="18.875" style="864" bestFit="1" customWidth="1"/>
    <col min="7960" max="7960" width="9.75" style="864" bestFit="1" customWidth="1"/>
    <col min="7961" max="7961" width="18.875" style="864" bestFit="1" customWidth="1"/>
    <col min="7962" max="7963" width="9.75" style="864" bestFit="1" customWidth="1"/>
    <col min="7964" max="7965" width="12.125" style="864" bestFit="1" customWidth="1"/>
    <col min="7966" max="7966" width="7.125" style="864" bestFit="1" customWidth="1"/>
    <col min="7967" max="7967" width="9.75" style="864" bestFit="1" customWidth="1"/>
    <col min="7968" max="7968" width="15.5" style="864" bestFit="1" customWidth="1"/>
    <col min="7969" max="7969" width="19.375" style="864" bestFit="1" customWidth="1"/>
    <col min="7970" max="7970" width="5.75" style="864" bestFit="1" customWidth="1"/>
    <col min="7971" max="7971" width="9.75" style="864" bestFit="1" customWidth="1"/>
    <col min="7972" max="7972" width="11.875" style="864" bestFit="1" customWidth="1"/>
    <col min="7973" max="7973" width="9.125" style="864" bestFit="1" customWidth="1"/>
    <col min="7974" max="7974" width="10.5" style="864" bestFit="1" customWidth="1"/>
    <col min="7975" max="7975" width="16.375" style="864" bestFit="1" customWidth="1"/>
    <col min="7976" max="7976" width="12.125" style="864" bestFit="1" customWidth="1"/>
    <col min="7977" max="7977" width="10.375" style="864" bestFit="1" customWidth="1"/>
    <col min="7978" max="7978" width="11.875" style="864" bestFit="1" customWidth="1"/>
    <col min="7979" max="7987" width="16.375" style="864" bestFit="1" customWidth="1"/>
    <col min="7988" max="7988" width="10.625" style="864" bestFit="1" customWidth="1"/>
    <col min="7989" max="7989" width="11.875" style="864" bestFit="1" customWidth="1"/>
    <col min="7990" max="7990" width="16.375" style="864" bestFit="1" customWidth="1"/>
    <col min="7991" max="7991" width="20.75" style="864" bestFit="1" customWidth="1"/>
    <col min="7992" max="7992" width="16.375" style="864" bestFit="1" customWidth="1"/>
    <col min="7993" max="7993" width="20.75" style="864" bestFit="1" customWidth="1"/>
    <col min="7994" max="7994" width="16.375" style="864" bestFit="1" customWidth="1"/>
    <col min="7995" max="7995" width="20.75" style="864" bestFit="1" customWidth="1"/>
    <col min="7996" max="7996" width="16.375" style="864" bestFit="1" customWidth="1"/>
    <col min="7997" max="7997" width="20.75" style="864" bestFit="1" customWidth="1"/>
    <col min="7998" max="7998" width="16.375" style="864" bestFit="1" customWidth="1"/>
    <col min="7999" max="7999" width="20.75" style="864" bestFit="1" customWidth="1"/>
    <col min="8000" max="8000" width="14.125" style="864" bestFit="1" customWidth="1"/>
    <col min="8001" max="8001" width="18.625" style="864" bestFit="1" customWidth="1"/>
    <col min="8002" max="8002" width="16.375" style="864" bestFit="1" customWidth="1"/>
    <col min="8003" max="8003" width="20.75" style="864" bestFit="1" customWidth="1"/>
    <col min="8004" max="8004" width="16.375" style="864" bestFit="1" customWidth="1"/>
    <col min="8005" max="8005" width="20.75" style="864" bestFit="1" customWidth="1"/>
    <col min="8006" max="8011" width="23" style="864" bestFit="1" customWidth="1"/>
    <col min="8012" max="8013" width="18.625" style="864" bestFit="1" customWidth="1"/>
    <col min="8014" max="8014" width="10.5" style="864" bestFit="1" customWidth="1"/>
    <col min="8015" max="8015" width="11.875" style="864" bestFit="1" customWidth="1"/>
    <col min="8016" max="8016" width="10.5" style="864" bestFit="1" customWidth="1"/>
    <col min="8017" max="8018" width="11.875" style="864" bestFit="1" customWidth="1"/>
    <col min="8019" max="8019" width="16.375" style="864" bestFit="1" customWidth="1"/>
    <col min="8020" max="8020" width="17.875" style="864" bestFit="1" customWidth="1"/>
    <col min="8021" max="8021" width="22.25" style="864" bestFit="1" customWidth="1"/>
    <col min="8022" max="8022" width="7.75" style="864" bestFit="1" customWidth="1"/>
    <col min="8023" max="8025" width="11.875" style="864" bestFit="1" customWidth="1"/>
    <col min="8026" max="8026" width="16.375" style="864" bestFit="1" customWidth="1"/>
    <col min="8027" max="8029" width="11.875" style="864" bestFit="1" customWidth="1"/>
    <col min="8030" max="8030" width="14.125" style="864" bestFit="1" customWidth="1"/>
    <col min="8031" max="8031" width="11.875" style="864" bestFit="1" customWidth="1"/>
    <col min="8032" max="8032" width="16.375" style="864" bestFit="1" customWidth="1"/>
    <col min="8033" max="8033" width="18.625" style="864" bestFit="1" customWidth="1"/>
    <col min="8034" max="8034" width="10.5" style="864" bestFit="1" customWidth="1"/>
    <col min="8035" max="8035" width="14.25" style="864" bestFit="1" customWidth="1"/>
    <col min="8036" max="8037" width="13.375" style="864" bestFit="1" customWidth="1"/>
    <col min="8038" max="8038" width="16.375" style="864" bestFit="1" customWidth="1"/>
    <col min="8039" max="8039" width="16.5" style="864" bestFit="1" customWidth="1"/>
    <col min="8040" max="8041" width="20.125" style="864" bestFit="1" customWidth="1"/>
    <col min="8042" max="8043" width="23" style="864" bestFit="1" customWidth="1"/>
    <col min="8044" max="8044" width="18.625" style="864" bestFit="1" customWidth="1"/>
    <col min="8045" max="8045" width="9.25" style="864" bestFit="1" customWidth="1"/>
    <col min="8046" max="8046" width="7.25" style="864" bestFit="1" customWidth="1"/>
    <col min="8047" max="8047" width="10.375" style="864" bestFit="1" customWidth="1"/>
    <col min="8048" max="8049" width="11.875" style="864" bestFit="1" customWidth="1"/>
    <col min="8050" max="8050" width="14.375" style="864" bestFit="1" customWidth="1"/>
    <col min="8051" max="8051" width="11.875" style="864" bestFit="1" customWidth="1"/>
    <col min="8052" max="8053" width="16.375" style="864" bestFit="1" customWidth="1"/>
    <col min="8054" max="8054" width="11.875" style="864" bestFit="1" customWidth="1"/>
    <col min="8055" max="8056" width="16.375" style="864" bestFit="1" customWidth="1"/>
    <col min="8057" max="8057" width="17.875" style="864" bestFit="1" customWidth="1"/>
    <col min="8058" max="8058" width="16.375" style="864" bestFit="1" customWidth="1"/>
    <col min="8059" max="8059" width="17.875" style="864" bestFit="1" customWidth="1"/>
    <col min="8060" max="8060" width="5.75" style="864" bestFit="1" customWidth="1"/>
    <col min="8061" max="8062" width="9.75" style="864" bestFit="1" customWidth="1"/>
    <col min="8063" max="8063" width="7.75" style="864" bestFit="1" customWidth="1"/>
    <col min="8064" max="8064" width="9.75" style="864" bestFit="1" customWidth="1"/>
    <col min="8065" max="8065" width="59.375" style="864" bestFit="1" customWidth="1"/>
    <col min="8066" max="8066" width="45.5" style="864" bestFit="1" customWidth="1"/>
    <col min="8067" max="8067" width="27.625" style="864" bestFit="1" customWidth="1"/>
    <col min="8068" max="8068" width="11.875" style="864" bestFit="1" customWidth="1"/>
    <col min="8069" max="8072" width="14.125" style="864" bestFit="1" customWidth="1"/>
    <col min="8073" max="8073" width="15.625" style="864" bestFit="1" customWidth="1"/>
    <col min="8074" max="8074" width="14.125" style="864" bestFit="1" customWidth="1"/>
    <col min="8075" max="8076" width="19.625" style="864" bestFit="1" customWidth="1"/>
    <col min="8077" max="8077" width="21.875" style="864" bestFit="1" customWidth="1"/>
    <col min="8078" max="8078" width="19.375" style="864" bestFit="1" customWidth="1"/>
    <col min="8079" max="8079" width="16.375" style="864" bestFit="1" customWidth="1"/>
    <col min="8080" max="8080" width="23" style="864" bestFit="1" customWidth="1"/>
    <col min="8081" max="8082" width="14.125" style="864" bestFit="1" customWidth="1"/>
    <col min="8083" max="8083" width="23.25" style="864" bestFit="1" customWidth="1"/>
    <col min="8084" max="8085" width="14.375" style="864" bestFit="1" customWidth="1"/>
    <col min="8086" max="8086" width="23.125" style="864" bestFit="1" customWidth="1"/>
    <col min="8087" max="8087" width="18.875" style="864" bestFit="1" customWidth="1"/>
    <col min="8088" max="8088" width="14.375" style="864" bestFit="1" customWidth="1"/>
    <col min="8089" max="8089" width="16.5" style="864" bestFit="1" customWidth="1"/>
    <col min="8090" max="8090" width="25.25" style="864" bestFit="1" customWidth="1"/>
    <col min="8091" max="8092" width="18.625" style="864" bestFit="1" customWidth="1"/>
    <col min="8093" max="8093" width="23" style="864" bestFit="1" customWidth="1"/>
    <col min="8094" max="8095" width="26.75" style="864" bestFit="1" customWidth="1"/>
    <col min="8096" max="8096" width="25.25" style="864" bestFit="1" customWidth="1"/>
    <col min="8097" max="8097" width="29.625" style="864" bestFit="1" customWidth="1"/>
    <col min="8098" max="8098" width="25.25" style="864" bestFit="1" customWidth="1"/>
    <col min="8099" max="8099" width="29.625" style="864" bestFit="1" customWidth="1"/>
    <col min="8100" max="8103" width="20.875" style="864" bestFit="1" customWidth="1"/>
    <col min="8104" max="8104" width="13.875" style="864" bestFit="1" customWidth="1"/>
    <col min="8105" max="8105" width="16.5" style="864" bestFit="1" customWidth="1"/>
    <col min="8106" max="8106" width="7.75" style="864" bestFit="1" customWidth="1"/>
    <col min="8107" max="8107" width="20.75" style="864" bestFit="1" customWidth="1"/>
    <col min="8108" max="8110" width="16.375" style="864" bestFit="1" customWidth="1"/>
    <col min="8111" max="8114" width="31" style="864" bestFit="1" customWidth="1"/>
    <col min="8115" max="8116" width="18.625" style="864" bestFit="1" customWidth="1"/>
    <col min="8117" max="8117" width="16.375" style="864" bestFit="1" customWidth="1"/>
    <col min="8118" max="8119" width="18.625" style="864" bestFit="1" customWidth="1"/>
    <col min="8120" max="8120" width="16.375" style="864" bestFit="1" customWidth="1"/>
    <col min="8121" max="8122" width="18.625" style="864" bestFit="1" customWidth="1"/>
    <col min="8123" max="8123" width="20.75" style="864" bestFit="1" customWidth="1"/>
    <col min="8124" max="8125" width="23" style="864" bestFit="1" customWidth="1"/>
    <col min="8126" max="8126" width="25.25" style="864" bestFit="1" customWidth="1"/>
    <col min="8127" max="8127" width="23" style="864" bestFit="1" customWidth="1"/>
    <col min="8128" max="8128" width="20.75" style="864" bestFit="1" customWidth="1"/>
    <col min="8129" max="8130" width="23" style="864" bestFit="1" customWidth="1"/>
    <col min="8131" max="8131" width="25.25" style="864" bestFit="1" customWidth="1"/>
    <col min="8132" max="8132" width="23" style="864" bestFit="1" customWidth="1"/>
    <col min="8133" max="8133" width="18.625" style="864" bestFit="1" customWidth="1"/>
    <col min="8134" max="8136" width="20.75" style="864" bestFit="1" customWidth="1"/>
    <col min="8137" max="8137" width="19.75" style="864" bestFit="1" customWidth="1"/>
    <col min="8138" max="8139" width="22" style="864" bestFit="1" customWidth="1"/>
    <col min="8140" max="8140" width="14.125" style="864" bestFit="1" customWidth="1"/>
    <col min="8141" max="8142" width="20.75" style="864" bestFit="1" customWidth="1"/>
    <col min="8143" max="8144" width="18.625" style="864" bestFit="1" customWidth="1"/>
    <col min="8145" max="8147" width="20.75" style="864" bestFit="1" customWidth="1"/>
    <col min="8148" max="8149" width="23" style="864" bestFit="1" customWidth="1"/>
    <col min="8150" max="8150" width="20.75" style="864" bestFit="1" customWidth="1"/>
    <col min="8151" max="8152" width="23" style="864" bestFit="1" customWidth="1"/>
    <col min="8153" max="8153" width="25.25" style="864" bestFit="1" customWidth="1"/>
    <col min="8154" max="8155" width="23" style="864" bestFit="1" customWidth="1"/>
    <col min="8156" max="8158" width="25.25" style="864" bestFit="1" customWidth="1"/>
    <col min="8159" max="8160" width="27.5" style="864" bestFit="1" customWidth="1"/>
    <col min="8161" max="8161" width="25.25" style="864" bestFit="1" customWidth="1"/>
    <col min="8162" max="8163" width="27.5" style="864" bestFit="1" customWidth="1"/>
    <col min="8164" max="8164" width="29.625" style="864" bestFit="1" customWidth="1"/>
    <col min="8165" max="8165" width="27.5" style="864" bestFit="1" customWidth="1"/>
    <col min="8166" max="8166" width="24.5" style="864" bestFit="1" customWidth="1"/>
    <col min="8167" max="8167" width="29" style="864" bestFit="1" customWidth="1"/>
    <col min="8168" max="8169" width="20.75" style="864" bestFit="1" customWidth="1"/>
    <col min="8170" max="8170" width="27.5" style="864" bestFit="1" customWidth="1"/>
    <col min="8171" max="8172" width="23" style="864" bestFit="1" customWidth="1"/>
    <col min="8173" max="8173" width="29.625" style="864" bestFit="1" customWidth="1"/>
    <col min="8174" max="8174" width="9.125" style="864" bestFit="1" customWidth="1"/>
    <col min="8175" max="8177" width="18.125" style="864" bestFit="1" customWidth="1"/>
    <col min="8178" max="8178" width="20.375" style="864" bestFit="1" customWidth="1"/>
    <col min="8179" max="8179" width="25.25" style="864" bestFit="1" customWidth="1"/>
    <col min="8180" max="8180" width="27.5" style="864" bestFit="1" customWidth="1"/>
    <col min="8181" max="8182" width="9.125" style="864" bestFit="1" customWidth="1"/>
    <col min="8183" max="8183" width="11.25" style="864" bestFit="1" customWidth="1"/>
    <col min="8184" max="8184" width="15" style="864" bestFit="1" customWidth="1"/>
    <col min="8185" max="8185" width="16.375" style="864" bestFit="1" customWidth="1"/>
    <col min="8186" max="8188" width="23.25" style="864" bestFit="1" customWidth="1"/>
    <col min="8189" max="8190" width="20.75" style="864" bestFit="1" customWidth="1"/>
    <col min="8191" max="8191" width="6.625" style="864" bestFit="1" customWidth="1"/>
    <col min="8192" max="8192" width="9" style="864"/>
    <col min="8193" max="8193" width="16.375" style="864" bestFit="1" customWidth="1"/>
    <col min="8194" max="8194" width="14.125" style="864" bestFit="1" customWidth="1"/>
    <col min="8195" max="8197" width="9.75" style="864" bestFit="1" customWidth="1"/>
    <col min="8198" max="8198" width="14.125" style="864" bestFit="1" customWidth="1"/>
    <col min="8199" max="8199" width="15.25" style="864" customWidth="1"/>
    <col min="8200" max="8200" width="14.125" style="864" bestFit="1" customWidth="1"/>
    <col min="8201" max="8201" width="15.25" style="864" bestFit="1" customWidth="1"/>
    <col min="8202" max="8204" width="13.625" style="864" bestFit="1" customWidth="1"/>
    <col min="8205" max="8205" width="12" style="864" bestFit="1" customWidth="1"/>
    <col min="8206" max="8206" width="22.125" style="864" bestFit="1" customWidth="1"/>
    <col min="8207" max="8208" width="30.125" style="864" bestFit="1" customWidth="1"/>
    <col min="8209" max="8210" width="21" style="864" bestFit="1" customWidth="1"/>
    <col min="8211" max="8211" width="18.75" style="864" bestFit="1" customWidth="1"/>
    <col min="8212" max="8212" width="21" style="864" bestFit="1" customWidth="1"/>
    <col min="8213" max="8214" width="9.75" style="864" bestFit="1" customWidth="1"/>
    <col min="8215" max="8215" width="18.875" style="864" bestFit="1" customWidth="1"/>
    <col min="8216" max="8216" width="9.75" style="864" bestFit="1" customWidth="1"/>
    <col min="8217" max="8217" width="18.875" style="864" bestFit="1" customWidth="1"/>
    <col min="8218" max="8219" width="9.75" style="864" bestFit="1" customWidth="1"/>
    <col min="8220" max="8221" width="12.125" style="864" bestFit="1" customWidth="1"/>
    <col min="8222" max="8222" width="7.125" style="864" bestFit="1" customWidth="1"/>
    <col min="8223" max="8223" width="9.75" style="864" bestFit="1" customWidth="1"/>
    <col min="8224" max="8224" width="15.5" style="864" bestFit="1" customWidth="1"/>
    <col min="8225" max="8225" width="19.375" style="864" bestFit="1" customWidth="1"/>
    <col min="8226" max="8226" width="5.75" style="864" bestFit="1" customWidth="1"/>
    <col min="8227" max="8227" width="9.75" style="864" bestFit="1" customWidth="1"/>
    <col min="8228" max="8228" width="11.875" style="864" bestFit="1" customWidth="1"/>
    <col min="8229" max="8229" width="9.125" style="864" bestFit="1" customWidth="1"/>
    <col min="8230" max="8230" width="10.5" style="864" bestFit="1" customWidth="1"/>
    <col min="8231" max="8231" width="16.375" style="864" bestFit="1" customWidth="1"/>
    <col min="8232" max="8232" width="12.125" style="864" bestFit="1" customWidth="1"/>
    <col min="8233" max="8233" width="10.375" style="864" bestFit="1" customWidth="1"/>
    <col min="8234" max="8234" width="11.875" style="864" bestFit="1" customWidth="1"/>
    <col min="8235" max="8243" width="16.375" style="864" bestFit="1" customWidth="1"/>
    <col min="8244" max="8244" width="10.625" style="864" bestFit="1" customWidth="1"/>
    <col min="8245" max="8245" width="11.875" style="864" bestFit="1" customWidth="1"/>
    <col min="8246" max="8246" width="16.375" style="864" bestFit="1" customWidth="1"/>
    <col min="8247" max="8247" width="20.75" style="864" bestFit="1" customWidth="1"/>
    <col min="8248" max="8248" width="16.375" style="864" bestFit="1" customWidth="1"/>
    <col min="8249" max="8249" width="20.75" style="864" bestFit="1" customWidth="1"/>
    <col min="8250" max="8250" width="16.375" style="864" bestFit="1" customWidth="1"/>
    <col min="8251" max="8251" width="20.75" style="864" bestFit="1" customWidth="1"/>
    <col min="8252" max="8252" width="16.375" style="864" bestFit="1" customWidth="1"/>
    <col min="8253" max="8253" width="20.75" style="864" bestFit="1" customWidth="1"/>
    <col min="8254" max="8254" width="16.375" style="864" bestFit="1" customWidth="1"/>
    <col min="8255" max="8255" width="20.75" style="864" bestFit="1" customWidth="1"/>
    <col min="8256" max="8256" width="14.125" style="864" bestFit="1" customWidth="1"/>
    <col min="8257" max="8257" width="18.625" style="864" bestFit="1" customWidth="1"/>
    <col min="8258" max="8258" width="16.375" style="864" bestFit="1" customWidth="1"/>
    <col min="8259" max="8259" width="20.75" style="864" bestFit="1" customWidth="1"/>
    <col min="8260" max="8260" width="16.375" style="864" bestFit="1" customWidth="1"/>
    <col min="8261" max="8261" width="20.75" style="864" bestFit="1" customWidth="1"/>
    <col min="8262" max="8267" width="23" style="864" bestFit="1" customWidth="1"/>
    <col min="8268" max="8269" width="18.625" style="864" bestFit="1" customWidth="1"/>
    <col min="8270" max="8270" width="10.5" style="864" bestFit="1" customWidth="1"/>
    <col min="8271" max="8271" width="11.875" style="864" bestFit="1" customWidth="1"/>
    <col min="8272" max="8272" width="10.5" style="864" bestFit="1" customWidth="1"/>
    <col min="8273" max="8274" width="11.875" style="864" bestFit="1" customWidth="1"/>
    <col min="8275" max="8275" width="16.375" style="864" bestFit="1" customWidth="1"/>
    <col min="8276" max="8276" width="17.875" style="864" bestFit="1" customWidth="1"/>
    <col min="8277" max="8277" width="22.25" style="864" bestFit="1" customWidth="1"/>
    <col min="8278" max="8278" width="7.75" style="864" bestFit="1" customWidth="1"/>
    <col min="8279" max="8281" width="11.875" style="864" bestFit="1" customWidth="1"/>
    <col min="8282" max="8282" width="16.375" style="864" bestFit="1" customWidth="1"/>
    <col min="8283" max="8285" width="11.875" style="864" bestFit="1" customWidth="1"/>
    <col min="8286" max="8286" width="14.125" style="864" bestFit="1" customWidth="1"/>
    <col min="8287" max="8287" width="11.875" style="864" bestFit="1" customWidth="1"/>
    <col min="8288" max="8288" width="16.375" style="864" bestFit="1" customWidth="1"/>
    <col min="8289" max="8289" width="18.625" style="864" bestFit="1" customWidth="1"/>
    <col min="8290" max="8290" width="10.5" style="864" bestFit="1" customWidth="1"/>
    <col min="8291" max="8291" width="14.25" style="864" bestFit="1" customWidth="1"/>
    <col min="8292" max="8293" width="13.375" style="864" bestFit="1" customWidth="1"/>
    <col min="8294" max="8294" width="16.375" style="864" bestFit="1" customWidth="1"/>
    <col min="8295" max="8295" width="16.5" style="864" bestFit="1" customWidth="1"/>
    <col min="8296" max="8297" width="20.125" style="864" bestFit="1" customWidth="1"/>
    <col min="8298" max="8299" width="23" style="864" bestFit="1" customWidth="1"/>
    <col min="8300" max="8300" width="18.625" style="864" bestFit="1" customWidth="1"/>
    <col min="8301" max="8301" width="9.25" style="864" bestFit="1" customWidth="1"/>
    <col min="8302" max="8302" width="7.25" style="864" bestFit="1" customWidth="1"/>
    <col min="8303" max="8303" width="10.375" style="864" bestFit="1" customWidth="1"/>
    <col min="8304" max="8305" width="11.875" style="864" bestFit="1" customWidth="1"/>
    <col min="8306" max="8306" width="14.375" style="864" bestFit="1" customWidth="1"/>
    <col min="8307" max="8307" width="11.875" style="864" bestFit="1" customWidth="1"/>
    <col min="8308" max="8309" width="16.375" style="864" bestFit="1" customWidth="1"/>
    <col min="8310" max="8310" width="11.875" style="864" bestFit="1" customWidth="1"/>
    <col min="8311" max="8312" width="16.375" style="864" bestFit="1" customWidth="1"/>
    <col min="8313" max="8313" width="17.875" style="864" bestFit="1" customWidth="1"/>
    <col min="8314" max="8314" width="16.375" style="864" bestFit="1" customWidth="1"/>
    <col min="8315" max="8315" width="17.875" style="864" bestFit="1" customWidth="1"/>
    <col min="8316" max="8316" width="5.75" style="864" bestFit="1" customWidth="1"/>
    <col min="8317" max="8318" width="9.75" style="864" bestFit="1" customWidth="1"/>
    <col min="8319" max="8319" width="7.75" style="864" bestFit="1" customWidth="1"/>
    <col min="8320" max="8320" width="9.75" style="864" bestFit="1" customWidth="1"/>
    <col min="8321" max="8321" width="59.375" style="864" bestFit="1" customWidth="1"/>
    <col min="8322" max="8322" width="45.5" style="864" bestFit="1" customWidth="1"/>
    <col min="8323" max="8323" width="27.625" style="864" bestFit="1" customWidth="1"/>
    <col min="8324" max="8324" width="11.875" style="864" bestFit="1" customWidth="1"/>
    <col min="8325" max="8328" width="14.125" style="864" bestFit="1" customWidth="1"/>
    <col min="8329" max="8329" width="15.625" style="864" bestFit="1" customWidth="1"/>
    <col min="8330" max="8330" width="14.125" style="864" bestFit="1" customWidth="1"/>
    <col min="8331" max="8332" width="19.625" style="864" bestFit="1" customWidth="1"/>
    <col min="8333" max="8333" width="21.875" style="864" bestFit="1" customWidth="1"/>
    <col min="8334" max="8334" width="19.375" style="864" bestFit="1" customWidth="1"/>
    <col min="8335" max="8335" width="16.375" style="864" bestFit="1" customWidth="1"/>
    <col min="8336" max="8336" width="23" style="864" bestFit="1" customWidth="1"/>
    <col min="8337" max="8338" width="14.125" style="864" bestFit="1" customWidth="1"/>
    <col min="8339" max="8339" width="23.25" style="864" bestFit="1" customWidth="1"/>
    <col min="8340" max="8341" width="14.375" style="864" bestFit="1" customWidth="1"/>
    <col min="8342" max="8342" width="23.125" style="864" bestFit="1" customWidth="1"/>
    <col min="8343" max="8343" width="18.875" style="864" bestFit="1" customWidth="1"/>
    <col min="8344" max="8344" width="14.375" style="864" bestFit="1" customWidth="1"/>
    <col min="8345" max="8345" width="16.5" style="864" bestFit="1" customWidth="1"/>
    <col min="8346" max="8346" width="25.25" style="864" bestFit="1" customWidth="1"/>
    <col min="8347" max="8348" width="18.625" style="864" bestFit="1" customWidth="1"/>
    <col min="8349" max="8349" width="23" style="864" bestFit="1" customWidth="1"/>
    <col min="8350" max="8351" width="26.75" style="864" bestFit="1" customWidth="1"/>
    <col min="8352" max="8352" width="25.25" style="864" bestFit="1" customWidth="1"/>
    <col min="8353" max="8353" width="29.625" style="864" bestFit="1" customWidth="1"/>
    <col min="8354" max="8354" width="25.25" style="864" bestFit="1" customWidth="1"/>
    <col min="8355" max="8355" width="29.625" style="864" bestFit="1" customWidth="1"/>
    <col min="8356" max="8359" width="20.875" style="864" bestFit="1" customWidth="1"/>
    <col min="8360" max="8360" width="13.875" style="864" bestFit="1" customWidth="1"/>
    <col min="8361" max="8361" width="16.5" style="864" bestFit="1" customWidth="1"/>
    <col min="8362" max="8362" width="7.75" style="864" bestFit="1" customWidth="1"/>
    <col min="8363" max="8363" width="20.75" style="864" bestFit="1" customWidth="1"/>
    <col min="8364" max="8366" width="16.375" style="864" bestFit="1" customWidth="1"/>
    <col min="8367" max="8370" width="31" style="864" bestFit="1" customWidth="1"/>
    <col min="8371" max="8372" width="18.625" style="864" bestFit="1" customWidth="1"/>
    <col min="8373" max="8373" width="16.375" style="864" bestFit="1" customWidth="1"/>
    <col min="8374" max="8375" width="18.625" style="864" bestFit="1" customWidth="1"/>
    <col min="8376" max="8376" width="16.375" style="864" bestFit="1" customWidth="1"/>
    <col min="8377" max="8378" width="18.625" style="864" bestFit="1" customWidth="1"/>
    <col min="8379" max="8379" width="20.75" style="864" bestFit="1" customWidth="1"/>
    <col min="8380" max="8381" width="23" style="864" bestFit="1" customWidth="1"/>
    <col min="8382" max="8382" width="25.25" style="864" bestFit="1" customWidth="1"/>
    <col min="8383" max="8383" width="23" style="864" bestFit="1" customWidth="1"/>
    <col min="8384" max="8384" width="20.75" style="864" bestFit="1" customWidth="1"/>
    <col min="8385" max="8386" width="23" style="864" bestFit="1" customWidth="1"/>
    <col min="8387" max="8387" width="25.25" style="864" bestFit="1" customWidth="1"/>
    <col min="8388" max="8388" width="23" style="864" bestFit="1" customWidth="1"/>
    <col min="8389" max="8389" width="18.625" style="864" bestFit="1" customWidth="1"/>
    <col min="8390" max="8392" width="20.75" style="864" bestFit="1" customWidth="1"/>
    <col min="8393" max="8393" width="19.75" style="864" bestFit="1" customWidth="1"/>
    <col min="8394" max="8395" width="22" style="864" bestFit="1" customWidth="1"/>
    <col min="8396" max="8396" width="14.125" style="864" bestFit="1" customWidth="1"/>
    <col min="8397" max="8398" width="20.75" style="864" bestFit="1" customWidth="1"/>
    <col min="8399" max="8400" width="18.625" style="864" bestFit="1" customWidth="1"/>
    <col min="8401" max="8403" width="20.75" style="864" bestFit="1" customWidth="1"/>
    <col min="8404" max="8405" width="23" style="864" bestFit="1" customWidth="1"/>
    <col min="8406" max="8406" width="20.75" style="864" bestFit="1" customWidth="1"/>
    <col min="8407" max="8408" width="23" style="864" bestFit="1" customWidth="1"/>
    <col min="8409" max="8409" width="25.25" style="864" bestFit="1" customWidth="1"/>
    <col min="8410" max="8411" width="23" style="864" bestFit="1" customWidth="1"/>
    <col min="8412" max="8414" width="25.25" style="864" bestFit="1" customWidth="1"/>
    <col min="8415" max="8416" width="27.5" style="864" bestFit="1" customWidth="1"/>
    <col min="8417" max="8417" width="25.25" style="864" bestFit="1" customWidth="1"/>
    <col min="8418" max="8419" width="27.5" style="864" bestFit="1" customWidth="1"/>
    <col min="8420" max="8420" width="29.625" style="864" bestFit="1" customWidth="1"/>
    <col min="8421" max="8421" width="27.5" style="864" bestFit="1" customWidth="1"/>
    <col min="8422" max="8422" width="24.5" style="864" bestFit="1" customWidth="1"/>
    <col min="8423" max="8423" width="29" style="864" bestFit="1" customWidth="1"/>
    <col min="8424" max="8425" width="20.75" style="864" bestFit="1" customWidth="1"/>
    <col min="8426" max="8426" width="27.5" style="864" bestFit="1" customWidth="1"/>
    <col min="8427" max="8428" width="23" style="864" bestFit="1" customWidth="1"/>
    <col min="8429" max="8429" width="29.625" style="864" bestFit="1" customWidth="1"/>
    <col min="8430" max="8430" width="9.125" style="864" bestFit="1" customWidth="1"/>
    <col min="8431" max="8433" width="18.125" style="864" bestFit="1" customWidth="1"/>
    <col min="8434" max="8434" width="20.375" style="864" bestFit="1" customWidth="1"/>
    <col min="8435" max="8435" width="25.25" style="864" bestFit="1" customWidth="1"/>
    <col min="8436" max="8436" width="27.5" style="864" bestFit="1" customWidth="1"/>
    <col min="8437" max="8438" width="9.125" style="864" bestFit="1" customWidth="1"/>
    <col min="8439" max="8439" width="11.25" style="864" bestFit="1" customWidth="1"/>
    <col min="8440" max="8440" width="15" style="864" bestFit="1" customWidth="1"/>
    <col min="8441" max="8441" width="16.375" style="864" bestFit="1" customWidth="1"/>
    <col min="8442" max="8444" width="23.25" style="864" bestFit="1" customWidth="1"/>
    <col min="8445" max="8446" width="20.75" style="864" bestFit="1" customWidth="1"/>
    <col min="8447" max="8447" width="6.625" style="864" bestFit="1" customWidth="1"/>
    <col min="8448" max="8448" width="9" style="864"/>
    <col min="8449" max="8449" width="16.375" style="864" bestFit="1" customWidth="1"/>
    <col min="8450" max="8450" width="14.125" style="864" bestFit="1" customWidth="1"/>
    <col min="8451" max="8453" width="9.75" style="864" bestFit="1" customWidth="1"/>
    <col min="8454" max="8454" width="14.125" style="864" bestFit="1" customWidth="1"/>
    <col min="8455" max="8455" width="15.25" style="864" customWidth="1"/>
    <col min="8456" max="8456" width="14.125" style="864" bestFit="1" customWidth="1"/>
    <col min="8457" max="8457" width="15.25" style="864" bestFit="1" customWidth="1"/>
    <col min="8458" max="8460" width="13.625" style="864" bestFit="1" customWidth="1"/>
    <col min="8461" max="8461" width="12" style="864" bestFit="1" customWidth="1"/>
    <col min="8462" max="8462" width="22.125" style="864" bestFit="1" customWidth="1"/>
    <col min="8463" max="8464" width="30.125" style="864" bestFit="1" customWidth="1"/>
    <col min="8465" max="8466" width="21" style="864" bestFit="1" customWidth="1"/>
    <col min="8467" max="8467" width="18.75" style="864" bestFit="1" customWidth="1"/>
    <col min="8468" max="8468" width="21" style="864" bestFit="1" customWidth="1"/>
    <col min="8469" max="8470" width="9.75" style="864" bestFit="1" customWidth="1"/>
    <col min="8471" max="8471" width="18.875" style="864" bestFit="1" customWidth="1"/>
    <col min="8472" max="8472" width="9.75" style="864" bestFit="1" customWidth="1"/>
    <col min="8473" max="8473" width="18.875" style="864" bestFit="1" customWidth="1"/>
    <col min="8474" max="8475" width="9.75" style="864" bestFit="1" customWidth="1"/>
    <col min="8476" max="8477" width="12.125" style="864" bestFit="1" customWidth="1"/>
    <col min="8478" max="8478" width="7.125" style="864" bestFit="1" customWidth="1"/>
    <col min="8479" max="8479" width="9.75" style="864" bestFit="1" customWidth="1"/>
    <col min="8480" max="8480" width="15.5" style="864" bestFit="1" customWidth="1"/>
    <col min="8481" max="8481" width="19.375" style="864" bestFit="1" customWidth="1"/>
    <col min="8482" max="8482" width="5.75" style="864" bestFit="1" customWidth="1"/>
    <col min="8483" max="8483" width="9.75" style="864" bestFit="1" customWidth="1"/>
    <col min="8484" max="8484" width="11.875" style="864" bestFit="1" customWidth="1"/>
    <col min="8485" max="8485" width="9.125" style="864" bestFit="1" customWidth="1"/>
    <col min="8486" max="8486" width="10.5" style="864" bestFit="1" customWidth="1"/>
    <col min="8487" max="8487" width="16.375" style="864" bestFit="1" customWidth="1"/>
    <col min="8488" max="8488" width="12.125" style="864" bestFit="1" customWidth="1"/>
    <col min="8489" max="8489" width="10.375" style="864" bestFit="1" customWidth="1"/>
    <col min="8490" max="8490" width="11.875" style="864" bestFit="1" customWidth="1"/>
    <col min="8491" max="8499" width="16.375" style="864" bestFit="1" customWidth="1"/>
    <col min="8500" max="8500" width="10.625" style="864" bestFit="1" customWidth="1"/>
    <col min="8501" max="8501" width="11.875" style="864" bestFit="1" customWidth="1"/>
    <col min="8502" max="8502" width="16.375" style="864" bestFit="1" customWidth="1"/>
    <col min="8503" max="8503" width="20.75" style="864" bestFit="1" customWidth="1"/>
    <col min="8504" max="8504" width="16.375" style="864" bestFit="1" customWidth="1"/>
    <col min="8505" max="8505" width="20.75" style="864" bestFit="1" customWidth="1"/>
    <col min="8506" max="8506" width="16.375" style="864" bestFit="1" customWidth="1"/>
    <col min="8507" max="8507" width="20.75" style="864" bestFit="1" customWidth="1"/>
    <col min="8508" max="8508" width="16.375" style="864" bestFit="1" customWidth="1"/>
    <col min="8509" max="8509" width="20.75" style="864" bestFit="1" customWidth="1"/>
    <col min="8510" max="8510" width="16.375" style="864" bestFit="1" customWidth="1"/>
    <col min="8511" max="8511" width="20.75" style="864" bestFit="1" customWidth="1"/>
    <col min="8512" max="8512" width="14.125" style="864" bestFit="1" customWidth="1"/>
    <col min="8513" max="8513" width="18.625" style="864" bestFit="1" customWidth="1"/>
    <col min="8514" max="8514" width="16.375" style="864" bestFit="1" customWidth="1"/>
    <col min="8515" max="8515" width="20.75" style="864" bestFit="1" customWidth="1"/>
    <col min="8516" max="8516" width="16.375" style="864" bestFit="1" customWidth="1"/>
    <col min="8517" max="8517" width="20.75" style="864" bestFit="1" customWidth="1"/>
    <col min="8518" max="8523" width="23" style="864" bestFit="1" customWidth="1"/>
    <col min="8524" max="8525" width="18.625" style="864" bestFit="1" customWidth="1"/>
    <col min="8526" max="8526" width="10.5" style="864" bestFit="1" customWidth="1"/>
    <col min="8527" max="8527" width="11.875" style="864" bestFit="1" customWidth="1"/>
    <col min="8528" max="8528" width="10.5" style="864" bestFit="1" customWidth="1"/>
    <col min="8529" max="8530" width="11.875" style="864" bestFit="1" customWidth="1"/>
    <col min="8531" max="8531" width="16.375" style="864" bestFit="1" customWidth="1"/>
    <col min="8532" max="8532" width="17.875" style="864" bestFit="1" customWidth="1"/>
    <col min="8533" max="8533" width="22.25" style="864" bestFit="1" customWidth="1"/>
    <col min="8534" max="8534" width="7.75" style="864" bestFit="1" customWidth="1"/>
    <col min="8535" max="8537" width="11.875" style="864" bestFit="1" customWidth="1"/>
    <col min="8538" max="8538" width="16.375" style="864" bestFit="1" customWidth="1"/>
    <col min="8539" max="8541" width="11.875" style="864" bestFit="1" customWidth="1"/>
    <col min="8542" max="8542" width="14.125" style="864" bestFit="1" customWidth="1"/>
    <col min="8543" max="8543" width="11.875" style="864" bestFit="1" customWidth="1"/>
    <col min="8544" max="8544" width="16.375" style="864" bestFit="1" customWidth="1"/>
    <col min="8545" max="8545" width="18.625" style="864" bestFit="1" customWidth="1"/>
    <col min="8546" max="8546" width="10.5" style="864" bestFit="1" customWidth="1"/>
    <col min="8547" max="8547" width="14.25" style="864" bestFit="1" customWidth="1"/>
    <col min="8548" max="8549" width="13.375" style="864" bestFit="1" customWidth="1"/>
    <col min="8550" max="8550" width="16.375" style="864" bestFit="1" customWidth="1"/>
    <col min="8551" max="8551" width="16.5" style="864" bestFit="1" customWidth="1"/>
    <col min="8552" max="8553" width="20.125" style="864" bestFit="1" customWidth="1"/>
    <col min="8554" max="8555" width="23" style="864" bestFit="1" customWidth="1"/>
    <col min="8556" max="8556" width="18.625" style="864" bestFit="1" customWidth="1"/>
    <col min="8557" max="8557" width="9.25" style="864" bestFit="1" customWidth="1"/>
    <col min="8558" max="8558" width="7.25" style="864" bestFit="1" customWidth="1"/>
    <col min="8559" max="8559" width="10.375" style="864" bestFit="1" customWidth="1"/>
    <col min="8560" max="8561" width="11.875" style="864" bestFit="1" customWidth="1"/>
    <col min="8562" max="8562" width="14.375" style="864" bestFit="1" customWidth="1"/>
    <col min="8563" max="8563" width="11.875" style="864" bestFit="1" customWidth="1"/>
    <col min="8564" max="8565" width="16.375" style="864" bestFit="1" customWidth="1"/>
    <col min="8566" max="8566" width="11.875" style="864" bestFit="1" customWidth="1"/>
    <col min="8567" max="8568" width="16.375" style="864" bestFit="1" customWidth="1"/>
    <col min="8569" max="8569" width="17.875" style="864" bestFit="1" customWidth="1"/>
    <col min="8570" max="8570" width="16.375" style="864" bestFit="1" customWidth="1"/>
    <col min="8571" max="8571" width="17.875" style="864" bestFit="1" customWidth="1"/>
    <col min="8572" max="8572" width="5.75" style="864" bestFit="1" customWidth="1"/>
    <col min="8573" max="8574" width="9.75" style="864" bestFit="1" customWidth="1"/>
    <col min="8575" max="8575" width="7.75" style="864" bestFit="1" customWidth="1"/>
    <col min="8576" max="8576" width="9.75" style="864" bestFit="1" customWidth="1"/>
    <col min="8577" max="8577" width="59.375" style="864" bestFit="1" customWidth="1"/>
    <col min="8578" max="8578" width="45.5" style="864" bestFit="1" customWidth="1"/>
    <col min="8579" max="8579" width="27.625" style="864" bestFit="1" customWidth="1"/>
    <col min="8580" max="8580" width="11.875" style="864" bestFit="1" customWidth="1"/>
    <col min="8581" max="8584" width="14.125" style="864" bestFit="1" customWidth="1"/>
    <col min="8585" max="8585" width="15.625" style="864" bestFit="1" customWidth="1"/>
    <col min="8586" max="8586" width="14.125" style="864" bestFit="1" customWidth="1"/>
    <col min="8587" max="8588" width="19.625" style="864" bestFit="1" customWidth="1"/>
    <col min="8589" max="8589" width="21.875" style="864" bestFit="1" customWidth="1"/>
    <col min="8590" max="8590" width="19.375" style="864" bestFit="1" customWidth="1"/>
    <col min="8591" max="8591" width="16.375" style="864" bestFit="1" customWidth="1"/>
    <col min="8592" max="8592" width="23" style="864" bestFit="1" customWidth="1"/>
    <col min="8593" max="8594" width="14.125" style="864" bestFit="1" customWidth="1"/>
    <col min="8595" max="8595" width="23.25" style="864" bestFit="1" customWidth="1"/>
    <col min="8596" max="8597" width="14.375" style="864" bestFit="1" customWidth="1"/>
    <col min="8598" max="8598" width="23.125" style="864" bestFit="1" customWidth="1"/>
    <col min="8599" max="8599" width="18.875" style="864" bestFit="1" customWidth="1"/>
    <col min="8600" max="8600" width="14.375" style="864" bestFit="1" customWidth="1"/>
    <col min="8601" max="8601" width="16.5" style="864" bestFit="1" customWidth="1"/>
    <col min="8602" max="8602" width="25.25" style="864" bestFit="1" customWidth="1"/>
    <col min="8603" max="8604" width="18.625" style="864" bestFit="1" customWidth="1"/>
    <col min="8605" max="8605" width="23" style="864" bestFit="1" customWidth="1"/>
    <col min="8606" max="8607" width="26.75" style="864" bestFit="1" customWidth="1"/>
    <col min="8608" max="8608" width="25.25" style="864" bestFit="1" customWidth="1"/>
    <col min="8609" max="8609" width="29.625" style="864" bestFit="1" customWidth="1"/>
    <col min="8610" max="8610" width="25.25" style="864" bestFit="1" customWidth="1"/>
    <col min="8611" max="8611" width="29.625" style="864" bestFit="1" customWidth="1"/>
    <col min="8612" max="8615" width="20.875" style="864" bestFit="1" customWidth="1"/>
    <col min="8616" max="8616" width="13.875" style="864" bestFit="1" customWidth="1"/>
    <col min="8617" max="8617" width="16.5" style="864" bestFit="1" customWidth="1"/>
    <col min="8618" max="8618" width="7.75" style="864" bestFit="1" customWidth="1"/>
    <col min="8619" max="8619" width="20.75" style="864" bestFit="1" customWidth="1"/>
    <col min="8620" max="8622" width="16.375" style="864" bestFit="1" customWidth="1"/>
    <col min="8623" max="8626" width="31" style="864" bestFit="1" customWidth="1"/>
    <col min="8627" max="8628" width="18.625" style="864" bestFit="1" customWidth="1"/>
    <col min="8629" max="8629" width="16.375" style="864" bestFit="1" customWidth="1"/>
    <col min="8630" max="8631" width="18.625" style="864" bestFit="1" customWidth="1"/>
    <col min="8632" max="8632" width="16.375" style="864" bestFit="1" customWidth="1"/>
    <col min="8633" max="8634" width="18.625" style="864" bestFit="1" customWidth="1"/>
    <col min="8635" max="8635" width="20.75" style="864" bestFit="1" customWidth="1"/>
    <col min="8636" max="8637" width="23" style="864" bestFit="1" customWidth="1"/>
    <col min="8638" max="8638" width="25.25" style="864" bestFit="1" customWidth="1"/>
    <col min="8639" max="8639" width="23" style="864" bestFit="1" customWidth="1"/>
    <col min="8640" max="8640" width="20.75" style="864" bestFit="1" customWidth="1"/>
    <col min="8641" max="8642" width="23" style="864" bestFit="1" customWidth="1"/>
    <col min="8643" max="8643" width="25.25" style="864" bestFit="1" customWidth="1"/>
    <col min="8644" max="8644" width="23" style="864" bestFit="1" customWidth="1"/>
    <col min="8645" max="8645" width="18.625" style="864" bestFit="1" customWidth="1"/>
    <col min="8646" max="8648" width="20.75" style="864" bestFit="1" customWidth="1"/>
    <col min="8649" max="8649" width="19.75" style="864" bestFit="1" customWidth="1"/>
    <col min="8650" max="8651" width="22" style="864" bestFit="1" customWidth="1"/>
    <col min="8652" max="8652" width="14.125" style="864" bestFit="1" customWidth="1"/>
    <col min="8653" max="8654" width="20.75" style="864" bestFit="1" customWidth="1"/>
    <col min="8655" max="8656" width="18.625" style="864" bestFit="1" customWidth="1"/>
    <col min="8657" max="8659" width="20.75" style="864" bestFit="1" customWidth="1"/>
    <col min="8660" max="8661" width="23" style="864" bestFit="1" customWidth="1"/>
    <col min="8662" max="8662" width="20.75" style="864" bestFit="1" customWidth="1"/>
    <col min="8663" max="8664" width="23" style="864" bestFit="1" customWidth="1"/>
    <col min="8665" max="8665" width="25.25" style="864" bestFit="1" customWidth="1"/>
    <col min="8666" max="8667" width="23" style="864" bestFit="1" customWidth="1"/>
    <col min="8668" max="8670" width="25.25" style="864" bestFit="1" customWidth="1"/>
    <col min="8671" max="8672" width="27.5" style="864" bestFit="1" customWidth="1"/>
    <col min="8673" max="8673" width="25.25" style="864" bestFit="1" customWidth="1"/>
    <col min="8674" max="8675" width="27.5" style="864" bestFit="1" customWidth="1"/>
    <col min="8676" max="8676" width="29.625" style="864" bestFit="1" customWidth="1"/>
    <col min="8677" max="8677" width="27.5" style="864" bestFit="1" customWidth="1"/>
    <col min="8678" max="8678" width="24.5" style="864" bestFit="1" customWidth="1"/>
    <col min="8679" max="8679" width="29" style="864" bestFit="1" customWidth="1"/>
    <col min="8680" max="8681" width="20.75" style="864" bestFit="1" customWidth="1"/>
    <col min="8682" max="8682" width="27.5" style="864" bestFit="1" customWidth="1"/>
    <col min="8683" max="8684" width="23" style="864" bestFit="1" customWidth="1"/>
    <col min="8685" max="8685" width="29.625" style="864" bestFit="1" customWidth="1"/>
    <col min="8686" max="8686" width="9.125" style="864" bestFit="1" customWidth="1"/>
    <col min="8687" max="8689" width="18.125" style="864" bestFit="1" customWidth="1"/>
    <col min="8690" max="8690" width="20.375" style="864" bestFit="1" customWidth="1"/>
    <col min="8691" max="8691" width="25.25" style="864" bestFit="1" customWidth="1"/>
    <col min="8692" max="8692" width="27.5" style="864" bestFit="1" customWidth="1"/>
    <col min="8693" max="8694" width="9.125" style="864" bestFit="1" customWidth="1"/>
    <col min="8695" max="8695" width="11.25" style="864" bestFit="1" customWidth="1"/>
    <col min="8696" max="8696" width="15" style="864" bestFit="1" customWidth="1"/>
    <col min="8697" max="8697" width="16.375" style="864" bestFit="1" customWidth="1"/>
    <col min="8698" max="8700" width="23.25" style="864" bestFit="1" customWidth="1"/>
    <col min="8701" max="8702" width="20.75" style="864" bestFit="1" customWidth="1"/>
    <col min="8703" max="8703" width="6.625" style="864" bestFit="1" customWidth="1"/>
    <col min="8704" max="8704" width="9" style="864"/>
    <col min="8705" max="8705" width="16.375" style="864" bestFit="1" customWidth="1"/>
    <col min="8706" max="8706" width="14.125" style="864" bestFit="1" customWidth="1"/>
    <col min="8707" max="8709" width="9.75" style="864" bestFit="1" customWidth="1"/>
    <col min="8710" max="8710" width="14.125" style="864" bestFit="1" customWidth="1"/>
    <col min="8711" max="8711" width="15.25" style="864" customWidth="1"/>
    <col min="8712" max="8712" width="14.125" style="864" bestFit="1" customWidth="1"/>
    <col min="8713" max="8713" width="15.25" style="864" bestFit="1" customWidth="1"/>
    <col min="8714" max="8716" width="13.625" style="864" bestFit="1" customWidth="1"/>
    <col min="8717" max="8717" width="12" style="864" bestFit="1" customWidth="1"/>
    <col min="8718" max="8718" width="22.125" style="864" bestFit="1" customWidth="1"/>
    <col min="8719" max="8720" width="30.125" style="864" bestFit="1" customWidth="1"/>
    <col min="8721" max="8722" width="21" style="864" bestFit="1" customWidth="1"/>
    <col min="8723" max="8723" width="18.75" style="864" bestFit="1" customWidth="1"/>
    <col min="8724" max="8724" width="21" style="864" bestFit="1" customWidth="1"/>
    <col min="8725" max="8726" width="9.75" style="864" bestFit="1" customWidth="1"/>
    <col min="8727" max="8727" width="18.875" style="864" bestFit="1" customWidth="1"/>
    <col min="8728" max="8728" width="9.75" style="864" bestFit="1" customWidth="1"/>
    <col min="8729" max="8729" width="18.875" style="864" bestFit="1" customWidth="1"/>
    <col min="8730" max="8731" width="9.75" style="864" bestFit="1" customWidth="1"/>
    <col min="8732" max="8733" width="12.125" style="864" bestFit="1" customWidth="1"/>
    <col min="8734" max="8734" width="7.125" style="864" bestFit="1" customWidth="1"/>
    <col min="8735" max="8735" width="9.75" style="864" bestFit="1" customWidth="1"/>
    <col min="8736" max="8736" width="15.5" style="864" bestFit="1" customWidth="1"/>
    <col min="8737" max="8737" width="19.375" style="864" bestFit="1" customWidth="1"/>
    <col min="8738" max="8738" width="5.75" style="864" bestFit="1" customWidth="1"/>
    <col min="8739" max="8739" width="9.75" style="864" bestFit="1" customWidth="1"/>
    <col min="8740" max="8740" width="11.875" style="864" bestFit="1" customWidth="1"/>
    <col min="8741" max="8741" width="9.125" style="864" bestFit="1" customWidth="1"/>
    <col min="8742" max="8742" width="10.5" style="864" bestFit="1" customWidth="1"/>
    <col min="8743" max="8743" width="16.375" style="864" bestFit="1" customWidth="1"/>
    <col min="8744" max="8744" width="12.125" style="864" bestFit="1" customWidth="1"/>
    <col min="8745" max="8745" width="10.375" style="864" bestFit="1" customWidth="1"/>
    <col min="8746" max="8746" width="11.875" style="864" bestFit="1" customWidth="1"/>
    <col min="8747" max="8755" width="16.375" style="864" bestFit="1" customWidth="1"/>
    <col min="8756" max="8756" width="10.625" style="864" bestFit="1" customWidth="1"/>
    <col min="8757" max="8757" width="11.875" style="864" bestFit="1" customWidth="1"/>
    <col min="8758" max="8758" width="16.375" style="864" bestFit="1" customWidth="1"/>
    <col min="8759" max="8759" width="20.75" style="864" bestFit="1" customWidth="1"/>
    <col min="8760" max="8760" width="16.375" style="864" bestFit="1" customWidth="1"/>
    <col min="8761" max="8761" width="20.75" style="864" bestFit="1" customWidth="1"/>
    <col min="8762" max="8762" width="16.375" style="864" bestFit="1" customWidth="1"/>
    <col min="8763" max="8763" width="20.75" style="864" bestFit="1" customWidth="1"/>
    <col min="8764" max="8764" width="16.375" style="864" bestFit="1" customWidth="1"/>
    <col min="8765" max="8765" width="20.75" style="864" bestFit="1" customWidth="1"/>
    <col min="8766" max="8766" width="16.375" style="864" bestFit="1" customWidth="1"/>
    <col min="8767" max="8767" width="20.75" style="864" bestFit="1" customWidth="1"/>
    <col min="8768" max="8768" width="14.125" style="864" bestFit="1" customWidth="1"/>
    <col min="8769" max="8769" width="18.625" style="864" bestFit="1" customWidth="1"/>
    <col min="8770" max="8770" width="16.375" style="864" bestFit="1" customWidth="1"/>
    <col min="8771" max="8771" width="20.75" style="864" bestFit="1" customWidth="1"/>
    <col min="8772" max="8772" width="16.375" style="864" bestFit="1" customWidth="1"/>
    <col min="8773" max="8773" width="20.75" style="864" bestFit="1" customWidth="1"/>
    <col min="8774" max="8779" width="23" style="864" bestFit="1" customWidth="1"/>
    <col min="8780" max="8781" width="18.625" style="864" bestFit="1" customWidth="1"/>
    <col min="8782" max="8782" width="10.5" style="864" bestFit="1" customWidth="1"/>
    <col min="8783" max="8783" width="11.875" style="864" bestFit="1" customWidth="1"/>
    <col min="8784" max="8784" width="10.5" style="864" bestFit="1" customWidth="1"/>
    <col min="8785" max="8786" width="11.875" style="864" bestFit="1" customWidth="1"/>
    <col min="8787" max="8787" width="16.375" style="864" bestFit="1" customWidth="1"/>
    <col min="8788" max="8788" width="17.875" style="864" bestFit="1" customWidth="1"/>
    <col min="8789" max="8789" width="22.25" style="864" bestFit="1" customWidth="1"/>
    <col min="8790" max="8790" width="7.75" style="864" bestFit="1" customWidth="1"/>
    <col min="8791" max="8793" width="11.875" style="864" bestFit="1" customWidth="1"/>
    <col min="8794" max="8794" width="16.375" style="864" bestFit="1" customWidth="1"/>
    <col min="8795" max="8797" width="11.875" style="864" bestFit="1" customWidth="1"/>
    <col min="8798" max="8798" width="14.125" style="864" bestFit="1" customWidth="1"/>
    <col min="8799" max="8799" width="11.875" style="864" bestFit="1" customWidth="1"/>
    <col min="8800" max="8800" width="16.375" style="864" bestFit="1" customWidth="1"/>
    <col min="8801" max="8801" width="18.625" style="864" bestFit="1" customWidth="1"/>
    <col min="8802" max="8802" width="10.5" style="864" bestFit="1" customWidth="1"/>
    <col min="8803" max="8803" width="14.25" style="864" bestFit="1" customWidth="1"/>
    <col min="8804" max="8805" width="13.375" style="864" bestFit="1" customWidth="1"/>
    <col min="8806" max="8806" width="16.375" style="864" bestFit="1" customWidth="1"/>
    <col min="8807" max="8807" width="16.5" style="864" bestFit="1" customWidth="1"/>
    <col min="8808" max="8809" width="20.125" style="864" bestFit="1" customWidth="1"/>
    <col min="8810" max="8811" width="23" style="864" bestFit="1" customWidth="1"/>
    <col min="8812" max="8812" width="18.625" style="864" bestFit="1" customWidth="1"/>
    <col min="8813" max="8813" width="9.25" style="864" bestFit="1" customWidth="1"/>
    <col min="8814" max="8814" width="7.25" style="864" bestFit="1" customWidth="1"/>
    <col min="8815" max="8815" width="10.375" style="864" bestFit="1" customWidth="1"/>
    <col min="8816" max="8817" width="11.875" style="864" bestFit="1" customWidth="1"/>
    <col min="8818" max="8818" width="14.375" style="864" bestFit="1" customWidth="1"/>
    <col min="8819" max="8819" width="11.875" style="864" bestFit="1" customWidth="1"/>
    <col min="8820" max="8821" width="16.375" style="864" bestFit="1" customWidth="1"/>
    <col min="8822" max="8822" width="11.875" style="864" bestFit="1" customWidth="1"/>
    <col min="8823" max="8824" width="16.375" style="864" bestFit="1" customWidth="1"/>
    <col min="8825" max="8825" width="17.875" style="864" bestFit="1" customWidth="1"/>
    <col min="8826" max="8826" width="16.375" style="864" bestFit="1" customWidth="1"/>
    <col min="8827" max="8827" width="17.875" style="864" bestFit="1" customWidth="1"/>
    <col min="8828" max="8828" width="5.75" style="864" bestFit="1" customWidth="1"/>
    <col min="8829" max="8830" width="9.75" style="864" bestFit="1" customWidth="1"/>
    <col min="8831" max="8831" width="7.75" style="864" bestFit="1" customWidth="1"/>
    <col min="8832" max="8832" width="9.75" style="864" bestFit="1" customWidth="1"/>
    <col min="8833" max="8833" width="59.375" style="864" bestFit="1" customWidth="1"/>
    <col min="8834" max="8834" width="45.5" style="864" bestFit="1" customWidth="1"/>
    <col min="8835" max="8835" width="27.625" style="864" bestFit="1" customWidth="1"/>
    <col min="8836" max="8836" width="11.875" style="864" bestFit="1" customWidth="1"/>
    <col min="8837" max="8840" width="14.125" style="864" bestFit="1" customWidth="1"/>
    <col min="8841" max="8841" width="15.625" style="864" bestFit="1" customWidth="1"/>
    <col min="8842" max="8842" width="14.125" style="864" bestFit="1" customWidth="1"/>
    <col min="8843" max="8844" width="19.625" style="864" bestFit="1" customWidth="1"/>
    <col min="8845" max="8845" width="21.875" style="864" bestFit="1" customWidth="1"/>
    <col min="8846" max="8846" width="19.375" style="864" bestFit="1" customWidth="1"/>
    <col min="8847" max="8847" width="16.375" style="864" bestFit="1" customWidth="1"/>
    <col min="8848" max="8848" width="23" style="864" bestFit="1" customWidth="1"/>
    <col min="8849" max="8850" width="14.125" style="864" bestFit="1" customWidth="1"/>
    <col min="8851" max="8851" width="23.25" style="864" bestFit="1" customWidth="1"/>
    <col min="8852" max="8853" width="14.375" style="864" bestFit="1" customWidth="1"/>
    <col min="8854" max="8854" width="23.125" style="864" bestFit="1" customWidth="1"/>
    <col min="8855" max="8855" width="18.875" style="864" bestFit="1" customWidth="1"/>
    <col min="8856" max="8856" width="14.375" style="864" bestFit="1" customWidth="1"/>
    <col min="8857" max="8857" width="16.5" style="864" bestFit="1" customWidth="1"/>
    <col min="8858" max="8858" width="25.25" style="864" bestFit="1" customWidth="1"/>
    <col min="8859" max="8860" width="18.625" style="864" bestFit="1" customWidth="1"/>
    <col min="8861" max="8861" width="23" style="864" bestFit="1" customWidth="1"/>
    <col min="8862" max="8863" width="26.75" style="864" bestFit="1" customWidth="1"/>
    <col min="8864" max="8864" width="25.25" style="864" bestFit="1" customWidth="1"/>
    <col min="8865" max="8865" width="29.625" style="864" bestFit="1" customWidth="1"/>
    <col min="8866" max="8866" width="25.25" style="864" bestFit="1" customWidth="1"/>
    <col min="8867" max="8867" width="29.625" style="864" bestFit="1" customWidth="1"/>
    <col min="8868" max="8871" width="20.875" style="864" bestFit="1" customWidth="1"/>
    <col min="8872" max="8872" width="13.875" style="864" bestFit="1" customWidth="1"/>
    <col min="8873" max="8873" width="16.5" style="864" bestFit="1" customWidth="1"/>
    <col min="8874" max="8874" width="7.75" style="864" bestFit="1" customWidth="1"/>
    <col min="8875" max="8875" width="20.75" style="864" bestFit="1" customWidth="1"/>
    <col min="8876" max="8878" width="16.375" style="864" bestFit="1" customWidth="1"/>
    <col min="8879" max="8882" width="31" style="864" bestFit="1" customWidth="1"/>
    <col min="8883" max="8884" width="18.625" style="864" bestFit="1" customWidth="1"/>
    <col min="8885" max="8885" width="16.375" style="864" bestFit="1" customWidth="1"/>
    <col min="8886" max="8887" width="18.625" style="864" bestFit="1" customWidth="1"/>
    <col min="8888" max="8888" width="16.375" style="864" bestFit="1" customWidth="1"/>
    <col min="8889" max="8890" width="18.625" style="864" bestFit="1" customWidth="1"/>
    <col min="8891" max="8891" width="20.75" style="864" bestFit="1" customWidth="1"/>
    <col min="8892" max="8893" width="23" style="864" bestFit="1" customWidth="1"/>
    <col min="8894" max="8894" width="25.25" style="864" bestFit="1" customWidth="1"/>
    <col min="8895" max="8895" width="23" style="864" bestFit="1" customWidth="1"/>
    <col min="8896" max="8896" width="20.75" style="864" bestFit="1" customWidth="1"/>
    <col min="8897" max="8898" width="23" style="864" bestFit="1" customWidth="1"/>
    <col min="8899" max="8899" width="25.25" style="864" bestFit="1" customWidth="1"/>
    <col min="8900" max="8900" width="23" style="864" bestFit="1" customWidth="1"/>
    <col min="8901" max="8901" width="18.625" style="864" bestFit="1" customWidth="1"/>
    <col min="8902" max="8904" width="20.75" style="864" bestFit="1" customWidth="1"/>
    <col min="8905" max="8905" width="19.75" style="864" bestFit="1" customWidth="1"/>
    <col min="8906" max="8907" width="22" style="864" bestFit="1" customWidth="1"/>
    <col min="8908" max="8908" width="14.125" style="864" bestFit="1" customWidth="1"/>
    <col min="8909" max="8910" width="20.75" style="864" bestFit="1" customWidth="1"/>
    <col min="8911" max="8912" width="18.625" style="864" bestFit="1" customWidth="1"/>
    <col min="8913" max="8915" width="20.75" style="864" bestFit="1" customWidth="1"/>
    <col min="8916" max="8917" width="23" style="864" bestFit="1" customWidth="1"/>
    <col min="8918" max="8918" width="20.75" style="864" bestFit="1" customWidth="1"/>
    <col min="8919" max="8920" width="23" style="864" bestFit="1" customWidth="1"/>
    <col min="8921" max="8921" width="25.25" style="864" bestFit="1" customWidth="1"/>
    <col min="8922" max="8923" width="23" style="864" bestFit="1" customWidth="1"/>
    <col min="8924" max="8926" width="25.25" style="864" bestFit="1" customWidth="1"/>
    <col min="8927" max="8928" width="27.5" style="864" bestFit="1" customWidth="1"/>
    <col min="8929" max="8929" width="25.25" style="864" bestFit="1" customWidth="1"/>
    <col min="8930" max="8931" width="27.5" style="864" bestFit="1" customWidth="1"/>
    <col min="8932" max="8932" width="29.625" style="864" bestFit="1" customWidth="1"/>
    <col min="8933" max="8933" width="27.5" style="864" bestFit="1" customWidth="1"/>
    <col min="8934" max="8934" width="24.5" style="864" bestFit="1" customWidth="1"/>
    <col min="8935" max="8935" width="29" style="864" bestFit="1" customWidth="1"/>
    <col min="8936" max="8937" width="20.75" style="864" bestFit="1" customWidth="1"/>
    <col min="8938" max="8938" width="27.5" style="864" bestFit="1" customWidth="1"/>
    <col min="8939" max="8940" width="23" style="864" bestFit="1" customWidth="1"/>
    <col min="8941" max="8941" width="29.625" style="864" bestFit="1" customWidth="1"/>
    <col min="8942" max="8942" width="9.125" style="864" bestFit="1" customWidth="1"/>
    <col min="8943" max="8945" width="18.125" style="864" bestFit="1" customWidth="1"/>
    <col min="8946" max="8946" width="20.375" style="864" bestFit="1" customWidth="1"/>
    <col min="8947" max="8947" width="25.25" style="864" bestFit="1" customWidth="1"/>
    <col min="8948" max="8948" width="27.5" style="864" bestFit="1" customWidth="1"/>
    <col min="8949" max="8950" width="9.125" style="864" bestFit="1" customWidth="1"/>
    <col min="8951" max="8951" width="11.25" style="864" bestFit="1" customWidth="1"/>
    <col min="8952" max="8952" width="15" style="864" bestFit="1" customWidth="1"/>
    <col min="8953" max="8953" width="16.375" style="864" bestFit="1" customWidth="1"/>
    <col min="8954" max="8956" width="23.25" style="864" bestFit="1" customWidth="1"/>
    <col min="8957" max="8958" width="20.75" style="864" bestFit="1" customWidth="1"/>
    <col min="8959" max="8959" width="6.625" style="864" bestFit="1" customWidth="1"/>
    <col min="8960" max="8960" width="9" style="864"/>
    <col min="8961" max="8961" width="16.375" style="864" bestFit="1" customWidth="1"/>
    <col min="8962" max="8962" width="14.125" style="864" bestFit="1" customWidth="1"/>
    <col min="8963" max="8965" width="9.75" style="864" bestFit="1" customWidth="1"/>
    <col min="8966" max="8966" width="14.125" style="864" bestFit="1" customWidth="1"/>
    <col min="8967" max="8967" width="15.25" style="864" customWidth="1"/>
    <col min="8968" max="8968" width="14.125" style="864" bestFit="1" customWidth="1"/>
    <col min="8969" max="8969" width="15.25" style="864" bestFit="1" customWidth="1"/>
    <col min="8970" max="8972" width="13.625" style="864" bestFit="1" customWidth="1"/>
    <col min="8973" max="8973" width="12" style="864" bestFit="1" customWidth="1"/>
    <col min="8974" max="8974" width="22.125" style="864" bestFit="1" customWidth="1"/>
    <col min="8975" max="8976" width="30.125" style="864" bestFit="1" customWidth="1"/>
    <col min="8977" max="8978" width="21" style="864" bestFit="1" customWidth="1"/>
    <col min="8979" max="8979" width="18.75" style="864" bestFit="1" customWidth="1"/>
    <col min="8980" max="8980" width="21" style="864" bestFit="1" customWidth="1"/>
    <col min="8981" max="8982" width="9.75" style="864" bestFit="1" customWidth="1"/>
    <col min="8983" max="8983" width="18.875" style="864" bestFit="1" customWidth="1"/>
    <col min="8984" max="8984" width="9.75" style="864" bestFit="1" customWidth="1"/>
    <col min="8985" max="8985" width="18.875" style="864" bestFit="1" customWidth="1"/>
    <col min="8986" max="8987" width="9.75" style="864" bestFit="1" customWidth="1"/>
    <col min="8988" max="8989" width="12.125" style="864" bestFit="1" customWidth="1"/>
    <col min="8990" max="8990" width="7.125" style="864" bestFit="1" customWidth="1"/>
    <col min="8991" max="8991" width="9.75" style="864" bestFit="1" customWidth="1"/>
    <col min="8992" max="8992" width="15.5" style="864" bestFit="1" customWidth="1"/>
    <col min="8993" max="8993" width="19.375" style="864" bestFit="1" customWidth="1"/>
    <col min="8994" max="8994" width="5.75" style="864" bestFit="1" customWidth="1"/>
    <col min="8995" max="8995" width="9.75" style="864" bestFit="1" customWidth="1"/>
    <col min="8996" max="8996" width="11.875" style="864" bestFit="1" customWidth="1"/>
    <col min="8997" max="8997" width="9.125" style="864" bestFit="1" customWidth="1"/>
    <col min="8998" max="8998" width="10.5" style="864" bestFit="1" customWidth="1"/>
    <col min="8999" max="8999" width="16.375" style="864" bestFit="1" customWidth="1"/>
    <col min="9000" max="9000" width="12.125" style="864" bestFit="1" customWidth="1"/>
    <col min="9001" max="9001" width="10.375" style="864" bestFit="1" customWidth="1"/>
    <col min="9002" max="9002" width="11.875" style="864" bestFit="1" customWidth="1"/>
    <col min="9003" max="9011" width="16.375" style="864" bestFit="1" customWidth="1"/>
    <col min="9012" max="9012" width="10.625" style="864" bestFit="1" customWidth="1"/>
    <col min="9013" max="9013" width="11.875" style="864" bestFit="1" customWidth="1"/>
    <col min="9014" max="9014" width="16.375" style="864" bestFit="1" customWidth="1"/>
    <col min="9015" max="9015" width="20.75" style="864" bestFit="1" customWidth="1"/>
    <col min="9016" max="9016" width="16.375" style="864" bestFit="1" customWidth="1"/>
    <col min="9017" max="9017" width="20.75" style="864" bestFit="1" customWidth="1"/>
    <col min="9018" max="9018" width="16.375" style="864" bestFit="1" customWidth="1"/>
    <col min="9019" max="9019" width="20.75" style="864" bestFit="1" customWidth="1"/>
    <col min="9020" max="9020" width="16.375" style="864" bestFit="1" customWidth="1"/>
    <col min="9021" max="9021" width="20.75" style="864" bestFit="1" customWidth="1"/>
    <col min="9022" max="9022" width="16.375" style="864" bestFit="1" customWidth="1"/>
    <col min="9023" max="9023" width="20.75" style="864" bestFit="1" customWidth="1"/>
    <col min="9024" max="9024" width="14.125" style="864" bestFit="1" customWidth="1"/>
    <col min="9025" max="9025" width="18.625" style="864" bestFit="1" customWidth="1"/>
    <col min="9026" max="9026" width="16.375" style="864" bestFit="1" customWidth="1"/>
    <col min="9027" max="9027" width="20.75" style="864" bestFit="1" customWidth="1"/>
    <col min="9028" max="9028" width="16.375" style="864" bestFit="1" customWidth="1"/>
    <col min="9029" max="9029" width="20.75" style="864" bestFit="1" customWidth="1"/>
    <col min="9030" max="9035" width="23" style="864" bestFit="1" customWidth="1"/>
    <col min="9036" max="9037" width="18.625" style="864" bestFit="1" customWidth="1"/>
    <col min="9038" max="9038" width="10.5" style="864" bestFit="1" customWidth="1"/>
    <col min="9039" max="9039" width="11.875" style="864" bestFit="1" customWidth="1"/>
    <col min="9040" max="9040" width="10.5" style="864" bestFit="1" customWidth="1"/>
    <col min="9041" max="9042" width="11.875" style="864" bestFit="1" customWidth="1"/>
    <col min="9043" max="9043" width="16.375" style="864" bestFit="1" customWidth="1"/>
    <col min="9044" max="9044" width="17.875" style="864" bestFit="1" customWidth="1"/>
    <col min="9045" max="9045" width="22.25" style="864" bestFit="1" customWidth="1"/>
    <col min="9046" max="9046" width="7.75" style="864" bestFit="1" customWidth="1"/>
    <col min="9047" max="9049" width="11.875" style="864" bestFit="1" customWidth="1"/>
    <col min="9050" max="9050" width="16.375" style="864" bestFit="1" customWidth="1"/>
    <col min="9051" max="9053" width="11.875" style="864" bestFit="1" customWidth="1"/>
    <col min="9054" max="9054" width="14.125" style="864" bestFit="1" customWidth="1"/>
    <col min="9055" max="9055" width="11.875" style="864" bestFit="1" customWidth="1"/>
    <col min="9056" max="9056" width="16.375" style="864" bestFit="1" customWidth="1"/>
    <col min="9057" max="9057" width="18.625" style="864" bestFit="1" customWidth="1"/>
    <col min="9058" max="9058" width="10.5" style="864" bestFit="1" customWidth="1"/>
    <col min="9059" max="9059" width="14.25" style="864" bestFit="1" customWidth="1"/>
    <col min="9060" max="9061" width="13.375" style="864" bestFit="1" customWidth="1"/>
    <col min="9062" max="9062" width="16.375" style="864" bestFit="1" customWidth="1"/>
    <col min="9063" max="9063" width="16.5" style="864" bestFit="1" customWidth="1"/>
    <col min="9064" max="9065" width="20.125" style="864" bestFit="1" customWidth="1"/>
    <col min="9066" max="9067" width="23" style="864" bestFit="1" customWidth="1"/>
    <col min="9068" max="9068" width="18.625" style="864" bestFit="1" customWidth="1"/>
    <col min="9069" max="9069" width="9.25" style="864" bestFit="1" customWidth="1"/>
    <col min="9070" max="9070" width="7.25" style="864" bestFit="1" customWidth="1"/>
    <col min="9071" max="9071" width="10.375" style="864" bestFit="1" customWidth="1"/>
    <col min="9072" max="9073" width="11.875" style="864" bestFit="1" customWidth="1"/>
    <col min="9074" max="9074" width="14.375" style="864" bestFit="1" customWidth="1"/>
    <col min="9075" max="9075" width="11.875" style="864" bestFit="1" customWidth="1"/>
    <col min="9076" max="9077" width="16.375" style="864" bestFit="1" customWidth="1"/>
    <col min="9078" max="9078" width="11.875" style="864" bestFit="1" customWidth="1"/>
    <col min="9079" max="9080" width="16.375" style="864" bestFit="1" customWidth="1"/>
    <col min="9081" max="9081" width="17.875" style="864" bestFit="1" customWidth="1"/>
    <col min="9082" max="9082" width="16.375" style="864" bestFit="1" customWidth="1"/>
    <col min="9083" max="9083" width="17.875" style="864" bestFit="1" customWidth="1"/>
    <col min="9084" max="9084" width="5.75" style="864" bestFit="1" customWidth="1"/>
    <col min="9085" max="9086" width="9.75" style="864" bestFit="1" customWidth="1"/>
    <col min="9087" max="9087" width="7.75" style="864" bestFit="1" customWidth="1"/>
    <col min="9088" max="9088" width="9.75" style="864" bestFit="1" customWidth="1"/>
    <col min="9089" max="9089" width="59.375" style="864" bestFit="1" customWidth="1"/>
    <col min="9090" max="9090" width="45.5" style="864" bestFit="1" customWidth="1"/>
    <col min="9091" max="9091" width="27.625" style="864" bestFit="1" customWidth="1"/>
    <col min="9092" max="9092" width="11.875" style="864" bestFit="1" customWidth="1"/>
    <col min="9093" max="9096" width="14.125" style="864" bestFit="1" customWidth="1"/>
    <col min="9097" max="9097" width="15.625" style="864" bestFit="1" customWidth="1"/>
    <col min="9098" max="9098" width="14.125" style="864" bestFit="1" customWidth="1"/>
    <col min="9099" max="9100" width="19.625" style="864" bestFit="1" customWidth="1"/>
    <col min="9101" max="9101" width="21.875" style="864" bestFit="1" customWidth="1"/>
    <col min="9102" max="9102" width="19.375" style="864" bestFit="1" customWidth="1"/>
    <col min="9103" max="9103" width="16.375" style="864" bestFit="1" customWidth="1"/>
    <col min="9104" max="9104" width="23" style="864" bestFit="1" customWidth="1"/>
    <col min="9105" max="9106" width="14.125" style="864" bestFit="1" customWidth="1"/>
    <col min="9107" max="9107" width="23.25" style="864" bestFit="1" customWidth="1"/>
    <col min="9108" max="9109" width="14.375" style="864" bestFit="1" customWidth="1"/>
    <col min="9110" max="9110" width="23.125" style="864" bestFit="1" customWidth="1"/>
    <col min="9111" max="9111" width="18.875" style="864" bestFit="1" customWidth="1"/>
    <col min="9112" max="9112" width="14.375" style="864" bestFit="1" customWidth="1"/>
    <col min="9113" max="9113" width="16.5" style="864" bestFit="1" customWidth="1"/>
    <col min="9114" max="9114" width="25.25" style="864" bestFit="1" customWidth="1"/>
    <col min="9115" max="9116" width="18.625" style="864" bestFit="1" customWidth="1"/>
    <col min="9117" max="9117" width="23" style="864" bestFit="1" customWidth="1"/>
    <col min="9118" max="9119" width="26.75" style="864" bestFit="1" customWidth="1"/>
    <col min="9120" max="9120" width="25.25" style="864" bestFit="1" customWidth="1"/>
    <col min="9121" max="9121" width="29.625" style="864" bestFit="1" customWidth="1"/>
    <col min="9122" max="9122" width="25.25" style="864" bestFit="1" customWidth="1"/>
    <col min="9123" max="9123" width="29.625" style="864" bestFit="1" customWidth="1"/>
    <col min="9124" max="9127" width="20.875" style="864" bestFit="1" customWidth="1"/>
    <col min="9128" max="9128" width="13.875" style="864" bestFit="1" customWidth="1"/>
    <col min="9129" max="9129" width="16.5" style="864" bestFit="1" customWidth="1"/>
    <col min="9130" max="9130" width="7.75" style="864" bestFit="1" customWidth="1"/>
    <col min="9131" max="9131" width="20.75" style="864" bestFit="1" customWidth="1"/>
    <col min="9132" max="9134" width="16.375" style="864" bestFit="1" customWidth="1"/>
    <col min="9135" max="9138" width="31" style="864" bestFit="1" customWidth="1"/>
    <col min="9139" max="9140" width="18.625" style="864" bestFit="1" customWidth="1"/>
    <col min="9141" max="9141" width="16.375" style="864" bestFit="1" customWidth="1"/>
    <col min="9142" max="9143" width="18.625" style="864" bestFit="1" customWidth="1"/>
    <col min="9144" max="9144" width="16.375" style="864" bestFit="1" customWidth="1"/>
    <col min="9145" max="9146" width="18.625" style="864" bestFit="1" customWidth="1"/>
    <col min="9147" max="9147" width="20.75" style="864" bestFit="1" customWidth="1"/>
    <col min="9148" max="9149" width="23" style="864" bestFit="1" customWidth="1"/>
    <col min="9150" max="9150" width="25.25" style="864" bestFit="1" customWidth="1"/>
    <col min="9151" max="9151" width="23" style="864" bestFit="1" customWidth="1"/>
    <col min="9152" max="9152" width="20.75" style="864" bestFit="1" customWidth="1"/>
    <col min="9153" max="9154" width="23" style="864" bestFit="1" customWidth="1"/>
    <col min="9155" max="9155" width="25.25" style="864" bestFit="1" customWidth="1"/>
    <col min="9156" max="9156" width="23" style="864" bestFit="1" customWidth="1"/>
    <col min="9157" max="9157" width="18.625" style="864" bestFit="1" customWidth="1"/>
    <col min="9158" max="9160" width="20.75" style="864" bestFit="1" customWidth="1"/>
    <col min="9161" max="9161" width="19.75" style="864" bestFit="1" customWidth="1"/>
    <col min="9162" max="9163" width="22" style="864" bestFit="1" customWidth="1"/>
    <col min="9164" max="9164" width="14.125" style="864" bestFit="1" customWidth="1"/>
    <col min="9165" max="9166" width="20.75" style="864" bestFit="1" customWidth="1"/>
    <col min="9167" max="9168" width="18.625" style="864" bestFit="1" customWidth="1"/>
    <col min="9169" max="9171" width="20.75" style="864" bestFit="1" customWidth="1"/>
    <col min="9172" max="9173" width="23" style="864" bestFit="1" customWidth="1"/>
    <col min="9174" max="9174" width="20.75" style="864" bestFit="1" customWidth="1"/>
    <col min="9175" max="9176" width="23" style="864" bestFit="1" customWidth="1"/>
    <col min="9177" max="9177" width="25.25" style="864" bestFit="1" customWidth="1"/>
    <col min="9178" max="9179" width="23" style="864" bestFit="1" customWidth="1"/>
    <col min="9180" max="9182" width="25.25" style="864" bestFit="1" customWidth="1"/>
    <col min="9183" max="9184" width="27.5" style="864" bestFit="1" customWidth="1"/>
    <col min="9185" max="9185" width="25.25" style="864" bestFit="1" customWidth="1"/>
    <col min="9186" max="9187" width="27.5" style="864" bestFit="1" customWidth="1"/>
    <col min="9188" max="9188" width="29.625" style="864" bestFit="1" customWidth="1"/>
    <col min="9189" max="9189" width="27.5" style="864" bestFit="1" customWidth="1"/>
    <col min="9190" max="9190" width="24.5" style="864" bestFit="1" customWidth="1"/>
    <col min="9191" max="9191" width="29" style="864" bestFit="1" customWidth="1"/>
    <col min="9192" max="9193" width="20.75" style="864" bestFit="1" customWidth="1"/>
    <col min="9194" max="9194" width="27.5" style="864" bestFit="1" customWidth="1"/>
    <col min="9195" max="9196" width="23" style="864" bestFit="1" customWidth="1"/>
    <col min="9197" max="9197" width="29.625" style="864" bestFit="1" customWidth="1"/>
    <col min="9198" max="9198" width="9.125" style="864" bestFit="1" customWidth="1"/>
    <col min="9199" max="9201" width="18.125" style="864" bestFit="1" customWidth="1"/>
    <col min="9202" max="9202" width="20.375" style="864" bestFit="1" customWidth="1"/>
    <col min="9203" max="9203" width="25.25" style="864" bestFit="1" customWidth="1"/>
    <col min="9204" max="9204" width="27.5" style="864" bestFit="1" customWidth="1"/>
    <col min="9205" max="9206" width="9.125" style="864" bestFit="1" customWidth="1"/>
    <col min="9207" max="9207" width="11.25" style="864" bestFit="1" customWidth="1"/>
    <col min="9208" max="9208" width="15" style="864" bestFit="1" customWidth="1"/>
    <col min="9209" max="9209" width="16.375" style="864" bestFit="1" customWidth="1"/>
    <col min="9210" max="9212" width="23.25" style="864" bestFit="1" customWidth="1"/>
    <col min="9213" max="9214" width="20.75" style="864" bestFit="1" customWidth="1"/>
    <col min="9215" max="9215" width="6.625" style="864" bestFit="1" customWidth="1"/>
    <col min="9216" max="9216" width="9" style="864"/>
    <col min="9217" max="9217" width="16.375" style="864" bestFit="1" customWidth="1"/>
    <col min="9218" max="9218" width="14.125" style="864" bestFit="1" customWidth="1"/>
    <col min="9219" max="9221" width="9.75" style="864" bestFit="1" customWidth="1"/>
    <col min="9222" max="9222" width="14.125" style="864" bestFit="1" customWidth="1"/>
    <col min="9223" max="9223" width="15.25" style="864" customWidth="1"/>
    <col min="9224" max="9224" width="14.125" style="864" bestFit="1" customWidth="1"/>
    <col min="9225" max="9225" width="15.25" style="864" bestFit="1" customWidth="1"/>
    <col min="9226" max="9228" width="13.625" style="864" bestFit="1" customWidth="1"/>
    <col min="9229" max="9229" width="12" style="864" bestFit="1" customWidth="1"/>
    <col min="9230" max="9230" width="22.125" style="864" bestFit="1" customWidth="1"/>
    <col min="9231" max="9232" width="30.125" style="864" bestFit="1" customWidth="1"/>
    <col min="9233" max="9234" width="21" style="864" bestFit="1" customWidth="1"/>
    <col min="9235" max="9235" width="18.75" style="864" bestFit="1" customWidth="1"/>
    <col min="9236" max="9236" width="21" style="864" bestFit="1" customWidth="1"/>
    <col min="9237" max="9238" width="9.75" style="864" bestFit="1" customWidth="1"/>
    <col min="9239" max="9239" width="18.875" style="864" bestFit="1" customWidth="1"/>
    <col min="9240" max="9240" width="9.75" style="864" bestFit="1" customWidth="1"/>
    <col min="9241" max="9241" width="18.875" style="864" bestFit="1" customWidth="1"/>
    <col min="9242" max="9243" width="9.75" style="864" bestFit="1" customWidth="1"/>
    <col min="9244" max="9245" width="12.125" style="864" bestFit="1" customWidth="1"/>
    <col min="9246" max="9246" width="7.125" style="864" bestFit="1" customWidth="1"/>
    <col min="9247" max="9247" width="9.75" style="864" bestFit="1" customWidth="1"/>
    <col min="9248" max="9248" width="15.5" style="864" bestFit="1" customWidth="1"/>
    <col min="9249" max="9249" width="19.375" style="864" bestFit="1" customWidth="1"/>
    <col min="9250" max="9250" width="5.75" style="864" bestFit="1" customWidth="1"/>
    <col min="9251" max="9251" width="9.75" style="864" bestFit="1" customWidth="1"/>
    <col min="9252" max="9252" width="11.875" style="864" bestFit="1" customWidth="1"/>
    <col min="9253" max="9253" width="9.125" style="864" bestFit="1" customWidth="1"/>
    <col min="9254" max="9254" width="10.5" style="864" bestFit="1" customWidth="1"/>
    <col min="9255" max="9255" width="16.375" style="864" bestFit="1" customWidth="1"/>
    <col min="9256" max="9256" width="12.125" style="864" bestFit="1" customWidth="1"/>
    <col min="9257" max="9257" width="10.375" style="864" bestFit="1" customWidth="1"/>
    <col min="9258" max="9258" width="11.875" style="864" bestFit="1" customWidth="1"/>
    <col min="9259" max="9267" width="16.375" style="864" bestFit="1" customWidth="1"/>
    <col min="9268" max="9268" width="10.625" style="864" bestFit="1" customWidth="1"/>
    <col min="9269" max="9269" width="11.875" style="864" bestFit="1" customWidth="1"/>
    <col min="9270" max="9270" width="16.375" style="864" bestFit="1" customWidth="1"/>
    <col min="9271" max="9271" width="20.75" style="864" bestFit="1" customWidth="1"/>
    <col min="9272" max="9272" width="16.375" style="864" bestFit="1" customWidth="1"/>
    <col min="9273" max="9273" width="20.75" style="864" bestFit="1" customWidth="1"/>
    <col min="9274" max="9274" width="16.375" style="864" bestFit="1" customWidth="1"/>
    <col min="9275" max="9275" width="20.75" style="864" bestFit="1" customWidth="1"/>
    <col min="9276" max="9276" width="16.375" style="864" bestFit="1" customWidth="1"/>
    <col min="9277" max="9277" width="20.75" style="864" bestFit="1" customWidth="1"/>
    <col min="9278" max="9278" width="16.375" style="864" bestFit="1" customWidth="1"/>
    <col min="9279" max="9279" width="20.75" style="864" bestFit="1" customWidth="1"/>
    <col min="9280" max="9280" width="14.125" style="864" bestFit="1" customWidth="1"/>
    <col min="9281" max="9281" width="18.625" style="864" bestFit="1" customWidth="1"/>
    <col min="9282" max="9282" width="16.375" style="864" bestFit="1" customWidth="1"/>
    <col min="9283" max="9283" width="20.75" style="864" bestFit="1" customWidth="1"/>
    <col min="9284" max="9284" width="16.375" style="864" bestFit="1" customWidth="1"/>
    <col min="9285" max="9285" width="20.75" style="864" bestFit="1" customWidth="1"/>
    <col min="9286" max="9291" width="23" style="864" bestFit="1" customWidth="1"/>
    <col min="9292" max="9293" width="18.625" style="864" bestFit="1" customWidth="1"/>
    <col min="9294" max="9294" width="10.5" style="864" bestFit="1" customWidth="1"/>
    <col min="9295" max="9295" width="11.875" style="864" bestFit="1" customWidth="1"/>
    <col min="9296" max="9296" width="10.5" style="864" bestFit="1" customWidth="1"/>
    <col min="9297" max="9298" width="11.875" style="864" bestFit="1" customWidth="1"/>
    <col min="9299" max="9299" width="16.375" style="864" bestFit="1" customWidth="1"/>
    <col min="9300" max="9300" width="17.875" style="864" bestFit="1" customWidth="1"/>
    <col min="9301" max="9301" width="22.25" style="864" bestFit="1" customWidth="1"/>
    <col min="9302" max="9302" width="7.75" style="864" bestFit="1" customWidth="1"/>
    <col min="9303" max="9305" width="11.875" style="864" bestFit="1" customWidth="1"/>
    <col min="9306" max="9306" width="16.375" style="864" bestFit="1" customWidth="1"/>
    <col min="9307" max="9309" width="11.875" style="864" bestFit="1" customWidth="1"/>
    <col min="9310" max="9310" width="14.125" style="864" bestFit="1" customWidth="1"/>
    <col min="9311" max="9311" width="11.875" style="864" bestFit="1" customWidth="1"/>
    <col min="9312" max="9312" width="16.375" style="864" bestFit="1" customWidth="1"/>
    <col min="9313" max="9313" width="18.625" style="864" bestFit="1" customWidth="1"/>
    <col min="9314" max="9314" width="10.5" style="864" bestFit="1" customWidth="1"/>
    <col min="9315" max="9315" width="14.25" style="864" bestFit="1" customWidth="1"/>
    <col min="9316" max="9317" width="13.375" style="864" bestFit="1" customWidth="1"/>
    <col min="9318" max="9318" width="16.375" style="864" bestFit="1" customWidth="1"/>
    <col min="9319" max="9319" width="16.5" style="864" bestFit="1" customWidth="1"/>
    <col min="9320" max="9321" width="20.125" style="864" bestFit="1" customWidth="1"/>
    <col min="9322" max="9323" width="23" style="864" bestFit="1" customWidth="1"/>
    <col min="9324" max="9324" width="18.625" style="864" bestFit="1" customWidth="1"/>
    <col min="9325" max="9325" width="9.25" style="864" bestFit="1" customWidth="1"/>
    <col min="9326" max="9326" width="7.25" style="864" bestFit="1" customWidth="1"/>
    <col min="9327" max="9327" width="10.375" style="864" bestFit="1" customWidth="1"/>
    <col min="9328" max="9329" width="11.875" style="864" bestFit="1" customWidth="1"/>
    <col min="9330" max="9330" width="14.375" style="864" bestFit="1" customWidth="1"/>
    <col min="9331" max="9331" width="11.875" style="864" bestFit="1" customWidth="1"/>
    <col min="9332" max="9333" width="16.375" style="864" bestFit="1" customWidth="1"/>
    <col min="9334" max="9334" width="11.875" style="864" bestFit="1" customWidth="1"/>
    <col min="9335" max="9336" width="16.375" style="864" bestFit="1" customWidth="1"/>
    <col min="9337" max="9337" width="17.875" style="864" bestFit="1" customWidth="1"/>
    <col min="9338" max="9338" width="16.375" style="864" bestFit="1" customWidth="1"/>
    <col min="9339" max="9339" width="17.875" style="864" bestFit="1" customWidth="1"/>
    <col min="9340" max="9340" width="5.75" style="864" bestFit="1" customWidth="1"/>
    <col min="9341" max="9342" width="9.75" style="864" bestFit="1" customWidth="1"/>
    <col min="9343" max="9343" width="7.75" style="864" bestFit="1" customWidth="1"/>
    <col min="9344" max="9344" width="9.75" style="864" bestFit="1" customWidth="1"/>
    <col min="9345" max="9345" width="59.375" style="864" bestFit="1" customWidth="1"/>
    <col min="9346" max="9346" width="45.5" style="864" bestFit="1" customWidth="1"/>
    <col min="9347" max="9347" width="27.625" style="864" bestFit="1" customWidth="1"/>
    <col min="9348" max="9348" width="11.875" style="864" bestFit="1" customWidth="1"/>
    <col min="9349" max="9352" width="14.125" style="864" bestFit="1" customWidth="1"/>
    <col min="9353" max="9353" width="15.625" style="864" bestFit="1" customWidth="1"/>
    <col min="9354" max="9354" width="14.125" style="864" bestFit="1" customWidth="1"/>
    <col min="9355" max="9356" width="19.625" style="864" bestFit="1" customWidth="1"/>
    <col min="9357" max="9357" width="21.875" style="864" bestFit="1" customWidth="1"/>
    <col min="9358" max="9358" width="19.375" style="864" bestFit="1" customWidth="1"/>
    <col min="9359" max="9359" width="16.375" style="864" bestFit="1" customWidth="1"/>
    <col min="9360" max="9360" width="23" style="864" bestFit="1" customWidth="1"/>
    <col min="9361" max="9362" width="14.125" style="864" bestFit="1" customWidth="1"/>
    <col min="9363" max="9363" width="23.25" style="864" bestFit="1" customWidth="1"/>
    <col min="9364" max="9365" width="14.375" style="864" bestFit="1" customWidth="1"/>
    <col min="9366" max="9366" width="23.125" style="864" bestFit="1" customWidth="1"/>
    <col min="9367" max="9367" width="18.875" style="864" bestFit="1" customWidth="1"/>
    <col min="9368" max="9368" width="14.375" style="864" bestFit="1" customWidth="1"/>
    <col min="9369" max="9369" width="16.5" style="864" bestFit="1" customWidth="1"/>
    <col min="9370" max="9370" width="25.25" style="864" bestFit="1" customWidth="1"/>
    <col min="9371" max="9372" width="18.625" style="864" bestFit="1" customWidth="1"/>
    <col min="9373" max="9373" width="23" style="864" bestFit="1" customWidth="1"/>
    <col min="9374" max="9375" width="26.75" style="864" bestFit="1" customWidth="1"/>
    <col min="9376" max="9376" width="25.25" style="864" bestFit="1" customWidth="1"/>
    <col min="9377" max="9377" width="29.625" style="864" bestFit="1" customWidth="1"/>
    <col min="9378" max="9378" width="25.25" style="864" bestFit="1" customWidth="1"/>
    <col min="9379" max="9379" width="29.625" style="864" bestFit="1" customWidth="1"/>
    <col min="9380" max="9383" width="20.875" style="864" bestFit="1" customWidth="1"/>
    <col min="9384" max="9384" width="13.875" style="864" bestFit="1" customWidth="1"/>
    <col min="9385" max="9385" width="16.5" style="864" bestFit="1" customWidth="1"/>
    <col min="9386" max="9386" width="7.75" style="864" bestFit="1" customWidth="1"/>
    <col min="9387" max="9387" width="20.75" style="864" bestFit="1" customWidth="1"/>
    <col min="9388" max="9390" width="16.375" style="864" bestFit="1" customWidth="1"/>
    <col min="9391" max="9394" width="31" style="864" bestFit="1" customWidth="1"/>
    <col min="9395" max="9396" width="18.625" style="864" bestFit="1" customWidth="1"/>
    <col min="9397" max="9397" width="16.375" style="864" bestFit="1" customWidth="1"/>
    <col min="9398" max="9399" width="18.625" style="864" bestFit="1" customWidth="1"/>
    <col min="9400" max="9400" width="16.375" style="864" bestFit="1" customWidth="1"/>
    <col min="9401" max="9402" width="18.625" style="864" bestFit="1" customWidth="1"/>
    <col min="9403" max="9403" width="20.75" style="864" bestFit="1" customWidth="1"/>
    <col min="9404" max="9405" width="23" style="864" bestFit="1" customWidth="1"/>
    <col min="9406" max="9406" width="25.25" style="864" bestFit="1" customWidth="1"/>
    <col min="9407" max="9407" width="23" style="864" bestFit="1" customWidth="1"/>
    <col min="9408" max="9408" width="20.75" style="864" bestFit="1" customWidth="1"/>
    <col min="9409" max="9410" width="23" style="864" bestFit="1" customWidth="1"/>
    <col min="9411" max="9411" width="25.25" style="864" bestFit="1" customWidth="1"/>
    <col min="9412" max="9412" width="23" style="864" bestFit="1" customWidth="1"/>
    <col min="9413" max="9413" width="18.625" style="864" bestFit="1" customWidth="1"/>
    <col min="9414" max="9416" width="20.75" style="864" bestFit="1" customWidth="1"/>
    <col min="9417" max="9417" width="19.75" style="864" bestFit="1" customWidth="1"/>
    <col min="9418" max="9419" width="22" style="864" bestFit="1" customWidth="1"/>
    <col min="9420" max="9420" width="14.125" style="864" bestFit="1" customWidth="1"/>
    <col min="9421" max="9422" width="20.75" style="864" bestFit="1" customWidth="1"/>
    <col min="9423" max="9424" width="18.625" style="864" bestFit="1" customWidth="1"/>
    <col min="9425" max="9427" width="20.75" style="864" bestFit="1" customWidth="1"/>
    <col min="9428" max="9429" width="23" style="864" bestFit="1" customWidth="1"/>
    <col min="9430" max="9430" width="20.75" style="864" bestFit="1" customWidth="1"/>
    <col min="9431" max="9432" width="23" style="864" bestFit="1" customWidth="1"/>
    <col min="9433" max="9433" width="25.25" style="864" bestFit="1" customWidth="1"/>
    <col min="9434" max="9435" width="23" style="864" bestFit="1" customWidth="1"/>
    <col min="9436" max="9438" width="25.25" style="864" bestFit="1" customWidth="1"/>
    <col min="9439" max="9440" width="27.5" style="864" bestFit="1" customWidth="1"/>
    <col min="9441" max="9441" width="25.25" style="864" bestFit="1" customWidth="1"/>
    <col min="9442" max="9443" width="27.5" style="864" bestFit="1" customWidth="1"/>
    <col min="9444" max="9444" width="29.625" style="864" bestFit="1" customWidth="1"/>
    <col min="9445" max="9445" width="27.5" style="864" bestFit="1" customWidth="1"/>
    <col min="9446" max="9446" width="24.5" style="864" bestFit="1" customWidth="1"/>
    <col min="9447" max="9447" width="29" style="864" bestFit="1" customWidth="1"/>
    <col min="9448" max="9449" width="20.75" style="864" bestFit="1" customWidth="1"/>
    <col min="9450" max="9450" width="27.5" style="864" bestFit="1" customWidth="1"/>
    <col min="9451" max="9452" width="23" style="864" bestFit="1" customWidth="1"/>
    <col min="9453" max="9453" width="29.625" style="864" bestFit="1" customWidth="1"/>
    <col min="9454" max="9454" width="9.125" style="864" bestFit="1" customWidth="1"/>
    <col min="9455" max="9457" width="18.125" style="864" bestFit="1" customWidth="1"/>
    <col min="9458" max="9458" width="20.375" style="864" bestFit="1" customWidth="1"/>
    <col min="9459" max="9459" width="25.25" style="864" bestFit="1" customWidth="1"/>
    <col min="9460" max="9460" width="27.5" style="864" bestFit="1" customWidth="1"/>
    <col min="9461" max="9462" width="9.125" style="864" bestFit="1" customWidth="1"/>
    <col min="9463" max="9463" width="11.25" style="864" bestFit="1" customWidth="1"/>
    <col min="9464" max="9464" width="15" style="864" bestFit="1" customWidth="1"/>
    <col min="9465" max="9465" width="16.375" style="864" bestFit="1" customWidth="1"/>
    <col min="9466" max="9468" width="23.25" style="864" bestFit="1" customWidth="1"/>
    <col min="9469" max="9470" width="20.75" style="864" bestFit="1" customWidth="1"/>
    <col min="9471" max="9471" width="6.625" style="864" bestFit="1" customWidth="1"/>
    <col min="9472" max="9472" width="9" style="864"/>
    <col min="9473" max="9473" width="16.375" style="864" bestFit="1" customWidth="1"/>
    <col min="9474" max="9474" width="14.125" style="864" bestFit="1" customWidth="1"/>
    <col min="9475" max="9477" width="9.75" style="864" bestFit="1" customWidth="1"/>
    <col min="9478" max="9478" width="14.125" style="864" bestFit="1" customWidth="1"/>
    <col min="9479" max="9479" width="15.25" style="864" customWidth="1"/>
    <col min="9480" max="9480" width="14.125" style="864" bestFit="1" customWidth="1"/>
    <col min="9481" max="9481" width="15.25" style="864" bestFit="1" customWidth="1"/>
    <col min="9482" max="9484" width="13.625" style="864" bestFit="1" customWidth="1"/>
    <col min="9485" max="9485" width="12" style="864" bestFit="1" customWidth="1"/>
    <col min="9486" max="9486" width="22.125" style="864" bestFit="1" customWidth="1"/>
    <col min="9487" max="9488" width="30.125" style="864" bestFit="1" customWidth="1"/>
    <col min="9489" max="9490" width="21" style="864" bestFit="1" customWidth="1"/>
    <col min="9491" max="9491" width="18.75" style="864" bestFit="1" customWidth="1"/>
    <col min="9492" max="9492" width="21" style="864" bestFit="1" customWidth="1"/>
    <col min="9493" max="9494" width="9.75" style="864" bestFit="1" customWidth="1"/>
    <col min="9495" max="9495" width="18.875" style="864" bestFit="1" customWidth="1"/>
    <col min="9496" max="9496" width="9.75" style="864" bestFit="1" customWidth="1"/>
    <col min="9497" max="9497" width="18.875" style="864" bestFit="1" customWidth="1"/>
    <col min="9498" max="9499" width="9.75" style="864" bestFit="1" customWidth="1"/>
    <col min="9500" max="9501" width="12.125" style="864" bestFit="1" customWidth="1"/>
    <col min="9502" max="9502" width="7.125" style="864" bestFit="1" customWidth="1"/>
    <col min="9503" max="9503" width="9.75" style="864" bestFit="1" customWidth="1"/>
    <col min="9504" max="9504" width="15.5" style="864" bestFit="1" customWidth="1"/>
    <col min="9505" max="9505" width="19.375" style="864" bestFit="1" customWidth="1"/>
    <col min="9506" max="9506" width="5.75" style="864" bestFit="1" customWidth="1"/>
    <col min="9507" max="9507" width="9.75" style="864" bestFit="1" customWidth="1"/>
    <col min="9508" max="9508" width="11.875" style="864" bestFit="1" customWidth="1"/>
    <col min="9509" max="9509" width="9.125" style="864" bestFit="1" customWidth="1"/>
    <col min="9510" max="9510" width="10.5" style="864" bestFit="1" customWidth="1"/>
    <col min="9511" max="9511" width="16.375" style="864" bestFit="1" customWidth="1"/>
    <col min="9512" max="9512" width="12.125" style="864" bestFit="1" customWidth="1"/>
    <col min="9513" max="9513" width="10.375" style="864" bestFit="1" customWidth="1"/>
    <col min="9514" max="9514" width="11.875" style="864" bestFit="1" customWidth="1"/>
    <col min="9515" max="9523" width="16.375" style="864" bestFit="1" customWidth="1"/>
    <col min="9524" max="9524" width="10.625" style="864" bestFit="1" customWidth="1"/>
    <col min="9525" max="9525" width="11.875" style="864" bestFit="1" customWidth="1"/>
    <col min="9526" max="9526" width="16.375" style="864" bestFit="1" customWidth="1"/>
    <col min="9527" max="9527" width="20.75" style="864" bestFit="1" customWidth="1"/>
    <col min="9528" max="9528" width="16.375" style="864" bestFit="1" customWidth="1"/>
    <col min="9529" max="9529" width="20.75" style="864" bestFit="1" customWidth="1"/>
    <col min="9530" max="9530" width="16.375" style="864" bestFit="1" customWidth="1"/>
    <col min="9531" max="9531" width="20.75" style="864" bestFit="1" customWidth="1"/>
    <col min="9532" max="9532" width="16.375" style="864" bestFit="1" customWidth="1"/>
    <col min="9533" max="9533" width="20.75" style="864" bestFit="1" customWidth="1"/>
    <col min="9534" max="9534" width="16.375" style="864" bestFit="1" customWidth="1"/>
    <col min="9535" max="9535" width="20.75" style="864" bestFit="1" customWidth="1"/>
    <col min="9536" max="9536" width="14.125" style="864" bestFit="1" customWidth="1"/>
    <col min="9537" max="9537" width="18.625" style="864" bestFit="1" customWidth="1"/>
    <col min="9538" max="9538" width="16.375" style="864" bestFit="1" customWidth="1"/>
    <col min="9539" max="9539" width="20.75" style="864" bestFit="1" customWidth="1"/>
    <col min="9540" max="9540" width="16.375" style="864" bestFit="1" customWidth="1"/>
    <col min="9541" max="9541" width="20.75" style="864" bestFit="1" customWidth="1"/>
    <col min="9542" max="9547" width="23" style="864" bestFit="1" customWidth="1"/>
    <col min="9548" max="9549" width="18.625" style="864" bestFit="1" customWidth="1"/>
    <col min="9550" max="9550" width="10.5" style="864" bestFit="1" customWidth="1"/>
    <col min="9551" max="9551" width="11.875" style="864" bestFit="1" customWidth="1"/>
    <col min="9552" max="9552" width="10.5" style="864" bestFit="1" customWidth="1"/>
    <col min="9553" max="9554" width="11.875" style="864" bestFit="1" customWidth="1"/>
    <col min="9555" max="9555" width="16.375" style="864" bestFit="1" customWidth="1"/>
    <col min="9556" max="9556" width="17.875" style="864" bestFit="1" customWidth="1"/>
    <col min="9557" max="9557" width="22.25" style="864" bestFit="1" customWidth="1"/>
    <col min="9558" max="9558" width="7.75" style="864" bestFit="1" customWidth="1"/>
    <col min="9559" max="9561" width="11.875" style="864" bestFit="1" customWidth="1"/>
    <col min="9562" max="9562" width="16.375" style="864" bestFit="1" customWidth="1"/>
    <col min="9563" max="9565" width="11.875" style="864" bestFit="1" customWidth="1"/>
    <col min="9566" max="9566" width="14.125" style="864" bestFit="1" customWidth="1"/>
    <col min="9567" max="9567" width="11.875" style="864" bestFit="1" customWidth="1"/>
    <col min="9568" max="9568" width="16.375" style="864" bestFit="1" customWidth="1"/>
    <col min="9569" max="9569" width="18.625" style="864" bestFit="1" customWidth="1"/>
    <col min="9570" max="9570" width="10.5" style="864" bestFit="1" customWidth="1"/>
    <col min="9571" max="9571" width="14.25" style="864" bestFit="1" customWidth="1"/>
    <col min="9572" max="9573" width="13.375" style="864" bestFit="1" customWidth="1"/>
    <col min="9574" max="9574" width="16.375" style="864" bestFit="1" customWidth="1"/>
    <col min="9575" max="9575" width="16.5" style="864" bestFit="1" customWidth="1"/>
    <col min="9576" max="9577" width="20.125" style="864" bestFit="1" customWidth="1"/>
    <col min="9578" max="9579" width="23" style="864" bestFit="1" customWidth="1"/>
    <col min="9580" max="9580" width="18.625" style="864" bestFit="1" customWidth="1"/>
    <col min="9581" max="9581" width="9.25" style="864" bestFit="1" customWidth="1"/>
    <col min="9582" max="9582" width="7.25" style="864" bestFit="1" customWidth="1"/>
    <col min="9583" max="9583" width="10.375" style="864" bestFit="1" customWidth="1"/>
    <col min="9584" max="9585" width="11.875" style="864" bestFit="1" customWidth="1"/>
    <col min="9586" max="9586" width="14.375" style="864" bestFit="1" customWidth="1"/>
    <col min="9587" max="9587" width="11.875" style="864" bestFit="1" customWidth="1"/>
    <col min="9588" max="9589" width="16.375" style="864" bestFit="1" customWidth="1"/>
    <col min="9590" max="9590" width="11.875" style="864" bestFit="1" customWidth="1"/>
    <col min="9591" max="9592" width="16.375" style="864" bestFit="1" customWidth="1"/>
    <col min="9593" max="9593" width="17.875" style="864" bestFit="1" customWidth="1"/>
    <col min="9594" max="9594" width="16.375" style="864" bestFit="1" customWidth="1"/>
    <col min="9595" max="9595" width="17.875" style="864" bestFit="1" customWidth="1"/>
    <col min="9596" max="9596" width="5.75" style="864" bestFit="1" customWidth="1"/>
    <col min="9597" max="9598" width="9.75" style="864" bestFit="1" customWidth="1"/>
    <col min="9599" max="9599" width="7.75" style="864" bestFit="1" customWidth="1"/>
    <col min="9600" max="9600" width="9.75" style="864" bestFit="1" customWidth="1"/>
    <col min="9601" max="9601" width="59.375" style="864" bestFit="1" customWidth="1"/>
    <col min="9602" max="9602" width="45.5" style="864" bestFit="1" customWidth="1"/>
    <col min="9603" max="9603" width="27.625" style="864" bestFit="1" customWidth="1"/>
    <col min="9604" max="9604" width="11.875" style="864" bestFit="1" customWidth="1"/>
    <col min="9605" max="9608" width="14.125" style="864" bestFit="1" customWidth="1"/>
    <col min="9609" max="9609" width="15.625" style="864" bestFit="1" customWidth="1"/>
    <col min="9610" max="9610" width="14.125" style="864" bestFit="1" customWidth="1"/>
    <col min="9611" max="9612" width="19.625" style="864" bestFit="1" customWidth="1"/>
    <col min="9613" max="9613" width="21.875" style="864" bestFit="1" customWidth="1"/>
    <col min="9614" max="9614" width="19.375" style="864" bestFit="1" customWidth="1"/>
    <col min="9615" max="9615" width="16.375" style="864" bestFit="1" customWidth="1"/>
    <col min="9616" max="9616" width="23" style="864" bestFit="1" customWidth="1"/>
    <col min="9617" max="9618" width="14.125" style="864" bestFit="1" customWidth="1"/>
    <col min="9619" max="9619" width="23.25" style="864" bestFit="1" customWidth="1"/>
    <col min="9620" max="9621" width="14.375" style="864" bestFit="1" customWidth="1"/>
    <col min="9622" max="9622" width="23.125" style="864" bestFit="1" customWidth="1"/>
    <col min="9623" max="9623" width="18.875" style="864" bestFit="1" customWidth="1"/>
    <col min="9624" max="9624" width="14.375" style="864" bestFit="1" customWidth="1"/>
    <col min="9625" max="9625" width="16.5" style="864" bestFit="1" customWidth="1"/>
    <col min="9626" max="9626" width="25.25" style="864" bestFit="1" customWidth="1"/>
    <col min="9627" max="9628" width="18.625" style="864" bestFit="1" customWidth="1"/>
    <col min="9629" max="9629" width="23" style="864" bestFit="1" customWidth="1"/>
    <col min="9630" max="9631" width="26.75" style="864" bestFit="1" customWidth="1"/>
    <col min="9632" max="9632" width="25.25" style="864" bestFit="1" customWidth="1"/>
    <col min="9633" max="9633" width="29.625" style="864" bestFit="1" customWidth="1"/>
    <col min="9634" max="9634" width="25.25" style="864" bestFit="1" customWidth="1"/>
    <col min="9635" max="9635" width="29.625" style="864" bestFit="1" customWidth="1"/>
    <col min="9636" max="9639" width="20.875" style="864" bestFit="1" customWidth="1"/>
    <col min="9640" max="9640" width="13.875" style="864" bestFit="1" customWidth="1"/>
    <col min="9641" max="9641" width="16.5" style="864" bestFit="1" customWidth="1"/>
    <col min="9642" max="9642" width="7.75" style="864" bestFit="1" customWidth="1"/>
    <col min="9643" max="9643" width="20.75" style="864" bestFit="1" customWidth="1"/>
    <col min="9644" max="9646" width="16.375" style="864" bestFit="1" customWidth="1"/>
    <col min="9647" max="9650" width="31" style="864" bestFit="1" customWidth="1"/>
    <col min="9651" max="9652" width="18.625" style="864" bestFit="1" customWidth="1"/>
    <col min="9653" max="9653" width="16.375" style="864" bestFit="1" customWidth="1"/>
    <col min="9654" max="9655" width="18.625" style="864" bestFit="1" customWidth="1"/>
    <col min="9656" max="9656" width="16.375" style="864" bestFit="1" customWidth="1"/>
    <col min="9657" max="9658" width="18.625" style="864" bestFit="1" customWidth="1"/>
    <col min="9659" max="9659" width="20.75" style="864" bestFit="1" customWidth="1"/>
    <col min="9660" max="9661" width="23" style="864" bestFit="1" customWidth="1"/>
    <col min="9662" max="9662" width="25.25" style="864" bestFit="1" customWidth="1"/>
    <col min="9663" max="9663" width="23" style="864" bestFit="1" customWidth="1"/>
    <col min="9664" max="9664" width="20.75" style="864" bestFit="1" customWidth="1"/>
    <col min="9665" max="9666" width="23" style="864" bestFit="1" customWidth="1"/>
    <col min="9667" max="9667" width="25.25" style="864" bestFit="1" customWidth="1"/>
    <col min="9668" max="9668" width="23" style="864" bestFit="1" customWidth="1"/>
    <col min="9669" max="9669" width="18.625" style="864" bestFit="1" customWidth="1"/>
    <col min="9670" max="9672" width="20.75" style="864" bestFit="1" customWidth="1"/>
    <col min="9673" max="9673" width="19.75" style="864" bestFit="1" customWidth="1"/>
    <col min="9674" max="9675" width="22" style="864" bestFit="1" customWidth="1"/>
    <col min="9676" max="9676" width="14.125" style="864" bestFit="1" customWidth="1"/>
    <col min="9677" max="9678" width="20.75" style="864" bestFit="1" customWidth="1"/>
    <col min="9679" max="9680" width="18.625" style="864" bestFit="1" customWidth="1"/>
    <col min="9681" max="9683" width="20.75" style="864" bestFit="1" customWidth="1"/>
    <col min="9684" max="9685" width="23" style="864" bestFit="1" customWidth="1"/>
    <col min="9686" max="9686" width="20.75" style="864" bestFit="1" customWidth="1"/>
    <col min="9687" max="9688" width="23" style="864" bestFit="1" customWidth="1"/>
    <col min="9689" max="9689" width="25.25" style="864" bestFit="1" customWidth="1"/>
    <col min="9690" max="9691" width="23" style="864" bestFit="1" customWidth="1"/>
    <col min="9692" max="9694" width="25.25" style="864" bestFit="1" customWidth="1"/>
    <col min="9695" max="9696" width="27.5" style="864" bestFit="1" customWidth="1"/>
    <col min="9697" max="9697" width="25.25" style="864" bestFit="1" customWidth="1"/>
    <col min="9698" max="9699" width="27.5" style="864" bestFit="1" customWidth="1"/>
    <col min="9700" max="9700" width="29.625" style="864" bestFit="1" customWidth="1"/>
    <col min="9701" max="9701" width="27.5" style="864" bestFit="1" customWidth="1"/>
    <col min="9702" max="9702" width="24.5" style="864" bestFit="1" customWidth="1"/>
    <col min="9703" max="9703" width="29" style="864" bestFit="1" customWidth="1"/>
    <col min="9704" max="9705" width="20.75" style="864" bestFit="1" customWidth="1"/>
    <col min="9706" max="9706" width="27.5" style="864" bestFit="1" customWidth="1"/>
    <col min="9707" max="9708" width="23" style="864" bestFit="1" customWidth="1"/>
    <col min="9709" max="9709" width="29.625" style="864" bestFit="1" customWidth="1"/>
    <col min="9710" max="9710" width="9.125" style="864" bestFit="1" customWidth="1"/>
    <col min="9711" max="9713" width="18.125" style="864" bestFit="1" customWidth="1"/>
    <col min="9714" max="9714" width="20.375" style="864" bestFit="1" customWidth="1"/>
    <col min="9715" max="9715" width="25.25" style="864" bestFit="1" customWidth="1"/>
    <col min="9716" max="9716" width="27.5" style="864" bestFit="1" customWidth="1"/>
    <col min="9717" max="9718" width="9.125" style="864" bestFit="1" customWidth="1"/>
    <col min="9719" max="9719" width="11.25" style="864" bestFit="1" customWidth="1"/>
    <col min="9720" max="9720" width="15" style="864" bestFit="1" customWidth="1"/>
    <col min="9721" max="9721" width="16.375" style="864" bestFit="1" customWidth="1"/>
    <col min="9722" max="9724" width="23.25" style="864" bestFit="1" customWidth="1"/>
    <col min="9725" max="9726" width="20.75" style="864" bestFit="1" customWidth="1"/>
    <col min="9727" max="9727" width="6.625" style="864" bestFit="1" customWidth="1"/>
    <col min="9728" max="9728" width="9" style="864"/>
    <col min="9729" max="9729" width="16.375" style="864" bestFit="1" customWidth="1"/>
    <col min="9730" max="9730" width="14.125" style="864" bestFit="1" customWidth="1"/>
    <col min="9731" max="9733" width="9.75" style="864" bestFit="1" customWidth="1"/>
    <col min="9734" max="9734" width="14.125" style="864" bestFit="1" customWidth="1"/>
    <col min="9735" max="9735" width="15.25" style="864" customWidth="1"/>
    <col min="9736" max="9736" width="14.125" style="864" bestFit="1" customWidth="1"/>
    <col min="9737" max="9737" width="15.25" style="864" bestFit="1" customWidth="1"/>
    <col min="9738" max="9740" width="13.625" style="864" bestFit="1" customWidth="1"/>
    <col min="9741" max="9741" width="12" style="864" bestFit="1" customWidth="1"/>
    <col min="9742" max="9742" width="22.125" style="864" bestFit="1" customWidth="1"/>
    <col min="9743" max="9744" width="30.125" style="864" bestFit="1" customWidth="1"/>
    <col min="9745" max="9746" width="21" style="864" bestFit="1" customWidth="1"/>
    <col min="9747" max="9747" width="18.75" style="864" bestFit="1" customWidth="1"/>
    <col min="9748" max="9748" width="21" style="864" bestFit="1" customWidth="1"/>
    <col min="9749" max="9750" width="9.75" style="864" bestFit="1" customWidth="1"/>
    <col min="9751" max="9751" width="18.875" style="864" bestFit="1" customWidth="1"/>
    <col min="9752" max="9752" width="9.75" style="864" bestFit="1" customWidth="1"/>
    <col min="9753" max="9753" width="18.875" style="864" bestFit="1" customWidth="1"/>
    <col min="9754" max="9755" width="9.75" style="864" bestFit="1" customWidth="1"/>
    <col min="9756" max="9757" width="12.125" style="864" bestFit="1" customWidth="1"/>
    <col min="9758" max="9758" width="7.125" style="864" bestFit="1" customWidth="1"/>
    <col min="9759" max="9759" width="9.75" style="864" bestFit="1" customWidth="1"/>
    <col min="9760" max="9760" width="15.5" style="864" bestFit="1" customWidth="1"/>
    <col min="9761" max="9761" width="19.375" style="864" bestFit="1" customWidth="1"/>
    <col min="9762" max="9762" width="5.75" style="864" bestFit="1" customWidth="1"/>
    <col min="9763" max="9763" width="9.75" style="864" bestFit="1" customWidth="1"/>
    <col min="9764" max="9764" width="11.875" style="864" bestFit="1" customWidth="1"/>
    <col min="9765" max="9765" width="9.125" style="864" bestFit="1" customWidth="1"/>
    <col min="9766" max="9766" width="10.5" style="864" bestFit="1" customWidth="1"/>
    <col min="9767" max="9767" width="16.375" style="864" bestFit="1" customWidth="1"/>
    <col min="9768" max="9768" width="12.125" style="864" bestFit="1" customWidth="1"/>
    <col min="9769" max="9769" width="10.375" style="864" bestFit="1" customWidth="1"/>
    <col min="9770" max="9770" width="11.875" style="864" bestFit="1" customWidth="1"/>
    <col min="9771" max="9779" width="16.375" style="864" bestFit="1" customWidth="1"/>
    <col min="9780" max="9780" width="10.625" style="864" bestFit="1" customWidth="1"/>
    <col min="9781" max="9781" width="11.875" style="864" bestFit="1" customWidth="1"/>
    <col min="9782" max="9782" width="16.375" style="864" bestFit="1" customWidth="1"/>
    <col min="9783" max="9783" width="20.75" style="864" bestFit="1" customWidth="1"/>
    <col min="9784" max="9784" width="16.375" style="864" bestFit="1" customWidth="1"/>
    <col min="9785" max="9785" width="20.75" style="864" bestFit="1" customWidth="1"/>
    <col min="9786" max="9786" width="16.375" style="864" bestFit="1" customWidth="1"/>
    <col min="9787" max="9787" width="20.75" style="864" bestFit="1" customWidth="1"/>
    <col min="9788" max="9788" width="16.375" style="864" bestFit="1" customWidth="1"/>
    <col min="9789" max="9789" width="20.75" style="864" bestFit="1" customWidth="1"/>
    <col min="9790" max="9790" width="16.375" style="864" bestFit="1" customWidth="1"/>
    <col min="9791" max="9791" width="20.75" style="864" bestFit="1" customWidth="1"/>
    <col min="9792" max="9792" width="14.125" style="864" bestFit="1" customWidth="1"/>
    <col min="9793" max="9793" width="18.625" style="864" bestFit="1" customWidth="1"/>
    <col min="9794" max="9794" width="16.375" style="864" bestFit="1" customWidth="1"/>
    <col min="9795" max="9795" width="20.75" style="864" bestFit="1" customWidth="1"/>
    <col min="9796" max="9796" width="16.375" style="864" bestFit="1" customWidth="1"/>
    <col min="9797" max="9797" width="20.75" style="864" bestFit="1" customWidth="1"/>
    <col min="9798" max="9803" width="23" style="864" bestFit="1" customWidth="1"/>
    <col min="9804" max="9805" width="18.625" style="864" bestFit="1" customWidth="1"/>
    <col min="9806" max="9806" width="10.5" style="864" bestFit="1" customWidth="1"/>
    <col min="9807" max="9807" width="11.875" style="864" bestFit="1" customWidth="1"/>
    <col min="9808" max="9808" width="10.5" style="864" bestFit="1" customWidth="1"/>
    <col min="9809" max="9810" width="11.875" style="864" bestFit="1" customWidth="1"/>
    <col min="9811" max="9811" width="16.375" style="864" bestFit="1" customWidth="1"/>
    <col min="9812" max="9812" width="17.875" style="864" bestFit="1" customWidth="1"/>
    <col min="9813" max="9813" width="22.25" style="864" bestFit="1" customWidth="1"/>
    <col min="9814" max="9814" width="7.75" style="864" bestFit="1" customWidth="1"/>
    <col min="9815" max="9817" width="11.875" style="864" bestFit="1" customWidth="1"/>
    <col min="9818" max="9818" width="16.375" style="864" bestFit="1" customWidth="1"/>
    <col min="9819" max="9821" width="11.875" style="864" bestFit="1" customWidth="1"/>
    <col min="9822" max="9822" width="14.125" style="864" bestFit="1" customWidth="1"/>
    <col min="9823" max="9823" width="11.875" style="864" bestFit="1" customWidth="1"/>
    <col min="9824" max="9824" width="16.375" style="864" bestFit="1" customWidth="1"/>
    <col min="9825" max="9825" width="18.625" style="864" bestFit="1" customWidth="1"/>
    <col min="9826" max="9826" width="10.5" style="864" bestFit="1" customWidth="1"/>
    <col min="9827" max="9827" width="14.25" style="864" bestFit="1" customWidth="1"/>
    <col min="9828" max="9829" width="13.375" style="864" bestFit="1" customWidth="1"/>
    <col min="9830" max="9830" width="16.375" style="864" bestFit="1" customWidth="1"/>
    <col min="9831" max="9831" width="16.5" style="864" bestFit="1" customWidth="1"/>
    <col min="9832" max="9833" width="20.125" style="864" bestFit="1" customWidth="1"/>
    <col min="9834" max="9835" width="23" style="864" bestFit="1" customWidth="1"/>
    <col min="9836" max="9836" width="18.625" style="864" bestFit="1" customWidth="1"/>
    <col min="9837" max="9837" width="9.25" style="864" bestFit="1" customWidth="1"/>
    <col min="9838" max="9838" width="7.25" style="864" bestFit="1" customWidth="1"/>
    <col min="9839" max="9839" width="10.375" style="864" bestFit="1" customWidth="1"/>
    <col min="9840" max="9841" width="11.875" style="864" bestFit="1" customWidth="1"/>
    <col min="9842" max="9842" width="14.375" style="864" bestFit="1" customWidth="1"/>
    <col min="9843" max="9843" width="11.875" style="864" bestFit="1" customWidth="1"/>
    <col min="9844" max="9845" width="16.375" style="864" bestFit="1" customWidth="1"/>
    <col min="9846" max="9846" width="11.875" style="864" bestFit="1" customWidth="1"/>
    <col min="9847" max="9848" width="16.375" style="864" bestFit="1" customWidth="1"/>
    <col min="9849" max="9849" width="17.875" style="864" bestFit="1" customWidth="1"/>
    <col min="9850" max="9850" width="16.375" style="864" bestFit="1" customWidth="1"/>
    <col min="9851" max="9851" width="17.875" style="864" bestFit="1" customWidth="1"/>
    <col min="9852" max="9852" width="5.75" style="864" bestFit="1" customWidth="1"/>
    <col min="9853" max="9854" width="9.75" style="864" bestFit="1" customWidth="1"/>
    <col min="9855" max="9855" width="7.75" style="864" bestFit="1" customWidth="1"/>
    <col min="9856" max="9856" width="9.75" style="864" bestFit="1" customWidth="1"/>
    <col min="9857" max="9857" width="59.375" style="864" bestFit="1" customWidth="1"/>
    <col min="9858" max="9858" width="45.5" style="864" bestFit="1" customWidth="1"/>
    <col min="9859" max="9859" width="27.625" style="864" bestFit="1" customWidth="1"/>
    <col min="9860" max="9860" width="11.875" style="864" bestFit="1" customWidth="1"/>
    <col min="9861" max="9864" width="14.125" style="864" bestFit="1" customWidth="1"/>
    <col min="9865" max="9865" width="15.625" style="864" bestFit="1" customWidth="1"/>
    <col min="9866" max="9866" width="14.125" style="864" bestFit="1" customWidth="1"/>
    <col min="9867" max="9868" width="19.625" style="864" bestFit="1" customWidth="1"/>
    <col min="9869" max="9869" width="21.875" style="864" bestFit="1" customWidth="1"/>
    <col min="9870" max="9870" width="19.375" style="864" bestFit="1" customWidth="1"/>
    <col min="9871" max="9871" width="16.375" style="864" bestFit="1" customWidth="1"/>
    <col min="9872" max="9872" width="23" style="864" bestFit="1" customWidth="1"/>
    <col min="9873" max="9874" width="14.125" style="864" bestFit="1" customWidth="1"/>
    <col min="9875" max="9875" width="23.25" style="864" bestFit="1" customWidth="1"/>
    <col min="9876" max="9877" width="14.375" style="864" bestFit="1" customWidth="1"/>
    <col min="9878" max="9878" width="23.125" style="864" bestFit="1" customWidth="1"/>
    <col min="9879" max="9879" width="18.875" style="864" bestFit="1" customWidth="1"/>
    <col min="9880" max="9880" width="14.375" style="864" bestFit="1" customWidth="1"/>
    <col min="9881" max="9881" width="16.5" style="864" bestFit="1" customWidth="1"/>
    <col min="9882" max="9882" width="25.25" style="864" bestFit="1" customWidth="1"/>
    <col min="9883" max="9884" width="18.625" style="864" bestFit="1" customWidth="1"/>
    <col min="9885" max="9885" width="23" style="864" bestFit="1" customWidth="1"/>
    <col min="9886" max="9887" width="26.75" style="864" bestFit="1" customWidth="1"/>
    <col min="9888" max="9888" width="25.25" style="864" bestFit="1" customWidth="1"/>
    <col min="9889" max="9889" width="29.625" style="864" bestFit="1" customWidth="1"/>
    <col min="9890" max="9890" width="25.25" style="864" bestFit="1" customWidth="1"/>
    <col min="9891" max="9891" width="29.625" style="864" bestFit="1" customWidth="1"/>
    <col min="9892" max="9895" width="20.875" style="864" bestFit="1" customWidth="1"/>
    <col min="9896" max="9896" width="13.875" style="864" bestFit="1" customWidth="1"/>
    <col min="9897" max="9897" width="16.5" style="864" bestFit="1" customWidth="1"/>
    <col min="9898" max="9898" width="7.75" style="864" bestFit="1" customWidth="1"/>
    <col min="9899" max="9899" width="20.75" style="864" bestFit="1" customWidth="1"/>
    <col min="9900" max="9902" width="16.375" style="864" bestFit="1" customWidth="1"/>
    <col min="9903" max="9906" width="31" style="864" bestFit="1" customWidth="1"/>
    <col min="9907" max="9908" width="18.625" style="864" bestFit="1" customWidth="1"/>
    <col min="9909" max="9909" width="16.375" style="864" bestFit="1" customWidth="1"/>
    <col min="9910" max="9911" width="18.625" style="864" bestFit="1" customWidth="1"/>
    <col min="9912" max="9912" width="16.375" style="864" bestFit="1" customWidth="1"/>
    <col min="9913" max="9914" width="18.625" style="864" bestFit="1" customWidth="1"/>
    <col min="9915" max="9915" width="20.75" style="864" bestFit="1" customWidth="1"/>
    <col min="9916" max="9917" width="23" style="864" bestFit="1" customWidth="1"/>
    <col min="9918" max="9918" width="25.25" style="864" bestFit="1" customWidth="1"/>
    <col min="9919" max="9919" width="23" style="864" bestFit="1" customWidth="1"/>
    <col min="9920" max="9920" width="20.75" style="864" bestFit="1" customWidth="1"/>
    <col min="9921" max="9922" width="23" style="864" bestFit="1" customWidth="1"/>
    <col min="9923" max="9923" width="25.25" style="864" bestFit="1" customWidth="1"/>
    <col min="9924" max="9924" width="23" style="864" bestFit="1" customWidth="1"/>
    <col min="9925" max="9925" width="18.625" style="864" bestFit="1" customWidth="1"/>
    <col min="9926" max="9928" width="20.75" style="864" bestFit="1" customWidth="1"/>
    <col min="9929" max="9929" width="19.75" style="864" bestFit="1" customWidth="1"/>
    <col min="9930" max="9931" width="22" style="864" bestFit="1" customWidth="1"/>
    <col min="9932" max="9932" width="14.125" style="864" bestFit="1" customWidth="1"/>
    <col min="9933" max="9934" width="20.75" style="864" bestFit="1" customWidth="1"/>
    <col min="9935" max="9936" width="18.625" style="864" bestFit="1" customWidth="1"/>
    <col min="9937" max="9939" width="20.75" style="864" bestFit="1" customWidth="1"/>
    <col min="9940" max="9941" width="23" style="864" bestFit="1" customWidth="1"/>
    <col min="9942" max="9942" width="20.75" style="864" bestFit="1" customWidth="1"/>
    <col min="9943" max="9944" width="23" style="864" bestFit="1" customWidth="1"/>
    <col min="9945" max="9945" width="25.25" style="864" bestFit="1" customWidth="1"/>
    <col min="9946" max="9947" width="23" style="864" bestFit="1" customWidth="1"/>
    <col min="9948" max="9950" width="25.25" style="864" bestFit="1" customWidth="1"/>
    <col min="9951" max="9952" width="27.5" style="864" bestFit="1" customWidth="1"/>
    <col min="9953" max="9953" width="25.25" style="864" bestFit="1" customWidth="1"/>
    <col min="9954" max="9955" width="27.5" style="864" bestFit="1" customWidth="1"/>
    <col min="9956" max="9956" width="29.625" style="864" bestFit="1" customWidth="1"/>
    <col min="9957" max="9957" width="27.5" style="864" bestFit="1" customWidth="1"/>
    <col min="9958" max="9958" width="24.5" style="864" bestFit="1" customWidth="1"/>
    <col min="9959" max="9959" width="29" style="864" bestFit="1" customWidth="1"/>
    <col min="9960" max="9961" width="20.75" style="864" bestFit="1" customWidth="1"/>
    <col min="9962" max="9962" width="27.5" style="864" bestFit="1" customWidth="1"/>
    <col min="9963" max="9964" width="23" style="864" bestFit="1" customWidth="1"/>
    <col min="9965" max="9965" width="29.625" style="864" bestFit="1" customWidth="1"/>
    <col min="9966" max="9966" width="9.125" style="864" bestFit="1" customWidth="1"/>
    <col min="9967" max="9969" width="18.125" style="864" bestFit="1" customWidth="1"/>
    <col min="9970" max="9970" width="20.375" style="864" bestFit="1" customWidth="1"/>
    <col min="9971" max="9971" width="25.25" style="864" bestFit="1" customWidth="1"/>
    <col min="9972" max="9972" width="27.5" style="864" bestFit="1" customWidth="1"/>
    <col min="9973" max="9974" width="9.125" style="864" bestFit="1" customWidth="1"/>
    <col min="9975" max="9975" width="11.25" style="864" bestFit="1" customWidth="1"/>
    <col min="9976" max="9976" width="15" style="864" bestFit="1" customWidth="1"/>
    <col min="9977" max="9977" width="16.375" style="864" bestFit="1" customWidth="1"/>
    <col min="9978" max="9980" width="23.25" style="864" bestFit="1" customWidth="1"/>
    <col min="9981" max="9982" width="20.75" style="864" bestFit="1" customWidth="1"/>
    <col min="9983" max="9983" width="6.625" style="864" bestFit="1" customWidth="1"/>
    <col min="9984" max="9984" width="9" style="864"/>
    <col min="9985" max="9985" width="16.375" style="864" bestFit="1" customWidth="1"/>
    <col min="9986" max="9986" width="14.125" style="864" bestFit="1" customWidth="1"/>
    <col min="9987" max="9989" width="9.75" style="864" bestFit="1" customWidth="1"/>
    <col min="9990" max="9990" width="14.125" style="864" bestFit="1" customWidth="1"/>
    <col min="9991" max="9991" width="15.25" style="864" customWidth="1"/>
    <col min="9992" max="9992" width="14.125" style="864" bestFit="1" customWidth="1"/>
    <col min="9993" max="9993" width="15.25" style="864" bestFit="1" customWidth="1"/>
    <col min="9994" max="9996" width="13.625" style="864" bestFit="1" customWidth="1"/>
    <col min="9997" max="9997" width="12" style="864" bestFit="1" customWidth="1"/>
    <col min="9998" max="9998" width="22.125" style="864" bestFit="1" customWidth="1"/>
    <col min="9999" max="10000" width="30.125" style="864" bestFit="1" customWidth="1"/>
    <col min="10001" max="10002" width="21" style="864" bestFit="1" customWidth="1"/>
    <col min="10003" max="10003" width="18.75" style="864" bestFit="1" customWidth="1"/>
    <col min="10004" max="10004" width="21" style="864" bestFit="1" customWidth="1"/>
    <col min="10005" max="10006" width="9.75" style="864" bestFit="1" customWidth="1"/>
    <col min="10007" max="10007" width="18.875" style="864" bestFit="1" customWidth="1"/>
    <col min="10008" max="10008" width="9.75" style="864" bestFit="1" customWidth="1"/>
    <col min="10009" max="10009" width="18.875" style="864" bestFit="1" customWidth="1"/>
    <col min="10010" max="10011" width="9.75" style="864" bestFit="1" customWidth="1"/>
    <col min="10012" max="10013" width="12.125" style="864" bestFit="1" customWidth="1"/>
    <col min="10014" max="10014" width="7.125" style="864" bestFit="1" customWidth="1"/>
    <col min="10015" max="10015" width="9.75" style="864" bestFit="1" customWidth="1"/>
    <col min="10016" max="10016" width="15.5" style="864" bestFit="1" customWidth="1"/>
    <col min="10017" max="10017" width="19.375" style="864" bestFit="1" customWidth="1"/>
    <col min="10018" max="10018" width="5.75" style="864" bestFit="1" customWidth="1"/>
    <col min="10019" max="10019" width="9.75" style="864" bestFit="1" customWidth="1"/>
    <col min="10020" max="10020" width="11.875" style="864" bestFit="1" customWidth="1"/>
    <col min="10021" max="10021" width="9.125" style="864" bestFit="1" customWidth="1"/>
    <col min="10022" max="10022" width="10.5" style="864" bestFit="1" customWidth="1"/>
    <col min="10023" max="10023" width="16.375" style="864" bestFit="1" customWidth="1"/>
    <col min="10024" max="10024" width="12.125" style="864" bestFit="1" customWidth="1"/>
    <col min="10025" max="10025" width="10.375" style="864" bestFit="1" customWidth="1"/>
    <col min="10026" max="10026" width="11.875" style="864" bestFit="1" customWidth="1"/>
    <col min="10027" max="10035" width="16.375" style="864" bestFit="1" customWidth="1"/>
    <col min="10036" max="10036" width="10.625" style="864" bestFit="1" customWidth="1"/>
    <col min="10037" max="10037" width="11.875" style="864" bestFit="1" customWidth="1"/>
    <col min="10038" max="10038" width="16.375" style="864" bestFit="1" customWidth="1"/>
    <col min="10039" max="10039" width="20.75" style="864" bestFit="1" customWidth="1"/>
    <col min="10040" max="10040" width="16.375" style="864" bestFit="1" customWidth="1"/>
    <col min="10041" max="10041" width="20.75" style="864" bestFit="1" customWidth="1"/>
    <col min="10042" max="10042" width="16.375" style="864" bestFit="1" customWidth="1"/>
    <col min="10043" max="10043" width="20.75" style="864" bestFit="1" customWidth="1"/>
    <col min="10044" max="10044" width="16.375" style="864" bestFit="1" customWidth="1"/>
    <col min="10045" max="10045" width="20.75" style="864" bestFit="1" customWidth="1"/>
    <col min="10046" max="10046" width="16.375" style="864" bestFit="1" customWidth="1"/>
    <col min="10047" max="10047" width="20.75" style="864" bestFit="1" customWidth="1"/>
    <col min="10048" max="10048" width="14.125" style="864" bestFit="1" customWidth="1"/>
    <col min="10049" max="10049" width="18.625" style="864" bestFit="1" customWidth="1"/>
    <col min="10050" max="10050" width="16.375" style="864" bestFit="1" customWidth="1"/>
    <col min="10051" max="10051" width="20.75" style="864" bestFit="1" customWidth="1"/>
    <col min="10052" max="10052" width="16.375" style="864" bestFit="1" customWidth="1"/>
    <col min="10053" max="10053" width="20.75" style="864" bestFit="1" customWidth="1"/>
    <col min="10054" max="10059" width="23" style="864" bestFit="1" customWidth="1"/>
    <col min="10060" max="10061" width="18.625" style="864" bestFit="1" customWidth="1"/>
    <col min="10062" max="10062" width="10.5" style="864" bestFit="1" customWidth="1"/>
    <col min="10063" max="10063" width="11.875" style="864" bestFit="1" customWidth="1"/>
    <col min="10064" max="10064" width="10.5" style="864" bestFit="1" customWidth="1"/>
    <col min="10065" max="10066" width="11.875" style="864" bestFit="1" customWidth="1"/>
    <col min="10067" max="10067" width="16.375" style="864" bestFit="1" customWidth="1"/>
    <col min="10068" max="10068" width="17.875" style="864" bestFit="1" customWidth="1"/>
    <col min="10069" max="10069" width="22.25" style="864" bestFit="1" customWidth="1"/>
    <col min="10070" max="10070" width="7.75" style="864" bestFit="1" customWidth="1"/>
    <col min="10071" max="10073" width="11.875" style="864" bestFit="1" customWidth="1"/>
    <col min="10074" max="10074" width="16.375" style="864" bestFit="1" customWidth="1"/>
    <col min="10075" max="10077" width="11.875" style="864" bestFit="1" customWidth="1"/>
    <col min="10078" max="10078" width="14.125" style="864" bestFit="1" customWidth="1"/>
    <col min="10079" max="10079" width="11.875" style="864" bestFit="1" customWidth="1"/>
    <col min="10080" max="10080" width="16.375" style="864" bestFit="1" customWidth="1"/>
    <col min="10081" max="10081" width="18.625" style="864" bestFit="1" customWidth="1"/>
    <col min="10082" max="10082" width="10.5" style="864" bestFit="1" customWidth="1"/>
    <col min="10083" max="10083" width="14.25" style="864" bestFit="1" customWidth="1"/>
    <col min="10084" max="10085" width="13.375" style="864" bestFit="1" customWidth="1"/>
    <col min="10086" max="10086" width="16.375" style="864" bestFit="1" customWidth="1"/>
    <col min="10087" max="10087" width="16.5" style="864" bestFit="1" customWidth="1"/>
    <col min="10088" max="10089" width="20.125" style="864" bestFit="1" customWidth="1"/>
    <col min="10090" max="10091" width="23" style="864" bestFit="1" customWidth="1"/>
    <col min="10092" max="10092" width="18.625" style="864" bestFit="1" customWidth="1"/>
    <col min="10093" max="10093" width="9.25" style="864" bestFit="1" customWidth="1"/>
    <col min="10094" max="10094" width="7.25" style="864" bestFit="1" customWidth="1"/>
    <col min="10095" max="10095" width="10.375" style="864" bestFit="1" customWidth="1"/>
    <col min="10096" max="10097" width="11.875" style="864" bestFit="1" customWidth="1"/>
    <col min="10098" max="10098" width="14.375" style="864" bestFit="1" customWidth="1"/>
    <col min="10099" max="10099" width="11.875" style="864" bestFit="1" customWidth="1"/>
    <col min="10100" max="10101" width="16.375" style="864" bestFit="1" customWidth="1"/>
    <col min="10102" max="10102" width="11.875" style="864" bestFit="1" customWidth="1"/>
    <col min="10103" max="10104" width="16.375" style="864" bestFit="1" customWidth="1"/>
    <col min="10105" max="10105" width="17.875" style="864" bestFit="1" customWidth="1"/>
    <col min="10106" max="10106" width="16.375" style="864" bestFit="1" customWidth="1"/>
    <col min="10107" max="10107" width="17.875" style="864" bestFit="1" customWidth="1"/>
    <col min="10108" max="10108" width="5.75" style="864" bestFit="1" customWidth="1"/>
    <col min="10109" max="10110" width="9.75" style="864" bestFit="1" customWidth="1"/>
    <col min="10111" max="10111" width="7.75" style="864" bestFit="1" customWidth="1"/>
    <col min="10112" max="10112" width="9.75" style="864" bestFit="1" customWidth="1"/>
    <col min="10113" max="10113" width="59.375" style="864" bestFit="1" customWidth="1"/>
    <col min="10114" max="10114" width="45.5" style="864" bestFit="1" customWidth="1"/>
    <col min="10115" max="10115" width="27.625" style="864" bestFit="1" customWidth="1"/>
    <col min="10116" max="10116" width="11.875" style="864" bestFit="1" customWidth="1"/>
    <col min="10117" max="10120" width="14.125" style="864" bestFit="1" customWidth="1"/>
    <col min="10121" max="10121" width="15.625" style="864" bestFit="1" customWidth="1"/>
    <col min="10122" max="10122" width="14.125" style="864" bestFit="1" customWidth="1"/>
    <col min="10123" max="10124" width="19.625" style="864" bestFit="1" customWidth="1"/>
    <col min="10125" max="10125" width="21.875" style="864" bestFit="1" customWidth="1"/>
    <col min="10126" max="10126" width="19.375" style="864" bestFit="1" customWidth="1"/>
    <col min="10127" max="10127" width="16.375" style="864" bestFit="1" customWidth="1"/>
    <col min="10128" max="10128" width="23" style="864" bestFit="1" customWidth="1"/>
    <col min="10129" max="10130" width="14.125" style="864" bestFit="1" customWidth="1"/>
    <col min="10131" max="10131" width="23.25" style="864" bestFit="1" customWidth="1"/>
    <col min="10132" max="10133" width="14.375" style="864" bestFit="1" customWidth="1"/>
    <col min="10134" max="10134" width="23.125" style="864" bestFit="1" customWidth="1"/>
    <col min="10135" max="10135" width="18.875" style="864" bestFit="1" customWidth="1"/>
    <col min="10136" max="10136" width="14.375" style="864" bestFit="1" customWidth="1"/>
    <col min="10137" max="10137" width="16.5" style="864" bestFit="1" customWidth="1"/>
    <col min="10138" max="10138" width="25.25" style="864" bestFit="1" customWidth="1"/>
    <col min="10139" max="10140" width="18.625" style="864" bestFit="1" customWidth="1"/>
    <col min="10141" max="10141" width="23" style="864" bestFit="1" customWidth="1"/>
    <col min="10142" max="10143" width="26.75" style="864" bestFit="1" customWidth="1"/>
    <col min="10144" max="10144" width="25.25" style="864" bestFit="1" customWidth="1"/>
    <col min="10145" max="10145" width="29.625" style="864" bestFit="1" customWidth="1"/>
    <col min="10146" max="10146" width="25.25" style="864" bestFit="1" customWidth="1"/>
    <col min="10147" max="10147" width="29.625" style="864" bestFit="1" customWidth="1"/>
    <col min="10148" max="10151" width="20.875" style="864" bestFit="1" customWidth="1"/>
    <col min="10152" max="10152" width="13.875" style="864" bestFit="1" customWidth="1"/>
    <col min="10153" max="10153" width="16.5" style="864" bestFit="1" customWidth="1"/>
    <col min="10154" max="10154" width="7.75" style="864" bestFit="1" customWidth="1"/>
    <col min="10155" max="10155" width="20.75" style="864" bestFit="1" customWidth="1"/>
    <col min="10156" max="10158" width="16.375" style="864" bestFit="1" customWidth="1"/>
    <col min="10159" max="10162" width="31" style="864" bestFit="1" customWidth="1"/>
    <col min="10163" max="10164" width="18.625" style="864" bestFit="1" customWidth="1"/>
    <col min="10165" max="10165" width="16.375" style="864" bestFit="1" customWidth="1"/>
    <col min="10166" max="10167" width="18.625" style="864" bestFit="1" customWidth="1"/>
    <col min="10168" max="10168" width="16.375" style="864" bestFit="1" customWidth="1"/>
    <col min="10169" max="10170" width="18.625" style="864" bestFit="1" customWidth="1"/>
    <col min="10171" max="10171" width="20.75" style="864" bestFit="1" customWidth="1"/>
    <col min="10172" max="10173" width="23" style="864" bestFit="1" customWidth="1"/>
    <col min="10174" max="10174" width="25.25" style="864" bestFit="1" customWidth="1"/>
    <col min="10175" max="10175" width="23" style="864" bestFit="1" customWidth="1"/>
    <col min="10176" max="10176" width="20.75" style="864" bestFit="1" customWidth="1"/>
    <col min="10177" max="10178" width="23" style="864" bestFit="1" customWidth="1"/>
    <col min="10179" max="10179" width="25.25" style="864" bestFit="1" customWidth="1"/>
    <col min="10180" max="10180" width="23" style="864" bestFit="1" customWidth="1"/>
    <col min="10181" max="10181" width="18.625" style="864" bestFit="1" customWidth="1"/>
    <col min="10182" max="10184" width="20.75" style="864" bestFit="1" customWidth="1"/>
    <col min="10185" max="10185" width="19.75" style="864" bestFit="1" customWidth="1"/>
    <col min="10186" max="10187" width="22" style="864" bestFit="1" customWidth="1"/>
    <col min="10188" max="10188" width="14.125" style="864" bestFit="1" customWidth="1"/>
    <col min="10189" max="10190" width="20.75" style="864" bestFit="1" customWidth="1"/>
    <col min="10191" max="10192" width="18.625" style="864" bestFit="1" customWidth="1"/>
    <col min="10193" max="10195" width="20.75" style="864" bestFit="1" customWidth="1"/>
    <col min="10196" max="10197" width="23" style="864" bestFit="1" customWidth="1"/>
    <col min="10198" max="10198" width="20.75" style="864" bestFit="1" customWidth="1"/>
    <col min="10199" max="10200" width="23" style="864" bestFit="1" customWidth="1"/>
    <col min="10201" max="10201" width="25.25" style="864" bestFit="1" customWidth="1"/>
    <col min="10202" max="10203" width="23" style="864" bestFit="1" customWidth="1"/>
    <col min="10204" max="10206" width="25.25" style="864" bestFit="1" customWidth="1"/>
    <col min="10207" max="10208" width="27.5" style="864" bestFit="1" customWidth="1"/>
    <col min="10209" max="10209" width="25.25" style="864" bestFit="1" customWidth="1"/>
    <col min="10210" max="10211" width="27.5" style="864" bestFit="1" customWidth="1"/>
    <col min="10212" max="10212" width="29.625" style="864" bestFit="1" customWidth="1"/>
    <col min="10213" max="10213" width="27.5" style="864" bestFit="1" customWidth="1"/>
    <col min="10214" max="10214" width="24.5" style="864" bestFit="1" customWidth="1"/>
    <col min="10215" max="10215" width="29" style="864" bestFit="1" customWidth="1"/>
    <col min="10216" max="10217" width="20.75" style="864" bestFit="1" customWidth="1"/>
    <col min="10218" max="10218" width="27.5" style="864" bestFit="1" customWidth="1"/>
    <col min="10219" max="10220" width="23" style="864" bestFit="1" customWidth="1"/>
    <col min="10221" max="10221" width="29.625" style="864" bestFit="1" customWidth="1"/>
    <col min="10222" max="10222" width="9.125" style="864" bestFit="1" customWidth="1"/>
    <col min="10223" max="10225" width="18.125" style="864" bestFit="1" customWidth="1"/>
    <col min="10226" max="10226" width="20.375" style="864" bestFit="1" customWidth="1"/>
    <col min="10227" max="10227" width="25.25" style="864" bestFit="1" customWidth="1"/>
    <col min="10228" max="10228" width="27.5" style="864" bestFit="1" customWidth="1"/>
    <col min="10229" max="10230" width="9.125" style="864" bestFit="1" customWidth="1"/>
    <col min="10231" max="10231" width="11.25" style="864" bestFit="1" customWidth="1"/>
    <col min="10232" max="10232" width="15" style="864" bestFit="1" customWidth="1"/>
    <col min="10233" max="10233" width="16.375" style="864" bestFit="1" customWidth="1"/>
    <col min="10234" max="10236" width="23.25" style="864" bestFit="1" customWidth="1"/>
    <col min="10237" max="10238" width="20.75" style="864" bestFit="1" customWidth="1"/>
    <col min="10239" max="10239" width="6.625" style="864" bestFit="1" customWidth="1"/>
    <col min="10240" max="10240" width="9" style="864"/>
    <col min="10241" max="10241" width="16.375" style="864" bestFit="1" customWidth="1"/>
    <col min="10242" max="10242" width="14.125" style="864" bestFit="1" customWidth="1"/>
    <col min="10243" max="10245" width="9.75" style="864" bestFit="1" customWidth="1"/>
    <col min="10246" max="10246" width="14.125" style="864" bestFit="1" customWidth="1"/>
    <col min="10247" max="10247" width="15.25" style="864" customWidth="1"/>
    <col min="10248" max="10248" width="14.125" style="864" bestFit="1" customWidth="1"/>
    <col min="10249" max="10249" width="15.25" style="864" bestFit="1" customWidth="1"/>
    <col min="10250" max="10252" width="13.625" style="864" bestFit="1" customWidth="1"/>
    <col min="10253" max="10253" width="12" style="864" bestFit="1" customWidth="1"/>
    <col min="10254" max="10254" width="22.125" style="864" bestFit="1" customWidth="1"/>
    <col min="10255" max="10256" width="30.125" style="864" bestFit="1" customWidth="1"/>
    <col min="10257" max="10258" width="21" style="864" bestFit="1" customWidth="1"/>
    <col min="10259" max="10259" width="18.75" style="864" bestFit="1" customWidth="1"/>
    <col min="10260" max="10260" width="21" style="864" bestFit="1" customWidth="1"/>
    <col min="10261" max="10262" width="9.75" style="864" bestFit="1" customWidth="1"/>
    <col min="10263" max="10263" width="18.875" style="864" bestFit="1" customWidth="1"/>
    <col min="10264" max="10264" width="9.75" style="864" bestFit="1" customWidth="1"/>
    <col min="10265" max="10265" width="18.875" style="864" bestFit="1" customWidth="1"/>
    <col min="10266" max="10267" width="9.75" style="864" bestFit="1" customWidth="1"/>
    <col min="10268" max="10269" width="12.125" style="864" bestFit="1" customWidth="1"/>
    <col min="10270" max="10270" width="7.125" style="864" bestFit="1" customWidth="1"/>
    <col min="10271" max="10271" width="9.75" style="864" bestFit="1" customWidth="1"/>
    <col min="10272" max="10272" width="15.5" style="864" bestFit="1" customWidth="1"/>
    <col min="10273" max="10273" width="19.375" style="864" bestFit="1" customWidth="1"/>
    <col min="10274" max="10274" width="5.75" style="864" bestFit="1" customWidth="1"/>
    <col min="10275" max="10275" width="9.75" style="864" bestFit="1" customWidth="1"/>
    <col min="10276" max="10276" width="11.875" style="864" bestFit="1" customWidth="1"/>
    <col min="10277" max="10277" width="9.125" style="864" bestFit="1" customWidth="1"/>
    <col min="10278" max="10278" width="10.5" style="864" bestFit="1" customWidth="1"/>
    <col min="10279" max="10279" width="16.375" style="864" bestFit="1" customWidth="1"/>
    <col min="10280" max="10280" width="12.125" style="864" bestFit="1" customWidth="1"/>
    <col min="10281" max="10281" width="10.375" style="864" bestFit="1" customWidth="1"/>
    <col min="10282" max="10282" width="11.875" style="864" bestFit="1" customWidth="1"/>
    <col min="10283" max="10291" width="16.375" style="864" bestFit="1" customWidth="1"/>
    <col min="10292" max="10292" width="10.625" style="864" bestFit="1" customWidth="1"/>
    <col min="10293" max="10293" width="11.875" style="864" bestFit="1" customWidth="1"/>
    <col min="10294" max="10294" width="16.375" style="864" bestFit="1" customWidth="1"/>
    <col min="10295" max="10295" width="20.75" style="864" bestFit="1" customWidth="1"/>
    <col min="10296" max="10296" width="16.375" style="864" bestFit="1" customWidth="1"/>
    <col min="10297" max="10297" width="20.75" style="864" bestFit="1" customWidth="1"/>
    <col min="10298" max="10298" width="16.375" style="864" bestFit="1" customWidth="1"/>
    <col min="10299" max="10299" width="20.75" style="864" bestFit="1" customWidth="1"/>
    <col min="10300" max="10300" width="16.375" style="864" bestFit="1" customWidth="1"/>
    <col min="10301" max="10301" width="20.75" style="864" bestFit="1" customWidth="1"/>
    <col min="10302" max="10302" width="16.375" style="864" bestFit="1" customWidth="1"/>
    <col min="10303" max="10303" width="20.75" style="864" bestFit="1" customWidth="1"/>
    <col min="10304" max="10304" width="14.125" style="864" bestFit="1" customWidth="1"/>
    <col min="10305" max="10305" width="18.625" style="864" bestFit="1" customWidth="1"/>
    <col min="10306" max="10306" width="16.375" style="864" bestFit="1" customWidth="1"/>
    <col min="10307" max="10307" width="20.75" style="864" bestFit="1" customWidth="1"/>
    <col min="10308" max="10308" width="16.375" style="864" bestFit="1" customWidth="1"/>
    <col min="10309" max="10309" width="20.75" style="864" bestFit="1" customWidth="1"/>
    <col min="10310" max="10315" width="23" style="864" bestFit="1" customWidth="1"/>
    <col min="10316" max="10317" width="18.625" style="864" bestFit="1" customWidth="1"/>
    <col min="10318" max="10318" width="10.5" style="864" bestFit="1" customWidth="1"/>
    <col min="10319" max="10319" width="11.875" style="864" bestFit="1" customWidth="1"/>
    <col min="10320" max="10320" width="10.5" style="864" bestFit="1" customWidth="1"/>
    <col min="10321" max="10322" width="11.875" style="864" bestFit="1" customWidth="1"/>
    <col min="10323" max="10323" width="16.375" style="864" bestFit="1" customWidth="1"/>
    <col min="10324" max="10324" width="17.875" style="864" bestFit="1" customWidth="1"/>
    <col min="10325" max="10325" width="22.25" style="864" bestFit="1" customWidth="1"/>
    <col min="10326" max="10326" width="7.75" style="864" bestFit="1" customWidth="1"/>
    <col min="10327" max="10329" width="11.875" style="864" bestFit="1" customWidth="1"/>
    <col min="10330" max="10330" width="16.375" style="864" bestFit="1" customWidth="1"/>
    <col min="10331" max="10333" width="11.875" style="864" bestFit="1" customWidth="1"/>
    <col min="10334" max="10334" width="14.125" style="864" bestFit="1" customWidth="1"/>
    <col min="10335" max="10335" width="11.875" style="864" bestFit="1" customWidth="1"/>
    <col min="10336" max="10336" width="16.375" style="864" bestFit="1" customWidth="1"/>
    <col min="10337" max="10337" width="18.625" style="864" bestFit="1" customWidth="1"/>
    <col min="10338" max="10338" width="10.5" style="864" bestFit="1" customWidth="1"/>
    <col min="10339" max="10339" width="14.25" style="864" bestFit="1" customWidth="1"/>
    <col min="10340" max="10341" width="13.375" style="864" bestFit="1" customWidth="1"/>
    <col min="10342" max="10342" width="16.375" style="864" bestFit="1" customWidth="1"/>
    <col min="10343" max="10343" width="16.5" style="864" bestFit="1" customWidth="1"/>
    <col min="10344" max="10345" width="20.125" style="864" bestFit="1" customWidth="1"/>
    <col min="10346" max="10347" width="23" style="864" bestFit="1" customWidth="1"/>
    <col min="10348" max="10348" width="18.625" style="864" bestFit="1" customWidth="1"/>
    <col min="10349" max="10349" width="9.25" style="864" bestFit="1" customWidth="1"/>
    <col min="10350" max="10350" width="7.25" style="864" bestFit="1" customWidth="1"/>
    <col min="10351" max="10351" width="10.375" style="864" bestFit="1" customWidth="1"/>
    <col min="10352" max="10353" width="11.875" style="864" bestFit="1" customWidth="1"/>
    <col min="10354" max="10354" width="14.375" style="864" bestFit="1" customWidth="1"/>
    <col min="10355" max="10355" width="11.875" style="864" bestFit="1" customWidth="1"/>
    <col min="10356" max="10357" width="16.375" style="864" bestFit="1" customWidth="1"/>
    <col min="10358" max="10358" width="11.875" style="864" bestFit="1" customWidth="1"/>
    <col min="10359" max="10360" width="16.375" style="864" bestFit="1" customWidth="1"/>
    <col min="10361" max="10361" width="17.875" style="864" bestFit="1" customWidth="1"/>
    <col min="10362" max="10362" width="16.375" style="864" bestFit="1" customWidth="1"/>
    <col min="10363" max="10363" width="17.875" style="864" bestFit="1" customWidth="1"/>
    <col min="10364" max="10364" width="5.75" style="864" bestFit="1" customWidth="1"/>
    <col min="10365" max="10366" width="9.75" style="864" bestFit="1" customWidth="1"/>
    <col min="10367" max="10367" width="7.75" style="864" bestFit="1" customWidth="1"/>
    <col min="10368" max="10368" width="9.75" style="864" bestFit="1" customWidth="1"/>
    <col min="10369" max="10369" width="59.375" style="864" bestFit="1" customWidth="1"/>
    <col min="10370" max="10370" width="45.5" style="864" bestFit="1" customWidth="1"/>
    <col min="10371" max="10371" width="27.625" style="864" bestFit="1" customWidth="1"/>
    <col min="10372" max="10372" width="11.875" style="864" bestFit="1" customWidth="1"/>
    <col min="10373" max="10376" width="14.125" style="864" bestFit="1" customWidth="1"/>
    <col min="10377" max="10377" width="15.625" style="864" bestFit="1" customWidth="1"/>
    <col min="10378" max="10378" width="14.125" style="864" bestFit="1" customWidth="1"/>
    <col min="10379" max="10380" width="19.625" style="864" bestFit="1" customWidth="1"/>
    <col min="10381" max="10381" width="21.875" style="864" bestFit="1" customWidth="1"/>
    <col min="10382" max="10382" width="19.375" style="864" bestFit="1" customWidth="1"/>
    <col min="10383" max="10383" width="16.375" style="864" bestFit="1" customWidth="1"/>
    <col min="10384" max="10384" width="23" style="864" bestFit="1" customWidth="1"/>
    <col min="10385" max="10386" width="14.125" style="864" bestFit="1" customWidth="1"/>
    <col min="10387" max="10387" width="23.25" style="864" bestFit="1" customWidth="1"/>
    <col min="10388" max="10389" width="14.375" style="864" bestFit="1" customWidth="1"/>
    <col min="10390" max="10390" width="23.125" style="864" bestFit="1" customWidth="1"/>
    <col min="10391" max="10391" width="18.875" style="864" bestFit="1" customWidth="1"/>
    <col min="10392" max="10392" width="14.375" style="864" bestFit="1" customWidth="1"/>
    <col min="10393" max="10393" width="16.5" style="864" bestFit="1" customWidth="1"/>
    <col min="10394" max="10394" width="25.25" style="864" bestFit="1" customWidth="1"/>
    <col min="10395" max="10396" width="18.625" style="864" bestFit="1" customWidth="1"/>
    <col min="10397" max="10397" width="23" style="864" bestFit="1" customWidth="1"/>
    <col min="10398" max="10399" width="26.75" style="864" bestFit="1" customWidth="1"/>
    <col min="10400" max="10400" width="25.25" style="864" bestFit="1" customWidth="1"/>
    <col min="10401" max="10401" width="29.625" style="864" bestFit="1" customWidth="1"/>
    <col min="10402" max="10402" width="25.25" style="864" bestFit="1" customWidth="1"/>
    <col min="10403" max="10403" width="29.625" style="864" bestFit="1" customWidth="1"/>
    <col min="10404" max="10407" width="20.875" style="864" bestFit="1" customWidth="1"/>
    <col min="10408" max="10408" width="13.875" style="864" bestFit="1" customWidth="1"/>
    <col min="10409" max="10409" width="16.5" style="864" bestFit="1" customWidth="1"/>
    <col min="10410" max="10410" width="7.75" style="864" bestFit="1" customWidth="1"/>
    <col min="10411" max="10411" width="20.75" style="864" bestFit="1" customWidth="1"/>
    <col min="10412" max="10414" width="16.375" style="864" bestFit="1" customWidth="1"/>
    <col min="10415" max="10418" width="31" style="864" bestFit="1" customWidth="1"/>
    <col min="10419" max="10420" width="18.625" style="864" bestFit="1" customWidth="1"/>
    <col min="10421" max="10421" width="16.375" style="864" bestFit="1" customWidth="1"/>
    <col min="10422" max="10423" width="18.625" style="864" bestFit="1" customWidth="1"/>
    <col min="10424" max="10424" width="16.375" style="864" bestFit="1" customWidth="1"/>
    <col min="10425" max="10426" width="18.625" style="864" bestFit="1" customWidth="1"/>
    <col min="10427" max="10427" width="20.75" style="864" bestFit="1" customWidth="1"/>
    <col min="10428" max="10429" width="23" style="864" bestFit="1" customWidth="1"/>
    <col min="10430" max="10430" width="25.25" style="864" bestFit="1" customWidth="1"/>
    <col min="10431" max="10431" width="23" style="864" bestFit="1" customWidth="1"/>
    <col min="10432" max="10432" width="20.75" style="864" bestFit="1" customWidth="1"/>
    <col min="10433" max="10434" width="23" style="864" bestFit="1" customWidth="1"/>
    <col min="10435" max="10435" width="25.25" style="864" bestFit="1" customWidth="1"/>
    <col min="10436" max="10436" width="23" style="864" bestFit="1" customWidth="1"/>
    <col min="10437" max="10437" width="18.625" style="864" bestFit="1" customWidth="1"/>
    <col min="10438" max="10440" width="20.75" style="864" bestFit="1" customWidth="1"/>
    <col min="10441" max="10441" width="19.75" style="864" bestFit="1" customWidth="1"/>
    <col min="10442" max="10443" width="22" style="864" bestFit="1" customWidth="1"/>
    <col min="10444" max="10444" width="14.125" style="864" bestFit="1" customWidth="1"/>
    <col min="10445" max="10446" width="20.75" style="864" bestFit="1" customWidth="1"/>
    <col min="10447" max="10448" width="18.625" style="864" bestFit="1" customWidth="1"/>
    <col min="10449" max="10451" width="20.75" style="864" bestFit="1" customWidth="1"/>
    <col min="10452" max="10453" width="23" style="864" bestFit="1" customWidth="1"/>
    <col min="10454" max="10454" width="20.75" style="864" bestFit="1" customWidth="1"/>
    <col min="10455" max="10456" width="23" style="864" bestFit="1" customWidth="1"/>
    <col min="10457" max="10457" width="25.25" style="864" bestFit="1" customWidth="1"/>
    <col min="10458" max="10459" width="23" style="864" bestFit="1" customWidth="1"/>
    <col min="10460" max="10462" width="25.25" style="864" bestFit="1" customWidth="1"/>
    <col min="10463" max="10464" width="27.5" style="864" bestFit="1" customWidth="1"/>
    <col min="10465" max="10465" width="25.25" style="864" bestFit="1" customWidth="1"/>
    <col min="10466" max="10467" width="27.5" style="864" bestFit="1" customWidth="1"/>
    <col min="10468" max="10468" width="29.625" style="864" bestFit="1" customWidth="1"/>
    <col min="10469" max="10469" width="27.5" style="864" bestFit="1" customWidth="1"/>
    <col min="10470" max="10470" width="24.5" style="864" bestFit="1" customWidth="1"/>
    <col min="10471" max="10471" width="29" style="864" bestFit="1" customWidth="1"/>
    <col min="10472" max="10473" width="20.75" style="864" bestFit="1" customWidth="1"/>
    <col min="10474" max="10474" width="27.5" style="864" bestFit="1" customWidth="1"/>
    <col min="10475" max="10476" width="23" style="864" bestFit="1" customWidth="1"/>
    <col min="10477" max="10477" width="29.625" style="864" bestFit="1" customWidth="1"/>
    <col min="10478" max="10478" width="9.125" style="864" bestFit="1" customWidth="1"/>
    <col min="10479" max="10481" width="18.125" style="864" bestFit="1" customWidth="1"/>
    <col min="10482" max="10482" width="20.375" style="864" bestFit="1" customWidth="1"/>
    <col min="10483" max="10483" width="25.25" style="864" bestFit="1" customWidth="1"/>
    <col min="10484" max="10484" width="27.5" style="864" bestFit="1" customWidth="1"/>
    <col min="10485" max="10486" width="9.125" style="864" bestFit="1" customWidth="1"/>
    <col min="10487" max="10487" width="11.25" style="864" bestFit="1" customWidth="1"/>
    <col min="10488" max="10488" width="15" style="864" bestFit="1" customWidth="1"/>
    <col min="10489" max="10489" width="16.375" style="864" bestFit="1" customWidth="1"/>
    <col min="10490" max="10492" width="23.25" style="864" bestFit="1" customWidth="1"/>
    <col min="10493" max="10494" width="20.75" style="864" bestFit="1" customWidth="1"/>
    <col min="10495" max="10495" width="6.625" style="864" bestFit="1" customWidth="1"/>
    <col min="10496" max="10496" width="9" style="864"/>
    <col min="10497" max="10497" width="16.375" style="864" bestFit="1" customWidth="1"/>
    <col min="10498" max="10498" width="14.125" style="864" bestFit="1" customWidth="1"/>
    <col min="10499" max="10501" width="9.75" style="864" bestFit="1" customWidth="1"/>
    <col min="10502" max="10502" width="14.125" style="864" bestFit="1" customWidth="1"/>
    <col min="10503" max="10503" width="15.25" style="864" customWidth="1"/>
    <col min="10504" max="10504" width="14.125" style="864" bestFit="1" customWidth="1"/>
    <col min="10505" max="10505" width="15.25" style="864" bestFit="1" customWidth="1"/>
    <col min="10506" max="10508" width="13.625" style="864" bestFit="1" customWidth="1"/>
    <col min="10509" max="10509" width="12" style="864" bestFit="1" customWidth="1"/>
    <col min="10510" max="10510" width="22.125" style="864" bestFit="1" customWidth="1"/>
    <col min="10511" max="10512" width="30.125" style="864" bestFit="1" customWidth="1"/>
    <col min="10513" max="10514" width="21" style="864" bestFit="1" customWidth="1"/>
    <col min="10515" max="10515" width="18.75" style="864" bestFit="1" customWidth="1"/>
    <col min="10516" max="10516" width="21" style="864" bestFit="1" customWidth="1"/>
    <col min="10517" max="10518" width="9.75" style="864" bestFit="1" customWidth="1"/>
    <col min="10519" max="10519" width="18.875" style="864" bestFit="1" customWidth="1"/>
    <col min="10520" max="10520" width="9.75" style="864" bestFit="1" customWidth="1"/>
    <col min="10521" max="10521" width="18.875" style="864" bestFit="1" customWidth="1"/>
    <col min="10522" max="10523" width="9.75" style="864" bestFit="1" customWidth="1"/>
    <col min="10524" max="10525" width="12.125" style="864" bestFit="1" customWidth="1"/>
    <col min="10526" max="10526" width="7.125" style="864" bestFit="1" customWidth="1"/>
    <col min="10527" max="10527" width="9.75" style="864" bestFit="1" customWidth="1"/>
    <col min="10528" max="10528" width="15.5" style="864" bestFit="1" customWidth="1"/>
    <col min="10529" max="10529" width="19.375" style="864" bestFit="1" customWidth="1"/>
    <col min="10530" max="10530" width="5.75" style="864" bestFit="1" customWidth="1"/>
    <col min="10531" max="10531" width="9.75" style="864" bestFit="1" customWidth="1"/>
    <col min="10532" max="10532" width="11.875" style="864" bestFit="1" customWidth="1"/>
    <col min="10533" max="10533" width="9.125" style="864" bestFit="1" customWidth="1"/>
    <col min="10534" max="10534" width="10.5" style="864" bestFit="1" customWidth="1"/>
    <col min="10535" max="10535" width="16.375" style="864" bestFit="1" customWidth="1"/>
    <col min="10536" max="10536" width="12.125" style="864" bestFit="1" customWidth="1"/>
    <col min="10537" max="10537" width="10.375" style="864" bestFit="1" customWidth="1"/>
    <col min="10538" max="10538" width="11.875" style="864" bestFit="1" customWidth="1"/>
    <col min="10539" max="10547" width="16.375" style="864" bestFit="1" customWidth="1"/>
    <col min="10548" max="10548" width="10.625" style="864" bestFit="1" customWidth="1"/>
    <col min="10549" max="10549" width="11.875" style="864" bestFit="1" customWidth="1"/>
    <col min="10550" max="10550" width="16.375" style="864" bestFit="1" customWidth="1"/>
    <col min="10551" max="10551" width="20.75" style="864" bestFit="1" customWidth="1"/>
    <col min="10552" max="10552" width="16.375" style="864" bestFit="1" customWidth="1"/>
    <col min="10553" max="10553" width="20.75" style="864" bestFit="1" customWidth="1"/>
    <col min="10554" max="10554" width="16.375" style="864" bestFit="1" customWidth="1"/>
    <col min="10555" max="10555" width="20.75" style="864" bestFit="1" customWidth="1"/>
    <col min="10556" max="10556" width="16.375" style="864" bestFit="1" customWidth="1"/>
    <col min="10557" max="10557" width="20.75" style="864" bestFit="1" customWidth="1"/>
    <col min="10558" max="10558" width="16.375" style="864" bestFit="1" customWidth="1"/>
    <col min="10559" max="10559" width="20.75" style="864" bestFit="1" customWidth="1"/>
    <col min="10560" max="10560" width="14.125" style="864" bestFit="1" customWidth="1"/>
    <col min="10561" max="10561" width="18.625" style="864" bestFit="1" customWidth="1"/>
    <col min="10562" max="10562" width="16.375" style="864" bestFit="1" customWidth="1"/>
    <col min="10563" max="10563" width="20.75" style="864" bestFit="1" customWidth="1"/>
    <col min="10564" max="10564" width="16.375" style="864" bestFit="1" customWidth="1"/>
    <col min="10565" max="10565" width="20.75" style="864" bestFit="1" customWidth="1"/>
    <col min="10566" max="10571" width="23" style="864" bestFit="1" customWidth="1"/>
    <col min="10572" max="10573" width="18.625" style="864" bestFit="1" customWidth="1"/>
    <col min="10574" max="10574" width="10.5" style="864" bestFit="1" customWidth="1"/>
    <col min="10575" max="10575" width="11.875" style="864" bestFit="1" customWidth="1"/>
    <col min="10576" max="10576" width="10.5" style="864" bestFit="1" customWidth="1"/>
    <col min="10577" max="10578" width="11.875" style="864" bestFit="1" customWidth="1"/>
    <col min="10579" max="10579" width="16.375" style="864" bestFit="1" customWidth="1"/>
    <col min="10580" max="10580" width="17.875" style="864" bestFit="1" customWidth="1"/>
    <col min="10581" max="10581" width="22.25" style="864" bestFit="1" customWidth="1"/>
    <col min="10582" max="10582" width="7.75" style="864" bestFit="1" customWidth="1"/>
    <col min="10583" max="10585" width="11.875" style="864" bestFit="1" customWidth="1"/>
    <col min="10586" max="10586" width="16.375" style="864" bestFit="1" customWidth="1"/>
    <col min="10587" max="10589" width="11.875" style="864" bestFit="1" customWidth="1"/>
    <col min="10590" max="10590" width="14.125" style="864" bestFit="1" customWidth="1"/>
    <col min="10591" max="10591" width="11.875" style="864" bestFit="1" customWidth="1"/>
    <col min="10592" max="10592" width="16.375" style="864" bestFit="1" customWidth="1"/>
    <col min="10593" max="10593" width="18.625" style="864" bestFit="1" customWidth="1"/>
    <col min="10594" max="10594" width="10.5" style="864" bestFit="1" customWidth="1"/>
    <col min="10595" max="10595" width="14.25" style="864" bestFit="1" customWidth="1"/>
    <col min="10596" max="10597" width="13.375" style="864" bestFit="1" customWidth="1"/>
    <col min="10598" max="10598" width="16.375" style="864" bestFit="1" customWidth="1"/>
    <col min="10599" max="10599" width="16.5" style="864" bestFit="1" customWidth="1"/>
    <col min="10600" max="10601" width="20.125" style="864" bestFit="1" customWidth="1"/>
    <col min="10602" max="10603" width="23" style="864" bestFit="1" customWidth="1"/>
    <col min="10604" max="10604" width="18.625" style="864" bestFit="1" customWidth="1"/>
    <col min="10605" max="10605" width="9.25" style="864" bestFit="1" customWidth="1"/>
    <col min="10606" max="10606" width="7.25" style="864" bestFit="1" customWidth="1"/>
    <col min="10607" max="10607" width="10.375" style="864" bestFit="1" customWidth="1"/>
    <col min="10608" max="10609" width="11.875" style="864" bestFit="1" customWidth="1"/>
    <col min="10610" max="10610" width="14.375" style="864" bestFit="1" customWidth="1"/>
    <col min="10611" max="10611" width="11.875" style="864" bestFit="1" customWidth="1"/>
    <col min="10612" max="10613" width="16.375" style="864" bestFit="1" customWidth="1"/>
    <col min="10614" max="10614" width="11.875" style="864" bestFit="1" customWidth="1"/>
    <col min="10615" max="10616" width="16.375" style="864" bestFit="1" customWidth="1"/>
    <col min="10617" max="10617" width="17.875" style="864" bestFit="1" customWidth="1"/>
    <col min="10618" max="10618" width="16.375" style="864" bestFit="1" customWidth="1"/>
    <col min="10619" max="10619" width="17.875" style="864" bestFit="1" customWidth="1"/>
    <col min="10620" max="10620" width="5.75" style="864" bestFit="1" customWidth="1"/>
    <col min="10621" max="10622" width="9.75" style="864" bestFit="1" customWidth="1"/>
    <col min="10623" max="10623" width="7.75" style="864" bestFit="1" customWidth="1"/>
    <col min="10624" max="10624" width="9.75" style="864" bestFit="1" customWidth="1"/>
    <col min="10625" max="10625" width="59.375" style="864" bestFit="1" customWidth="1"/>
    <col min="10626" max="10626" width="45.5" style="864" bestFit="1" customWidth="1"/>
    <col min="10627" max="10627" width="27.625" style="864" bestFit="1" customWidth="1"/>
    <col min="10628" max="10628" width="11.875" style="864" bestFit="1" customWidth="1"/>
    <col min="10629" max="10632" width="14.125" style="864" bestFit="1" customWidth="1"/>
    <col min="10633" max="10633" width="15.625" style="864" bestFit="1" customWidth="1"/>
    <col min="10634" max="10634" width="14.125" style="864" bestFit="1" customWidth="1"/>
    <col min="10635" max="10636" width="19.625" style="864" bestFit="1" customWidth="1"/>
    <col min="10637" max="10637" width="21.875" style="864" bestFit="1" customWidth="1"/>
    <col min="10638" max="10638" width="19.375" style="864" bestFit="1" customWidth="1"/>
    <col min="10639" max="10639" width="16.375" style="864" bestFit="1" customWidth="1"/>
    <col min="10640" max="10640" width="23" style="864" bestFit="1" customWidth="1"/>
    <col min="10641" max="10642" width="14.125" style="864" bestFit="1" customWidth="1"/>
    <col min="10643" max="10643" width="23.25" style="864" bestFit="1" customWidth="1"/>
    <col min="10644" max="10645" width="14.375" style="864" bestFit="1" customWidth="1"/>
    <col min="10646" max="10646" width="23.125" style="864" bestFit="1" customWidth="1"/>
    <col min="10647" max="10647" width="18.875" style="864" bestFit="1" customWidth="1"/>
    <col min="10648" max="10648" width="14.375" style="864" bestFit="1" customWidth="1"/>
    <col min="10649" max="10649" width="16.5" style="864" bestFit="1" customWidth="1"/>
    <col min="10650" max="10650" width="25.25" style="864" bestFit="1" customWidth="1"/>
    <col min="10651" max="10652" width="18.625" style="864" bestFit="1" customWidth="1"/>
    <col min="10653" max="10653" width="23" style="864" bestFit="1" customWidth="1"/>
    <col min="10654" max="10655" width="26.75" style="864" bestFit="1" customWidth="1"/>
    <col min="10656" max="10656" width="25.25" style="864" bestFit="1" customWidth="1"/>
    <col min="10657" max="10657" width="29.625" style="864" bestFit="1" customWidth="1"/>
    <col min="10658" max="10658" width="25.25" style="864" bestFit="1" customWidth="1"/>
    <col min="10659" max="10659" width="29.625" style="864" bestFit="1" customWidth="1"/>
    <col min="10660" max="10663" width="20.875" style="864" bestFit="1" customWidth="1"/>
    <col min="10664" max="10664" width="13.875" style="864" bestFit="1" customWidth="1"/>
    <col min="10665" max="10665" width="16.5" style="864" bestFit="1" customWidth="1"/>
    <col min="10666" max="10666" width="7.75" style="864" bestFit="1" customWidth="1"/>
    <col min="10667" max="10667" width="20.75" style="864" bestFit="1" customWidth="1"/>
    <col min="10668" max="10670" width="16.375" style="864" bestFit="1" customWidth="1"/>
    <col min="10671" max="10674" width="31" style="864" bestFit="1" customWidth="1"/>
    <col min="10675" max="10676" width="18.625" style="864" bestFit="1" customWidth="1"/>
    <col min="10677" max="10677" width="16.375" style="864" bestFit="1" customWidth="1"/>
    <col min="10678" max="10679" width="18.625" style="864" bestFit="1" customWidth="1"/>
    <col min="10680" max="10680" width="16.375" style="864" bestFit="1" customWidth="1"/>
    <col min="10681" max="10682" width="18.625" style="864" bestFit="1" customWidth="1"/>
    <col min="10683" max="10683" width="20.75" style="864" bestFit="1" customWidth="1"/>
    <col min="10684" max="10685" width="23" style="864" bestFit="1" customWidth="1"/>
    <col min="10686" max="10686" width="25.25" style="864" bestFit="1" customWidth="1"/>
    <col min="10687" max="10687" width="23" style="864" bestFit="1" customWidth="1"/>
    <col min="10688" max="10688" width="20.75" style="864" bestFit="1" customWidth="1"/>
    <col min="10689" max="10690" width="23" style="864" bestFit="1" customWidth="1"/>
    <col min="10691" max="10691" width="25.25" style="864" bestFit="1" customWidth="1"/>
    <col min="10692" max="10692" width="23" style="864" bestFit="1" customWidth="1"/>
    <col min="10693" max="10693" width="18.625" style="864" bestFit="1" customWidth="1"/>
    <col min="10694" max="10696" width="20.75" style="864" bestFit="1" customWidth="1"/>
    <col min="10697" max="10697" width="19.75" style="864" bestFit="1" customWidth="1"/>
    <col min="10698" max="10699" width="22" style="864" bestFit="1" customWidth="1"/>
    <col min="10700" max="10700" width="14.125" style="864" bestFit="1" customWidth="1"/>
    <col min="10701" max="10702" width="20.75" style="864" bestFit="1" customWidth="1"/>
    <col min="10703" max="10704" width="18.625" style="864" bestFit="1" customWidth="1"/>
    <col min="10705" max="10707" width="20.75" style="864" bestFit="1" customWidth="1"/>
    <col min="10708" max="10709" width="23" style="864" bestFit="1" customWidth="1"/>
    <col min="10710" max="10710" width="20.75" style="864" bestFit="1" customWidth="1"/>
    <col min="10711" max="10712" width="23" style="864" bestFit="1" customWidth="1"/>
    <col min="10713" max="10713" width="25.25" style="864" bestFit="1" customWidth="1"/>
    <col min="10714" max="10715" width="23" style="864" bestFit="1" customWidth="1"/>
    <col min="10716" max="10718" width="25.25" style="864" bestFit="1" customWidth="1"/>
    <col min="10719" max="10720" width="27.5" style="864" bestFit="1" customWidth="1"/>
    <col min="10721" max="10721" width="25.25" style="864" bestFit="1" customWidth="1"/>
    <col min="10722" max="10723" width="27.5" style="864" bestFit="1" customWidth="1"/>
    <col min="10724" max="10724" width="29.625" style="864" bestFit="1" customWidth="1"/>
    <col min="10725" max="10725" width="27.5" style="864" bestFit="1" customWidth="1"/>
    <col min="10726" max="10726" width="24.5" style="864" bestFit="1" customWidth="1"/>
    <col min="10727" max="10727" width="29" style="864" bestFit="1" customWidth="1"/>
    <col min="10728" max="10729" width="20.75" style="864" bestFit="1" customWidth="1"/>
    <col min="10730" max="10730" width="27.5" style="864" bestFit="1" customWidth="1"/>
    <col min="10731" max="10732" width="23" style="864" bestFit="1" customWidth="1"/>
    <col min="10733" max="10733" width="29.625" style="864" bestFit="1" customWidth="1"/>
    <col min="10734" max="10734" width="9.125" style="864" bestFit="1" customWidth="1"/>
    <col min="10735" max="10737" width="18.125" style="864" bestFit="1" customWidth="1"/>
    <col min="10738" max="10738" width="20.375" style="864" bestFit="1" customWidth="1"/>
    <col min="10739" max="10739" width="25.25" style="864" bestFit="1" customWidth="1"/>
    <col min="10740" max="10740" width="27.5" style="864" bestFit="1" customWidth="1"/>
    <col min="10741" max="10742" width="9.125" style="864" bestFit="1" customWidth="1"/>
    <col min="10743" max="10743" width="11.25" style="864" bestFit="1" customWidth="1"/>
    <col min="10744" max="10744" width="15" style="864" bestFit="1" customWidth="1"/>
    <col min="10745" max="10745" width="16.375" style="864" bestFit="1" customWidth="1"/>
    <col min="10746" max="10748" width="23.25" style="864" bestFit="1" customWidth="1"/>
    <col min="10749" max="10750" width="20.75" style="864" bestFit="1" customWidth="1"/>
    <col min="10751" max="10751" width="6.625" style="864" bestFit="1" customWidth="1"/>
    <col min="10752" max="10752" width="9" style="864"/>
    <col min="10753" max="10753" width="16.375" style="864" bestFit="1" customWidth="1"/>
    <col min="10754" max="10754" width="14.125" style="864" bestFit="1" customWidth="1"/>
    <col min="10755" max="10757" width="9.75" style="864" bestFit="1" customWidth="1"/>
    <col min="10758" max="10758" width="14.125" style="864" bestFit="1" customWidth="1"/>
    <col min="10759" max="10759" width="15.25" style="864" customWidth="1"/>
    <col min="10760" max="10760" width="14.125" style="864" bestFit="1" customWidth="1"/>
    <col min="10761" max="10761" width="15.25" style="864" bestFit="1" customWidth="1"/>
    <col min="10762" max="10764" width="13.625" style="864" bestFit="1" customWidth="1"/>
    <col min="10765" max="10765" width="12" style="864" bestFit="1" customWidth="1"/>
    <col min="10766" max="10766" width="22.125" style="864" bestFit="1" customWidth="1"/>
    <col min="10767" max="10768" width="30.125" style="864" bestFit="1" customWidth="1"/>
    <col min="10769" max="10770" width="21" style="864" bestFit="1" customWidth="1"/>
    <col min="10771" max="10771" width="18.75" style="864" bestFit="1" customWidth="1"/>
    <col min="10772" max="10772" width="21" style="864" bestFit="1" customWidth="1"/>
    <col min="10773" max="10774" width="9.75" style="864" bestFit="1" customWidth="1"/>
    <col min="10775" max="10775" width="18.875" style="864" bestFit="1" customWidth="1"/>
    <col min="10776" max="10776" width="9.75" style="864" bestFit="1" customWidth="1"/>
    <col min="10777" max="10777" width="18.875" style="864" bestFit="1" customWidth="1"/>
    <col min="10778" max="10779" width="9.75" style="864" bestFit="1" customWidth="1"/>
    <col min="10780" max="10781" width="12.125" style="864" bestFit="1" customWidth="1"/>
    <col min="10782" max="10782" width="7.125" style="864" bestFit="1" customWidth="1"/>
    <col min="10783" max="10783" width="9.75" style="864" bestFit="1" customWidth="1"/>
    <col min="10784" max="10784" width="15.5" style="864" bestFit="1" customWidth="1"/>
    <col min="10785" max="10785" width="19.375" style="864" bestFit="1" customWidth="1"/>
    <col min="10786" max="10786" width="5.75" style="864" bestFit="1" customWidth="1"/>
    <col min="10787" max="10787" width="9.75" style="864" bestFit="1" customWidth="1"/>
    <col min="10788" max="10788" width="11.875" style="864" bestFit="1" customWidth="1"/>
    <col min="10789" max="10789" width="9.125" style="864" bestFit="1" customWidth="1"/>
    <col min="10790" max="10790" width="10.5" style="864" bestFit="1" customWidth="1"/>
    <col min="10791" max="10791" width="16.375" style="864" bestFit="1" customWidth="1"/>
    <col min="10792" max="10792" width="12.125" style="864" bestFit="1" customWidth="1"/>
    <col min="10793" max="10793" width="10.375" style="864" bestFit="1" customWidth="1"/>
    <col min="10794" max="10794" width="11.875" style="864" bestFit="1" customWidth="1"/>
    <col min="10795" max="10803" width="16.375" style="864" bestFit="1" customWidth="1"/>
    <col min="10804" max="10804" width="10.625" style="864" bestFit="1" customWidth="1"/>
    <col min="10805" max="10805" width="11.875" style="864" bestFit="1" customWidth="1"/>
    <col min="10806" max="10806" width="16.375" style="864" bestFit="1" customWidth="1"/>
    <col min="10807" max="10807" width="20.75" style="864" bestFit="1" customWidth="1"/>
    <col min="10808" max="10808" width="16.375" style="864" bestFit="1" customWidth="1"/>
    <col min="10809" max="10809" width="20.75" style="864" bestFit="1" customWidth="1"/>
    <col min="10810" max="10810" width="16.375" style="864" bestFit="1" customWidth="1"/>
    <col min="10811" max="10811" width="20.75" style="864" bestFit="1" customWidth="1"/>
    <col min="10812" max="10812" width="16.375" style="864" bestFit="1" customWidth="1"/>
    <col min="10813" max="10813" width="20.75" style="864" bestFit="1" customWidth="1"/>
    <col min="10814" max="10814" width="16.375" style="864" bestFit="1" customWidth="1"/>
    <col min="10815" max="10815" width="20.75" style="864" bestFit="1" customWidth="1"/>
    <col min="10816" max="10816" width="14.125" style="864" bestFit="1" customWidth="1"/>
    <col min="10817" max="10817" width="18.625" style="864" bestFit="1" customWidth="1"/>
    <col min="10818" max="10818" width="16.375" style="864" bestFit="1" customWidth="1"/>
    <col min="10819" max="10819" width="20.75" style="864" bestFit="1" customWidth="1"/>
    <col min="10820" max="10820" width="16.375" style="864" bestFit="1" customWidth="1"/>
    <col min="10821" max="10821" width="20.75" style="864" bestFit="1" customWidth="1"/>
    <col min="10822" max="10827" width="23" style="864" bestFit="1" customWidth="1"/>
    <col min="10828" max="10829" width="18.625" style="864" bestFit="1" customWidth="1"/>
    <col min="10830" max="10830" width="10.5" style="864" bestFit="1" customWidth="1"/>
    <col min="10831" max="10831" width="11.875" style="864" bestFit="1" customWidth="1"/>
    <col min="10832" max="10832" width="10.5" style="864" bestFit="1" customWidth="1"/>
    <col min="10833" max="10834" width="11.875" style="864" bestFit="1" customWidth="1"/>
    <col min="10835" max="10835" width="16.375" style="864" bestFit="1" customWidth="1"/>
    <col min="10836" max="10836" width="17.875" style="864" bestFit="1" customWidth="1"/>
    <col min="10837" max="10837" width="22.25" style="864" bestFit="1" customWidth="1"/>
    <col min="10838" max="10838" width="7.75" style="864" bestFit="1" customWidth="1"/>
    <col min="10839" max="10841" width="11.875" style="864" bestFit="1" customWidth="1"/>
    <col min="10842" max="10842" width="16.375" style="864" bestFit="1" customWidth="1"/>
    <col min="10843" max="10845" width="11.875" style="864" bestFit="1" customWidth="1"/>
    <col min="10846" max="10846" width="14.125" style="864" bestFit="1" customWidth="1"/>
    <col min="10847" max="10847" width="11.875" style="864" bestFit="1" customWidth="1"/>
    <col min="10848" max="10848" width="16.375" style="864" bestFit="1" customWidth="1"/>
    <col min="10849" max="10849" width="18.625" style="864" bestFit="1" customWidth="1"/>
    <col min="10850" max="10850" width="10.5" style="864" bestFit="1" customWidth="1"/>
    <col min="10851" max="10851" width="14.25" style="864" bestFit="1" customWidth="1"/>
    <col min="10852" max="10853" width="13.375" style="864" bestFit="1" customWidth="1"/>
    <col min="10854" max="10854" width="16.375" style="864" bestFit="1" customWidth="1"/>
    <col min="10855" max="10855" width="16.5" style="864" bestFit="1" customWidth="1"/>
    <col min="10856" max="10857" width="20.125" style="864" bestFit="1" customWidth="1"/>
    <col min="10858" max="10859" width="23" style="864" bestFit="1" customWidth="1"/>
    <col min="10860" max="10860" width="18.625" style="864" bestFit="1" customWidth="1"/>
    <col min="10861" max="10861" width="9.25" style="864" bestFit="1" customWidth="1"/>
    <col min="10862" max="10862" width="7.25" style="864" bestFit="1" customWidth="1"/>
    <col min="10863" max="10863" width="10.375" style="864" bestFit="1" customWidth="1"/>
    <col min="10864" max="10865" width="11.875" style="864" bestFit="1" customWidth="1"/>
    <col min="10866" max="10866" width="14.375" style="864" bestFit="1" customWidth="1"/>
    <col min="10867" max="10867" width="11.875" style="864" bestFit="1" customWidth="1"/>
    <col min="10868" max="10869" width="16.375" style="864" bestFit="1" customWidth="1"/>
    <col min="10870" max="10870" width="11.875" style="864" bestFit="1" customWidth="1"/>
    <col min="10871" max="10872" width="16.375" style="864" bestFit="1" customWidth="1"/>
    <col min="10873" max="10873" width="17.875" style="864" bestFit="1" customWidth="1"/>
    <col min="10874" max="10874" width="16.375" style="864" bestFit="1" customWidth="1"/>
    <col min="10875" max="10875" width="17.875" style="864" bestFit="1" customWidth="1"/>
    <col min="10876" max="10876" width="5.75" style="864" bestFit="1" customWidth="1"/>
    <col min="10877" max="10878" width="9.75" style="864" bestFit="1" customWidth="1"/>
    <col min="10879" max="10879" width="7.75" style="864" bestFit="1" customWidth="1"/>
    <col min="10880" max="10880" width="9.75" style="864" bestFit="1" customWidth="1"/>
    <col min="10881" max="10881" width="59.375" style="864" bestFit="1" customWidth="1"/>
    <col min="10882" max="10882" width="45.5" style="864" bestFit="1" customWidth="1"/>
    <col min="10883" max="10883" width="27.625" style="864" bestFit="1" customWidth="1"/>
    <col min="10884" max="10884" width="11.875" style="864" bestFit="1" customWidth="1"/>
    <col min="10885" max="10888" width="14.125" style="864" bestFit="1" customWidth="1"/>
    <col min="10889" max="10889" width="15.625" style="864" bestFit="1" customWidth="1"/>
    <col min="10890" max="10890" width="14.125" style="864" bestFit="1" customWidth="1"/>
    <col min="10891" max="10892" width="19.625" style="864" bestFit="1" customWidth="1"/>
    <col min="10893" max="10893" width="21.875" style="864" bestFit="1" customWidth="1"/>
    <col min="10894" max="10894" width="19.375" style="864" bestFit="1" customWidth="1"/>
    <col min="10895" max="10895" width="16.375" style="864" bestFit="1" customWidth="1"/>
    <col min="10896" max="10896" width="23" style="864" bestFit="1" customWidth="1"/>
    <col min="10897" max="10898" width="14.125" style="864" bestFit="1" customWidth="1"/>
    <col min="10899" max="10899" width="23.25" style="864" bestFit="1" customWidth="1"/>
    <col min="10900" max="10901" width="14.375" style="864" bestFit="1" customWidth="1"/>
    <col min="10902" max="10902" width="23.125" style="864" bestFit="1" customWidth="1"/>
    <col min="10903" max="10903" width="18.875" style="864" bestFit="1" customWidth="1"/>
    <col min="10904" max="10904" width="14.375" style="864" bestFit="1" customWidth="1"/>
    <col min="10905" max="10905" width="16.5" style="864" bestFit="1" customWidth="1"/>
    <col min="10906" max="10906" width="25.25" style="864" bestFit="1" customWidth="1"/>
    <col min="10907" max="10908" width="18.625" style="864" bestFit="1" customWidth="1"/>
    <col min="10909" max="10909" width="23" style="864" bestFit="1" customWidth="1"/>
    <col min="10910" max="10911" width="26.75" style="864" bestFit="1" customWidth="1"/>
    <col min="10912" max="10912" width="25.25" style="864" bestFit="1" customWidth="1"/>
    <col min="10913" max="10913" width="29.625" style="864" bestFit="1" customWidth="1"/>
    <col min="10914" max="10914" width="25.25" style="864" bestFit="1" customWidth="1"/>
    <col min="10915" max="10915" width="29.625" style="864" bestFit="1" customWidth="1"/>
    <col min="10916" max="10919" width="20.875" style="864" bestFit="1" customWidth="1"/>
    <col min="10920" max="10920" width="13.875" style="864" bestFit="1" customWidth="1"/>
    <col min="10921" max="10921" width="16.5" style="864" bestFit="1" customWidth="1"/>
    <col min="10922" max="10922" width="7.75" style="864" bestFit="1" customWidth="1"/>
    <col min="10923" max="10923" width="20.75" style="864" bestFit="1" customWidth="1"/>
    <col min="10924" max="10926" width="16.375" style="864" bestFit="1" customWidth="1"/>
    <col min="10927" max="10930" width="31" style="864" bestFit="1" customWidth="1"/>
    <col min="10931" max="10932" width="18.625" style="864" bestFit="1" customWidth="1"/>
    <col min="10933" max="10933" width="16.375" style="864" bestFit="1" customWidth="1"/>
    <col min="10934" max="10935" width="18.625" style="864" bestFit="1" customWidth="1"/>
    <col min="10936" max="10936" width="16.375" style="864" bestFit="1" customWidth="1"/>
    <col min="10937" max="10938" width="18.625" style="864" bestFit="1" customWidth="1"/>
    <col min="10939" max="10939" width="20.75" style="864" bestFit="1" customWidth="1"/>
    <col min="10940" max="10941" width="23" style="864" bestFit="1" customWidth="1"/>
    <col min="10942" max="10942" width="25.25" style="864" bestFit="1" customWidth="1"/>
    <col min="10943" max="10943" width="23" style="864" bestFit="1" customWidth="1"/>
    <col min="10944" max="10944" width="20.75" style="864" bestFit="1" customWidth="1"/>
    <col min="10945" max="10946" width="23" style="864" bestFit="1" customWidth="1"/>
    <col min="10947" max="10947" width="25.25" style="864" bestFit="1" customWidth="1"/>
    <col min="10948" max="10948" width="23" style="864" bestFit="1" customWidth="1"/>
    <col min="10949" max="10949" width="18.625" style="864" bestFit="1" customWidth="1"/>
    <col min="10950" max="10952" width="20.75" style="864" bestFit="1" customWidth="1"/>
    <col min="10953" max="10953" width="19.75" style="864" bestFit="1" customWidth="1"/>
    <col min="10954" max="10955" width="22" style="864" bestFit="1" customWidth="1"/>
    <col min="10956" max="10956" width="14.125" style="864" bestFit="1" customWidth="1"/>
    <col min="10957" max="10958" width="20.75" style="864" bestFit="1" customWidth="1"/>
    <col min="10959" max="10960" width="18.625" style="864" bestFit="1" customWidth="1"/>
    <col min="10961" max="10963" width="20.75" style="864" bestFit="1" customWidth="1"/>
    <col min="10964" max="10965" width="23" style="864" bestFit="1" customWidth="1"/>
    <col min="10966" max="10966" width="20.75" style="864" bestFit="1" customWidth="1"/>
    <col min="10967" max="10968" width="23" style="864" bestFit="1" customWidth="1"/>
    <col min="10969" max="10969" width="25.25" style="864" bestFit="1" customWidth="1"/>
    <col min="10970" max="10971" width="23" style="864" bestFit="1" customWidth="1"/>
    <col min="10972" max="10974" width="25.25" style="864" bestFit="1" customWidth="1"/>
    <col min="10975" max="10976" width="27.5" style="864" bestFit="1" customWidth="1"/>
    <col min="10977" max="10977" width="25.25" style="864" bestFit="1" customWidth="1"/>
    <col min="10978" max="10979" width="27.5" style="864" bestFit="1" customWidth="1"/>
    <col min="10980" max="10980" width="29.625" style="864" bestFit="1" customWidth="1"/>
    <col min="10981" max="10981" width="27.5" style="864" bestFit="1" customWidth="1"/>
    <col min="10982" max="10982" width="24.5" style="864" bestFit="1" customWidth="1"/>
    <col min="10983" max="10983" width="29" style="864" bestFit="1" customWidth="1"/>
    <col min="10984" max="10985" width="20.75" style="864" bestFit="1" customWidth="1"/>
    <col min="10986" max="10986" width="27.5" style="864" bestFit="1" customWidth="1"/>
    <col min="10987" max="10988" width="23" style="864" bestFit="1" customWidth="1"/>
    <col min="10989" max="10989" width="29.625" style="864" bestFit="1" customWidth="1"/>
    <col min="10990" max="10990" width="9.125" style="864" bestFit="1" customWidth="1"/>
    <col min="10991" max="10993" width="18.125" style="864" bestFit="1" customWidth="1"/>
    <col min="10994" max="10994" width="20.375" style="864" bestFit="1" customWidth="1"/>
    <col min="10995" max="10995" width="25.25" style="864" bestFit="1" customWidth="1"/>
    <col min="10996" max="10996" width="27.5" style="864" bestFit="1" customWidth="1"/>
    <col min="10997" max="10998" width="9.125" style="864" bestFit="1" customWidth="1"/>
    <col min="10999" max="10999" width="11.25" style="864" bestFit="1" customWidth="1"/>
    <col min="11000" max="11000" width="15" style="864" bestFit="1" customWidth="1"/>
    <col min="11001" max="11001" width="16.375" style="864" bestFit="1" customWidth="1"/>
    <col min="11002" max="11004" width="23.25" style="864" bestFit="1" customWidth="1"/>
    <col min="11005" max="11006" width="20.75" style="864" bestFit="1" customWidth="1"/>
    <col min="11007" max="11007" width="6.625" style="864" bestFit="1" customWidth="1"/>
    <col min="11008" max="11008" width="9" style="864"/>
    <col min="11009" max="11009" width="16.375" style="864" bestFit="1" customWidth="1"/>
    <col min="11010" max="11010" width="14.125" style="864" bestFit="1" customWidth="1"/>
    <col min="11011" max="11013" width="9.75" style="864" bestFit="1" customWidth="1"/>
    <col min="11014" max="11014" width="14.125" style="864" bestFit="1" customWidth="1"/>
    <col min="11015" max="11015" width="15.25" style="864" customWidth="1"/>
    <col min="11016" max="11016" width="14.125" style="864" bestFit="1" customWidth="1"/>
    <col min="11017" max="11017" width="15.25" style="864" bestFit="1" customWidth="1"/>
    <col min="11018" max="11020" width="13.625" style="864" bestFit="1" customWidth="1"/>
    <col min="11021" max="11021" width="12" style="864" bestFit="1" customWidth="1"/>
    <col min="11022" max="11022" width="22.125" style="864" bestFit="1" customWidth="1"/>
    <col min="11023" max="11024" width="30.125" style="864" bestFit="1" customWidth="1"/>
    <col min="11025" max="11026" width="21" style="864" bestFit="1" customWidth="1"/>
    <col min="11027" max="11027" width="18.75" style="864" bestFit="1" customWidth="1"/>
    <col min="11028" max="11028" width="21" style="864" bestFit="1" customWidth="1"/>
    <col min="11029" max="11030" width="9.75" style="864" bestFit="1" customWidth="1"/>
    <col min="11031" max="11031" width="18.875" style="864" bestFit="1" customWidth="1"/>
    <col min="11032" max="11032" width="9.75" style="864" bestFit="1" customWidth="1"/>
    <col min="11033" max="11033" width="18.875" style="864" bestFit="1" customWidth="1"/>
    <col min="11034" max="11035" width="9.75" style="864" bestFit="1" customWidth="1"/>
    <col min="11036" max="11037" width="12.125" style="864" bestFit="1" customWidth="1"/>
    <col min="11038" max="11038" width="7.125" style="864" bestFit="1" customWidth="1"/>
    <col min="11039" max="11039" width="9.75" style="864" bestFit="1" customWidth="1"/>
    <col min="11040" max="11040" width="15.5" style="864" bestFit="1" customWidth="1"/>
    <col min="11041" max="11041" width="19.375" style="864" bestFit="1" customWidth="1"/>
    <col min="11042" max="11042" width="5.75" style="864" bestFit="1" customWidth="1"/>
    <col min="11043" max="11043" width="9.75" style="864" bestFit="1" customWidth="1"/>
    <col min="11044" max="11044" width="11.875" style="864" bestFit="1" customWidth="1"/>
    <col min="11045" max="11045" width="9.125" style="864" bestFit="1" customWidth="1"/>
    <col min="11046" max="11046" width="10.5" style="864" bestFit="1" customWidth="1"/>
    <col min="11047" max="11047" width="16.375" style="864" bestFit="1" customWidth="1"/>
    <col min="11048" max="11048" width="12.125" style="864" bestFit="1" customWidth="1"/>
    <col min="11049" max="11049" width="10.375" style="864" bestFit="1" customWidth="1"/>
    <col min="11050" max="11050" width="11.875" style="864" bestFit="1" customWidth="1"/>
    <col min="11051" max="11059" width="16.375" style="864" bestFit="1" customWidth="1"/>
    <col min="11060" max="11060" width="10.625" style="864" bestFit="1" customWidth="1"/>
    <col min="11061" max="11061" width="11.875" style="864" bestFit="1" customWidth="1"/>
    <col min="11062" max="11062" width="16.375" style="864" bestFit="1" customWidth="1"/>
    <col min="11063" max="11063" width="20.75" style="864" bestFit="1" customWidth="1"/>
    <col min="11064" max="11064" width="16.375" style="864" bestFit="1" customWidth="1"/>
    <col min="11065" max="11065" width="20.75" style="864" bestFit="1" customWidth="1"/>
    <col min="11066" max="11066" width="16.375" style="864" bestFit="1" customWidth="1"/>
    <col min="11067" max="11067" width="20.75" style="864" bestFit="1" customWidth="1"/>
    <col min="11068" max="11068" width="16.375" style="864" bestFit="1" customWidth="1"/>
    <col min="11069" max="11069" width="20.75" style="864" bestFit="1" customWidth="1"/>
    <col min="11070" max="11070" width="16.375" style="864" bestFit="1" customWidth="1"/>
    <col min="11071" max="11071" width="20.75" style="864" bestFit="1" customWidth="1"/>
    <col min="11072" max="11072" width="14.125" style="864" bestFit="1" customWidth="1"/>
    <col min="11073" max="11073" width="18.625" style="864" bestFit="1" customWidth="1"/>
    <col min="11074" max="11074" width="16.375" style="864" bestFit="1" customWidth="1"/>
    <col min="11075" max="11075" width="20.75" style="864" bestFit="1" customWidth="1"/>
    <col min="11076" max="11076" width="16.375" style="864" bestFit="1" customWidth="1"/>
    <col min="11077" max="11077" width="20.75" style="864" bestFit="1" customWidth="1"/>
    <col min="11078" max="11083" width="23" style="864" bestFit="1" customWidth="1"/>
    <col min="11084" max="11085" width="18.625" style="864" bestFit="1" customWidth="1"/>
    <col min="11086" max="11086" width="10.5" style="864" bestFit="1" customWidth="1"/>
    <col min="11087" max="11087" width="11.875" style="864" bestFit="1" customWidth="1"/>
    <col min="11088" max="11088" width="10.5" style="864" bestFit="1" customWidth="1"/>
    <col min="11089" max="11090" width="11.875" style="864" bestFit="1" customWidth="1"/>
    <col min="11091" max="11091" width="16.375" style="864" bestFit="1" customWidth="1"/>
    <col min="11092" max="11092" width="17.875" style="864" bestFit="1" customWidth="1"/>
    <col min="11093" max="11093" width="22.25" style="864" bestFit="1" customWidth="1"/>
    <col min="11094" max="11094" width="7.75" style="864" bestFit="1" customWidth="1"/>
    <col min="11095" max="11097" width="11.875" style="864" bestFit="1" customWidth="1"/>
    <col min="11098" max="11098" width="16.375" style="864" bestFit="1" customWidth="1"/>
    <col min="11099" max="11101" width="11.875" style="864" bestFit="1" customWidth="1"/>
    <col min="11102" max="11102" width="14.125" style="864" bestFit="1" customWidth="1"/>
    <col min="11103" max="11103" width="11.875" style="864" bestFit="1" customWidth="1"/>
    <col min="11104" max="11104" width="16.375" style="864" bestFit="1" customWidth="1"/>
    <col min="11105" max="11105" width="18.625" style="864" bestFit="1" customWidth="1"/>
    <col min="11106" max="11106" width="10.5" style="864" bestFit="1" customWidth="1"/>
    <col min="11107" max="11107" width="14.25" style="864" bestFit="1" customWidth="1"/>
    <col min="11108" max="11109" width="13.375" style="864" bestFit="1" customWidth="1"/>
    <col min="11110" max="11110" width="16.375" style="864" bestFit="1" customWidth="1"/>
    <col min="11111" max="11111" width="16.5" style="864" bestFit="1" customWidth="1"/>
    <col min="11112" max="11113" width="20.125" style="864" bestFit="1" customWidth="1"/>
    <col min="11114" max="11115" width="23" style="864" bestFit="1" customWidth="1"/>
    <col min="11116" max="11116" width="18.625" style="864" bestFit="1" customWidth="1"/>
    <col min="11117" max="11117" width="9.25" style="864" bestFit="1" customWidth="1"/>
    <col min="11118" max="11118" width="7.25" style="864" bestFit="1" customWidth="1"/>
    <col min="11119" max="11119" width="10.375" style="864" bestFit="1" customWidth="1"/>
    <col min="11120" max="11121" width="11.875" style="864" bestFit="1" customWidth="1"/>
    <col min="11122" max="11122" width="14.375" style="864" bestFit="1" customWidth="1"/>
    <col min="11123" max="11123" width="11.875" style="864" bestFit="1" customWidth="1"/>
    <col min="11124" max="11125" width="16.375" style="864" bestFit="1" customWidth="1"/>
    <col min="11126" max="11126" width="11.875" style="864" bestFit="1" customWidth="1"/>
    <col min="11127" max="11128" width="16.375" style="864" bestFit="1" customWidth="1"/>
    <col min="11129" max="11129" width="17.875" style="864" bestFit="1" customWidth="1"/>
    <col min="11130" max="11130" width="16.375" style="864" bestFit="1" customWidth="1"/>
    <col min="11131" max="11131" width="17.875" style="864" bestFit="1" customWidth="1"/>
    <col min="11132" max="11132" width="5.75" style="864" bestFit="1" customWidth="1"/>
    <col min="11133" max="11134" width="9.75" style="864" bestFit="1" customWidth="1"/>
    <col min="11135" max="11135" width="7.75" style="864" bestFit="1" customWidth="1"/>
    <col min="11136" max="11136" width="9.75" style="864" bestFit="1" customWidth="1"/>
    <col min="11137" max="11137" width="59.375" style="864" bestFit="1" customWidth="1"/>
    <col min="11138" max="11138" width="45.5" style="864" bestFit="1" customWidth="1"/>
    <col min="11139" max="11139" width="27.625" style="864" bestFit="1" customWidth="1"/>
    <col min="11140" max="11140" width="11.875" style="864" bestFit="1" customWidth="1"/>
    <col min="11141" max="11144" width="14.125" style="864" bestFit="1" customWidth="1"/>
    <col min="11145" max="11145" width="15.625" style="864" bestFit="1" customWidth="1"/>
    <col min="11146" max="11146" width="14.125" style="864" bestFit="1" customWidth="1"/>
    <col min="11147" max="11148" width="19.625" style="864" bestFit="1" customWidth="1"/>
    <col min="11149" max="11149" width="21.875" style="864" bestFit="1" customWidth="1"/>
    <col min="11150" max="11150" width="19.375" style="864" bestFit="1" customWidth="1"/>
    <col min="11151" max="11151" width="16.375" style="864" bestFit="1" customWidth="1"/>
    <col min="11152" max="11152" width="23" style="864" bestFit="1" customWidth="1"/>
    <col min="11153" max="11154" width="14.125" style="864" bestFit="1" customWidth="1"/>
    <col min="11155" max="11155" width="23.25" style="864" bestFit="1" customWidth="1"/>
    <col min="11156" max="11157" width="14.375" style="864" bestFit="1" customWidth="1"/>
    <col min="11158" max="11158" width="23.125" style="864" bestFit="1" customWidth="1"/>
    <col min="11159" max="11159" width="18.875" style="864" bestFit="1" customWidth="1"/>
    <col min="11160" max="11160" width="14.375" style="864" bestFit="1" customWidth="1"/>
    <col min="11161" max="11161" width="16.5" style="864" bestFit="1" customWidth="1"/>
    <col min="11162" max="11162" width="25.25" style="864" bestFit="1" customWidth="1"/>
    <col min="11163" max="11164" width="18.625" style="864" bestFit="1" customWidth="1"/>
    <col min="11165" max="11165" width="23" style="864" bestFit="1" customWidth="1"/>
    <col min="11166" max="11167" width="26.75" style="864" bestFit="1" customWidth="1"/>
    <col min="11168" max="11168" width="25.25" style="864" bestFit="1" customWidth="1"/>
    <col min="11169" max="11169" width="29.625" style="864" bestFit="1" customWidth="1"/>
    <col min="11170" max="11170" width="25.25" style="864" bestFit="1" customWidth="1"/>
    <col min="11171" max="11171" width="29.625" style="864" bestFit="1" customWidth="1"/>
    <col min="11172" max="11175" width="20.875" style="864" bestFit="1" customWidth="1"/>
    <col min="11176" max="11176" width="13.875" style="864" bestFit="1" customWidth="1"/>
    <col min="11177" max="11177" width="16.5" style="864" bestFit="1" customWidth="1"/>
    <col min="11178" max="11178" width="7.75" style="864" bestFit="1" customWidth="1"/>
    <col min="11179" max="11179" width="20.75" style="864" bestFit="1" customWidth="1"/>
    <col min="11180" max="11182" width="16.375" style="864" bestFit="1" customWidth="1"/>
    <col min="11183" max="11186" width="31" style="864" bestFit="1" customWidth="1"/>
    <col min="11187" max="11188" width="18.625" style="864" bestFit="1" customWidth="1"/>
    <col min="11189" max="11189" width="16.375" style="864" bestFit="1" customWidth="1"/>
    <col min="11190" max="11191" width="18.625" style="864" bestFit="1" customWidth="1"/>
    <col min="11192" max="11192" width="16.375" style="864" bestFit="1" customWidth="1"/>
    <col min="11193" max="11194" width="18.625" style="864" bestFit="1" customWidth="1"/>
    <col min="11195" max="11195" width="20.75" style="864" bestFit="1" customWidth="1"/>
    <col min="11196" max="11197" width="23" style="864" bestFit="1" customWidth="1"/>
    <col min="11198" max="11198" width="25.25" style="864" bestFit="1" customWidth="1"/>
    <col min="11199" max="11199" width="23" style="864" bestFit="1" customWidth="1"/>
    <col min="11200" max="11200" width="20.75" style="864" bestFit="1" customWidth="1"/>
    <col min="11201" max="11202" width="23" style="864" bestFit="1" customWidth="1"/>
    <col min="11203" max="11203" width="25.25" style="864" bestFit="1" customWidth="1"/>
    <col min="11204" max="11204" width="23" style="864" bestFit="1" customWidth="1"/>
    <col min="11205" max="11205" width="18.625" style="864" bestFit="1" customWidth="1"/>
    <col min="11206" max="11208" width="20.75" style="864" bestFit="1" customWidth="1"/>
    <col min="11209" max="11209" width="19.75" style="864" bestFit="1" customWidth="1"/>
    <col min="11210" max="11211" width="22" style="864" bestFit="1" customWidth="1"/>
    <col min="11212" max="11212" width="14.125" style="864" bestFit="1" customWidth="1"/>
    <col min="11213" max="11214" width="20.75" style="864" bestFit="1" customWidth="1"/>
    <col min="11215" max="11216" width="18.625" style="864" bestFit="1" customWidth="1"/>
    <col min="11217" max="11219" width="20.75" style="864" bestFit="1" customWidth="1"/>
    <col min="11220" max="11221" width="23" style="864" bestFit="1" customWidth="1"/>
    <col min="11222" max="11222" width="20.75" style="864" bestFit="1" customWidth="1"/>
    <col min="11223" max="11224" width="23" style="864" bestFit="1" customWidth="1"/>
    <col min="11225" max="11225" width="25.25" style="864" bestFit="1" customWidth="1"/>
    <col min="11226" max="11227" width="23" style="864" bestFit="1" customWidth="1"/>
    <col min="11228" max="11230" width="25.25" style="864" bestFit="1" customWidth="1"/>
    <col min="11231" max="11232" width="27.5" style="864" bestFit="1" customWidth="1"/>
    <col min="11233" max="11233" width="25.25" style="864" bestFit="1" customWidth="1"/>
    <col min="11234" max="11235" width="27.5" style="864" bestFit="1" customWidth="1"/>
    <col min="11236" max="11236" width="29.625" style="864" bestFit="1" customWidth="1"/>
    <col min="11237" max="11237" width="27.5" style="864" bestFit="1" customWidth="1"/>
    <col min="11238" max="11238" width="24.5" style="864" bestFit="1" customWidth="1"/>
    <col min="11239" max="11239" width="29" style="864" bestFit="1" customWidth="1"/>
    <col min="11240" max="11241" width="20.75" style="864" bestFit="1" customWidth="1"/>
    <col min="11242" max="11242" width="27.5" style="864" bestFit="1" customWidth="1"/>
    <col min="11243" max="11244" width="23" style="864" bestFit="1" customWidth="1"/>
    <col min="11245" max="11245" width="29.625" style="864" bestFit="1" customWidth="1"/>
    <col min="11246" max="11246" width="9.125" style="864" bestFit="1" customWidth="1"/>
    <col min="11247" max="11249" width="18.125" style="864" bestFit="1" customWidth="1"/>
    <col min="11250" max="11250" width="20.375" style="864" bestFit="1" customWidth="1"/>
    <col min="11251" max="11251" width="25.25" style="864" bestFit="1" customWidth="1"/>
    <col min="11252" max="11252" width="27.5" style="864" bestFit="1" customWidth="1"/>
    <col min="11253" max="11254" width="9.125" style="864" bestFit="1" customWidth="1"/>
    <col min="11255" max="11255" width="11.25" style="864" bestFit="1" customWidth="1"/>
    <col min="11256" max="11256" width="15" style="864" bestFit="1" customWidth="1"/>
    <col min="11257" max="11257" width="16.375" style="864" bestFit="1" customWidth="1"/>
    <col min="11258" max="11260" width="23.25" style="864" bestFit="1" customWidth="1"/>
    <col min="11261" max="11262" width="20.75" style="864" bestFit="1" customWidth="1"/>
    <col min="11263" max="11263" width="6.625" style="864" bestFit="1" customWidth="1"/>
    <col min="11264" max="11264" width="9" style="864"/>
    <col min="11265" max="11265" width="16.375" style="864" bestFit="1" customWidth="1"/>
    <col min="11266" max="11266" width="14.125" style="864" bestFit="1" customWidth="1"/>
    <col min="11267" max="11269" width="9.75" style="864" bestFit="1" customWidth="1"/>
    <col min="11270" max="11270" width="14.125" style="864" bestFit="1" customWidth="1"/>
    <col min="11271" max="11271" width="15.25" style="864" customWidth="1"/>
    <col min="11272" max="11272" width="14.125" style="864" bestFit="1" customWidth="1"/>
    <col min="11273" max="11273" width="15.25" style="864" bestFit="1" customWidth="1"/>
    <col min="11274" max="11276" width="13.625" style="864" bestFit="1" customWidth="1"/>
    <col min="11277" max="11277" width="12" style="864" bestFit="1" customWidth="1"/>
    <col min="11278" max="11278" width="22.125" style="864" bestFit="1" customWidth="1"/>
    <col min="11279" max="11280" width="30.125" style="864" bestFit="1" customWidth="1"/>
    <col min="11281" max="11282" width="21" style="864" bestFit="1" customWidth="1"/>
    <col min="11283" max="11283" width="18.75" style="864" bestFit="1" customWidth="1"/>
    <col min="11284" max="11284" width="21" style="864" bestFit="1" customWidth="1"/>
    <col min="11285" max="11286" width="9.75" style="864" bestFit="1" customWidth="1"/>
    <col min="11287" max="11287" width="18.875" style="864" bestFit="1" customWidth="1"/>
    <col min="11288" max="11288" width="9.75" style="864" bestFit="1" customWidth="1"/>
    <col min="11289" max="11289" width="18.875" style="864" bestFit="1" customWidth="1"/>
    <col min="11290" max="11291" width="9.75" style="864" bestFit="1" customWidth="1"/>
    <col min="11292" max="11293" width="12.125" style="864" bestFit="1" customWidth="1"/>
    <col min="11294" max="11294" width="7.125" style="864" bestFit="1" customWidth="1"/>
    <col min="11295" max="11295" width="9.75" style="864" bestFit="1" customWidth="1"/>
    <col min="11296" max="11296" width="15.5" style="864" bestFit="1" customWidth="1"/>
    <col min="11297" max="11297" width="19.375" style="864" bestFit="1" customWidth="1"/>
    <col min="11298" max="11298" width="5.75" style="864" bestFit="1" customWidth="1"/>
    <col min="11299" max="11299" width="9.75" style="864" bestFit="1" customWidth="1"/>
    <col min="11300" max="11300" width="11.875" style="864" bestFit="1" customWidth="1"/>
    <col min="11301" max="11301" width="9.125" style="864" bestFit="1" customWidth="1"/>
    <col min="11302" max="11302" width="10.5" style="864" bestFit="1" customWidth="1"/>
    <col min="11303" max="11303" width="16.375" style="864" bestFit="1" customWidth="1"/>
    <col min="11304" max="11304" width="12.125" style="864" bestFit="1" customWidth="1"/>
    <col min="11305" max="11305" width="10.375" style="864" bestFit="1" customWidth="1"/>
    <col min="11306" max="11306" width="11.875" style="864" bestFit="1" customWidth="1"/>
    <col min="11307" max="11315" width="16.375" style="864" bestFit="1" customWidth="1"/>
    <col min="11316" max="11316" width="10.625" style="864" bestFit="1" customWidth="1"/>
    <col min="11317" max="11317" width="11.875" style="864" bestFit="1" customWidth="1"/>
    <col min="11318" max="11318" width="16.375" style="864" bestFit="1" customWidth="1"/>
    <col min="11319" max="11319" width="20.75" style="864" bestFit="1" customWidth="1"/>
    <col min="11320" max="11320" width="16.375" style="864" bestFit="1" customWidth="1"/>
    <col min="11321" max="11321" width="20.75" style="864" bestFit="1" customWidth="1"/>
    <col min="11322" max="11322" width="16.375" style="864" bestFit="1" customWidth="1"/>
    <col min="11323" max="11323" width="20.75" style="864" bestFit="1" customWidth="1"/>
    <col min="11324" max="11324" width="16.375" style="864" bestFit="1" customWidth="1"/>
    <col min="11325" max="11325" width="20.75" style="864" bestFit="1" customWidth="1"/>
    <col min="11326" max="11326" width="16.375" style="864" bestFit="1" customWidth="1"/>
    <col min="11327" max="11327" width="20.75" style="864" bestFit="1" customWidth="1"/>
    <col min="11328" max="11328" width="14.125" style="864" bestFit="1" customWidth="1"/>
    <col min="11329" max="11329" width="18.625" style="864" bestFit="1" customWidth="1"/>
    <col min="11330" max="11330" width="16.375" style="864" bestFit="1" customWidth="1"/>
    <col min="11331" max="11331" width="20.75" style="864" bestFit="1" customWidth="1"/>
    <col min="11332" max="11332" width="16.375" style="864" bestFit="1" customWidth="1"/>
    <col min="11333" max="11333" width="20.75" style="864" bestFit="1" customWidth="1"/>
    <col min="11334" max="11339" width="23" style="864" bestFit="1" customWidth="1"/>
    <col min="11340" max="11341" width="18.625" style="864" bestFit="1" customWidth="1"/>
    <col min="11342" max="11342" width="10.5" style="864" bestFit="1" customWidth="1"/>
    <col min="11343" max="11343" width="11.875" style="864" bestFit="1" customWidth="1"/>
    <col min="11344" max="11344" width="10.5" style="864" bestFit="1" customWidth="1"/>
    <col min="11345" max="11346" width="11.875" style="864" bestFit="1" customWidth="1"/>
    <col min="11347" max="11347" width="16.375" style="864" bestFit="1" customWidth="1"/>
    <col min="11348" max="11348" width="17.875" style="864" bestFit="1" customWidth="1"/>
    <col min="11349" max="11349" width="22.25" style="864" bestFit="1" customWidth="1"/>
    <col min="11350" max="11350" width="7.75" style="864" bestFit="1" customWidth="1"/>
    <col min="11351" max="11353" width="11.875" style="864" bestFit="1" customWidth="1"/>
    <col min="11354" max="11354" width="16.375" style="864" bestFit="1" customWidth="1"/>
    <col min="11355" max="11357" width="11.875" style="864" bestFit="1" customWidth="1"/>
    <col min="11358" max="11358" width="14.125" style="864" bestFit="1" customWidth="1"/>
    <col min="11359" max="11359" width="11.875" style="864" bestFit="1" customWidth="1"/>
    <col min="11360" max="11360" width="16.375" style="864" bestFit="1" customWidth="1"/>
    <col min="11361" max="11361" width="18.625" style="864" bestFit="1" customWidth="1"/>
    <col min="11362" max="11362" width="10.5" style="864" bestFit="1" customWidth="1"/>
    <col min="11363" max="11363" width="14.25" style="864" bestFit="1" customWidth="1"/>
    <col min="11364" max="11365" width="13.375" style="864" bestFit="1" customWidth="1"/>
    <col min="11366" max="11366" width="16.375" style="864" bestFit="1" customWidth="1"/>
    <col min="11367" max="11367" width="16.5" style="864" bestFit="1" customWidth="1"/>
    <col min="11368" max="11369" width="20.125" style="864" bestFit="1" customWidth="1"/>
    <col min="11370" max="11371" width="23" style="864" bestFit="1" customWidth="1"/>
    <col min="11372" max="11372" width="18.625" style="864" bestFit="1" customWidth="1"/>
    <col min="11373" max="11373" width="9.25" style="864" bestFit="1" customWidth="1"/>
    <col min="11374" max="11374" width="7.25" style="864" bestFit="1" customWidth="1"/>
    <col min="11375" max="11375" width="10.375" style="864" bestFit="1" customWidth="1"/>
    <col min="11376" max="11377" width="11.875" style="864" bestFit="1" customWidth="1"/>
    <col min="11378" max="11378" width="14.375" style="864" bestFit="1" customWidth="1"/>
    <col min="11379" max="11379" width="11.875" style="864" bestFit="1" customWidth="1"/>
    <col min="11380" max="11381" width="16.375" style="864" bestFit="1" customWidth="1"/>
    <col min="11382" max="11382" width="11.875" style="864" bestFit="1" customWidth="1"/>
    <col min="11383" max="11384" width="16.375" style="864" bestFit="1" customWidth="1"/>
    <col min="11385" max="11385" width="17.875" style="864" bestFit="1" customWidth="1"/>
    <col min="11386" max="11386" width="16.375" style="864" bestFit="1" customWidth="1"/>
    <col min="11387" max="11387" width="17.875" style="864" bestFit="1" customWidth="1"/>
    <col min="11388" max="11388" width="5.75" style="864" bestFit="1" customWidth="1"/>
    <col min="11389" max="11390" width="9.75" style="864" bestFit="1" customWidth="1"/>
    <col min="11391" max="11391" width="7.75" style="864" bestFit="1" customWidth="1"/>
    <col min="11392" max="11392" width="9.75" style="864" bestFit="1" customWidth="1"/>
    <col min="11393" max="11393" width="59.375" style="864" bestFit="1" customWidth="1"/>
    <col min="11394" max="11394" width="45.5" style="864" bestFit="1" customWidth="1"/>
    <col min="11395" max="11395" width="27.625" style="864" bestFit="1" customWidth="1"/>
    <col min="11396" max="11396" width="11.875" style="864" bestFit="1" customWidth="1"/>
    <col min="11397" max="11400" width="14.125" style="864" bestFit="1" customWidth="1"/>
    <col min="11401" max="11401" width="15.625" style="864" bestFit="1" customWidth="1"/>
    <col min="11402" max="11402" width="14.125" style="864" bestFit="1" customWidth="1"/>
    <col min="11403" max="11404" width="19.625" style="864" bestFit="1" customWidth="1"/>
    <col min="11405" max="11405" width="21.875" style="864" bestFit="1" customWidth="1"/>
    <col min="11406" max="11406" width="19.375" style="864" bestFit="1" customWidth="1"/>
    <col min="11407" max="11407" width="16.375" style="864" bestFit="1" customWidth="1"/>
    <col min="11408" max="11408" width="23" style="864" bestFit="1" customWidth="1"/>
    <col min="11409" max="11410" width="14.125" style="864" bestFit="1" customWidth="1"/>
    <col min="11411" max="11411" width="23.25" style="864" bestFit="1" customWidth="1"/>
    <col min="11412" max="11413" width="14.375" style="864" bestFit="1" customWidth="1"/>
    <col min="11414" max="11414" width="23.125" style="864" bestFit="1" customWidth="1"/>
    <col min="11415" max="11415" width="18.875" style="864" bestFit="1" customWidth="1"/>
    <col min="11416" max="11416" width="14.375" style="864" bestFit="1" customWidth="1"/>
    <col min="11417" max="11417" width="16.5" style="864" bestFit="1" customWidth="1"/>
    <col min="11418" max="11418" width="25.25" style="864" bestFit="1" customWidth="1"/>
    <col min="11419" max="11420" width="18.625" style="864" bestFit="1" customWidth="1"/>
    <col min="11421" max="11421" width="23" style="864" bestFit="1" customWidth="1"/>
    <col min="11422" max="11423" width="26.75" style="864" bestFit="1" customWidth="1"/>
    <col min="11424" max="11424" width="25.25" style="864" bestFit="1" customWidth="1"/>
    <col min="11425" max="11425" width="29.625" style="864" bestFit="1" customWidth="1"/>
    <col min="11426" max="11426" width="25.25" style="864" bestFit="1" customWidth="1"/>
    <col min="11427" max="11427" width="29.625" style="864" bestFit="1" customWidth="1"/>
    <col min="11428" max="11431" width="20.875" style="864" bestFit="1" customWidth="1"/>
    <col min="11432" max="11432" width="13.875" style="864" bestFit="1" customWidth="1"/>
    <col min="11433" max="11433" width="16.5" style="864" bestFit="1" customWidth="1"/>
    <col min="11434" max="11434" width="7.75" style="864" bestFit="1" customWidth="1"/>
    <col min="11435" max="11435" width="20.75" style="864" bestFit="1" customWidth="1"/>
    <col min="11436" max="11438" width="16.375" style="864" bestFit="1" customWidth="1"/>
    <col min="11439" max="11442" width="31" style="864" bestFit="1" customWidth="1"/>
    <col min="11443" max="11444" width="18.625" style="864" bestFit="1" customWidth="1"/>
    <col min="11445" max="11445" width="16.375" style="864" bestFit="1" customWidth="1"/>
    <col min="11446" max="11447" width="18.625" style="864" bestFit="1" customWidth="1"/>
    <col min="11448" max="11448" width="16.375" style="864" bestFit="1" customWidth="1"/>
    <col min="11449" max="11450" width="18.625" style="864" bestFit="1" customWidth="1"/>
    <col min="11451" max="11451" width="20.75" style="864" bestFit="1" customWidth="1"/>
    <col min="11452" max="11453" width="23" style="864" bestFit="1" customWidth="1"/>
    <col min="11454" max="11454" width="25.25" style="864" bestFit="1" customWidth="1"/>
    <col min="11455" max="11455" width="23" style="864" bestFit="1" customWidth="1"/>
    <col min="11456" max="11456" width="20.75" style="864" bestFit="1" customWidth="1"/>
    <col min="11457" max="11458" width="23" style="864" bestFit="1" customWidth="1"/>
    <col min="11459" max="11459" width="25.25" style="864" bestFit="1" customWidth="1"/>
    <col min="11460" max="11460" width="23" style="864" bestFit="1" customWidth="1"/>
    <col min="11461" max="11461" width="18.625" style="864" bestFit="1" customWidth="1"/>
    <col min="11462" max="11464" width="20.75" style="864" bestFit="1" customWidth="1"/>
    <col min="11465" max="11465" width="19.75" style="864" bestFit="1" customWidth="1"/>
    <col min="11466" max="11467" width="22" style="864" bestFit="1" customWidth="1"/>
    <col min="11468" max="11468" width="14.125" style="864" bestFit="1" customWidth="1"/>
    <col min="11469" max="11470" width="20.75" style="864" bestFit="1" customWidth="1"/>
    <col min="11471" max="11472" width="18.625" style="864" bestFit="1" customWidth="1"/>
    <col min="11473" max="11475" width="20.75" style="864" bestFit="1" customWidth="1"/>
    <col min="11476" max="11477" width="23" style="864" bestFit="1" customWidth="1"/>
    <col min="11478" max="11478" width="20.75" style="864" bestFit="1" customWidth="1"/>
    <col min="11479" max="11480" width="23" style="864" bestFit="1" customWidth="1"/>
    <col min="11481" max="11481" width="25.25" style="864" bestFit="1" customWidth="1"/>
    <col min="11482" max="11483" width="23" style="864" bestFit="1" customWidth="1"/>
    <col min="11484" max="11486" width="25.25" style="864" bestFit="1" customWidth="1"/>
    <col min="11487" max="11488" width="27.5" style="864" bestFit="1" customWidth="1"/>
    <col min="11489" max="11489" width="25.25" style="864" bestFit="1" customWidth="1"/>
    <col min="11490" max="11491" width="27.5" style="864" bestFit="1" customWidth="1"/>
    <col min="11492" max="11492" width="29.625" style="864" bestFit="1" customWidth="1"/>
    <col min="11493" max="11493" width="27.5" style="864" bestFit="1" customWidth="1"/>
    <col min="11494" max="11494" width="24.5" style="864" bestFit="1" customWidth="1"/>
    <col min="11495" max="11495" width="29" style="864" bestFit="1" customWidth="1"/>
    <col min="11496" max="11497" width="20.75" style="864" bestFit="1" customWidth="1"/>
    <col min="11498" max="11498" width="27.5" style="864" bestFit="1" customWidth="1"/>
    <col min="11499" max="11500" width="23" style="864" bestFit="1" customWidth="1"/>
    <col min="11501" max="11501" width="29.625" style="864" bestFit="1" customWidth="1"/>
    <col min="11502" max="11502" width="9.125" style="864" bestFit="1" customWidth="1"/>
    <col min="11503" max="11505" width="18.125" style="864" bestFit="1" customWidth="1"/>
    <col min="11506" max="11506" width="20.375" style="864" bestFit="1" customWidth="1"/>
    <col min="11507" max="11507" width="25.25" style="864" bestFit="1" customWidth="1"/>
    <col min="11508" max="11508" width="27.5" style="864" bestFit="1" customWidth="1"/>
    <col min="11509" max="11510" width="9.125" style="864" bestFit="1" customWidth="1"/>
    <col min="11511" max="11511" width="11.25" style="864" bestFit="1" customWidth="1"/>
    <col min="11512" max="11512" width="15" style="864" bestFit="1" customWidth="1"/>
    <col min="11513" max="11513" width="16.375" style="864" bestFit="1" customWidth="1"/>
    <col min="11514" max="11516" width="23.25" style="864" bestFit="1" customWidth="1"/>
    <col min="11517" max="11518" width="20.75" style="864" bestFit="1" customWidth="1"/>
    <col min="11519" max="11519" width="6.625" style="864" bestFit="1" customWidth="1"/>
    <col min="11520" max="11520" width="9" style="864"/>
    <col min="11521" max="11521" width="16.375" style="864" bestFit="1" customWidth="1"/>
    <col min="11522" max="11522" width="14.125" style="864" bestFit="1" customWidth="1"/>
    <col min="11523" max="11525" width="9.75" style="864" bestFit="1" customWidth="1"/>
    <col min="11526" max="11526" width="14.125" style="864" bestFit="1" customWidth="1"/>
    <col min="11527" max="11527" width="15.25" style="864" customWidth="1"/>
    <col min="11528" max="11528" width="14.125" style="864" bestFit="1" customWidth="1"/>
    <col min="11529" max="11529" width="15.25" style="864" bestFit="1" customWidth="1"/>
    <col min="11530" max="11532" width="13.625" style="864" bestFit="1" customWidth="1"/>
    <col min="11533" max="11533" width="12" style="864" bestFit="1" customWidth="1"/>
    <col min="11534" max="11534" width="22.125" style="864" bestFit="1" customWidth="1"/>
    <col min="11535" max="11536" width="30.125" style="864" bestFit="1" customWidth="1"/>
    <col min="11537" max="11538" width="21" style="864" bestFit="1" customWidth="1"/>
    <col min="11539" max="11539" width="18.75" style="864" bestFit="1" customWidth="1"/>
    <col min="11540" max="11540" width="21" style="864" bestFit="1" customWidth="1"/>
    <col min="11541" max="11542" width="9.75" style="864" bestFit="1" customWidth="1"/>
    <col min="11543" max="11543" width="18.875" style="864" bestFit="1" customWidth="1"/>
    <col min="11544" max="11544" width="9.75" style="864" bestFit="1" customWidth="1"/>
    <col min="11545" max="11545" width="18.875" style="864" bestFit="1" customWidth="1"/>
    <col min="11546" max="11547" width="9.75" style="864" bestFit="1" customWidth="1"/>
    <col min="11548" max="11549" width="12.125" style="864" bestFit="1" customWidth="1"/>
    <col min="11550" max="11550" width="7.125" style="864" bestFit="1" customWidth="1"/>
    <col min="11551" max="11551" width="9.75" style="864" bestFit="1" customWidth="1"/>
    <col min="11552" max="11552" width="15.5" style="864" bestFit="1" customWidth="1"/>
    <col min="11553" max="11553" width="19.375" style="864" bestFit="1" customWidth="1"/>
    <col min="11554" max="11554" width="5.75" style="864" bestFit="1" customWidth="1"/>
    <col min="11555" max="11555" width="9.75" style="864" bestFit="1" customWidth="1"/>
    <col min="11556" max="11556" width="11.875" style="864" bestFit="1" customWidth="1"/>
    <col min="11557" max="11557" width="9.125" style="864" bestFit="1" customWidth="1"/>
    <col min="11558" max="11558" width="10.5" style="864" bestFit="1" customWidth="1"/>
    <col min="11559" max="11559" width="16.375" style="864" bestFit="1" customWidth="1"/>
    <col min="11560" max="11560" width="12.125" style="864" bestFit="1" customWidth="1"/>
    <col min="11561" max="11561" width="10.375" style="864" bestFit="1" customWidth="1"/>
    <col min="11562" max="11562" width="11.875" style="864" bestFit="1" customWidth="1"/>
    <col min="11563" max="11571" width="16.375" style="864" bestFit="1" customWidth="1"/>
    <col min="11572" max="11572" width="10.625" style="864" bestFit="1" customWidth="1"/>
    <col min="11573" max="11573" width="11.875" style="864" bestFit="1" customWidth="1"/>
    <col min="11574" max="11574" width="16.375" style="864" bestFit="1" customWidth="1"/>
    <col min="11575" max="11575" width="20.75" style="864" bestFit="1" customWidth="1"/>
    <col min="11576" max="11576" width="16.375" style="864" bestFit="1" customWidth="1"/>
    <col min="11577" max="11577" width="20.75" style="864" bestFit="1" customWidth="1"/>
    <col min="11578" max="11578" width="16.375" style="864" bestFit="1" customWidth="1"/>
    <col min="11579" max="11579" width="20.75" style="864" bestFit="1" customWidth="1"/>
    <col min="11580" max="11580" width="16.375" style="864" bestFit="1" customWidth="1"/>
    <col min="11581" max="11581" width="20.75" style="864" bestFit="1" customWidth="1"/>
    <col min="11582" max="11582" width="16.375" style="864" bestFit="1" customWidth="1"/>
    <col min="11583" max="11583" width="20.75" style="864" bestFit="1" customWidth="1"/>
    <col min="11584" max="11584" width="14.125" style="864" bestFit="1" customWidth="1"/>
    <col min="11585" max="11585" width="18.625" style="864" bestFit="1" customWidth="1"/>
    <col min="11586" max="11586" width="16.375" style="864" bestFit="1" customWidth="1"/>
    <col min="11587" max="11587" width="20.75" style="864" bestFit="1" customWidth="1"/>
    <col min="11588" max="11588" width="16.375" style="864" bestFit="1" customWidth="1"/>
    <col min="11589" max="11589" width="20.75" style="864" bestFit="1" customWidth="1"/>
    <col min="11590" max="11595" width="23" style="864" bestFit="1" customWidth="1"/>
    <col min="11596" max="11597" width="18.625" style="864" bestFit="1" customWidth="1"/>
    <col min="11598" max="11598" width="10.5" style="864" bestFit="1" customWidth="1"/>
    <col min="11599" max="11599" width="11.875" style="864" bestFit="1" customWidth="1"/>
    <col min="11600" max="11600" width="10.5" style="864" bestFit="1" customWidth="1"/>
    <col min="11601" max="11602" width="11.875" style="864" bestFit="1" customWidth="1"/>
    <col min="11603" max="11603" width="16.375" style="864" bestFit="1" customWidth="1"/>
    <col min="11604" max="11604" width="17.875" style="864" bestFit="1" customWidth="1"/>
    <col min="11605" max="11605" width="22.25" style="864" bestFit="1" customWidth="1"/>
    <col min="11606" max="11606" width="7.75" style="864" bestFit="1" customWidth="1"/>
    <col min="11607" max="11609" width="11.875" style="864" bestFit="1" customWidth="1"/>
    <col min="11610" max="11610" width="16.375" style="864" bestFit="1" customWidth="1"/>
    <col min="11611" max="11613" width="11.875" style="864" bestFit="1" customWidth="1"/>
    <col min="11614" max="11614" width="14.125" style="864" bestFit="1" customWidth="1"/>
    <col min="11615" max="11615" width="11.875" style="864" bestFit="1" customWidth="1"/>
    <col min="11616" max="11616" width="16.375" style="864" bestFit="1" customWidth="1"/>
    <col min="11617" max="11617" width="18.625" style="864" bestFit="1" customWidth="1"/>
    <col min="11618" max="11618" width="10.5" style="864" bestFit="1" customWidth="1"/>
    <col min="11619" max="11619" width="14.25" style="864" bestFit="1" customWidth="1"/>
    <col min="11620" max="11621" width="13.375" style="864" bestFit="1" customWidth="1"/>
    <col min="11622" max="11622" width="16.375" style="864" bestFit="1" customWidth="1"/>
    <col min="11623" max="11623" width="16.5" style="864" bestFit="1" customWidth="1"/>
    <col min="11624" max="11625" width="20.125" style="864" bestFit="1" customWidth="1"/>
    <col min="11626" max="11627" width="23" style="864" bestFit="1" customWidth="1"/>
    <col min="11628" max="11628" width="18.625" style="864" bestFit="1" customWidth="1"/>
    <col min="11629" max="11629" width="9.25" style="864" bestFit="1" customWidth="1"/>
    <col min="11630" max="11630" width="7.25" style="864" bestFit="1" customWidth="1"/>
    <col min="11631" max="11631" width="10.375" style="864" bestFit="1" customWidth="1"/>
    <col min="11632" max="11633" width="11.875" style="864" bestFit="1" customWidth="1"/>
    <col min="11634" max="11634" width="14.375" style="864" bestFit="1" customWidth="1"/>
    <col min="11635" max="11635" width="11.875" style="864" bestFit="1" customWidth="1"/>
    <col min="11636" max="11637" width="16.375" style="864" bestFit="1" customWidth="1"/>
    <col min="11638" max="11638" width="11.875" style="864" bestFit="1" customWidth="1"/>
    <col min="11639" max="11640" width="16.375" style="864" bestFit="1" customWidth="1"/>
    <col min="11641" max="11641" width="17.875" style="864" bestFit="1" customWidth="1"/>
    <col min="11642" max="11642" width="16.375" style="864" bestFit="1" customWidth="1"/>
    <col min="11643" max="11643" width="17.875" style="864" bestFit="1" customWidth="1"/>
    <col min="11644" max="11644" width="5.75" style="864" bestFit="1" customWidth="1"/>
    <col min="11645" max="11646" width="9.75" style="864" bestFit="1" customWidth="1"/>
    <col min="11647" max="11647" width="7.75" style="864" bestFit="1" customWidth="1"/>
    <col min="11648" max="11648" width="9.75" style="864" bestFit="1" customWidth="1"/>
    <col min="11649" max="11649" width="59.375" style="864" bestFit="1" customWidth="1"/>
    <col min="11650" max="11650" width="45.5" style="864" bestFit="1" customWidth="1"/>
    <col min="11651" max="11651" width="27.625" style="864" bestFit="1" customWidth="1"/>
    <col min="11652" max="11652" width="11.875" style="864" bestFit="1" customWidth="1"/>
    <col min="11653" max="11656" width="14.125" style="864" bestFit="1" customWidth="1"/>
    <col min="11657" max="11657" width="15.625" style="864" bestFit="1" customWidth="1"/>
    <col min="11658" max="11658" width="14.125" style="864" bestFit="1" customWidth="1"/>
    <col min="11659" max="11660" width="19.625" style="864" bestFit="1" customWidth="1"/>
    <col min="11661" max="11661" width="21.875" style="864" bestFit="1" customWidth="1"/>
    <col min="11662" max="11662" width="19.375" style="864" bestFit="1" customWidth="1"/>
    <col min="11663" max="11663" width="16.375" style="864" bestFit="1" customWidth="1"/>
    <col min="11664" max="11664" width="23" style="864" bestFit="1" customWidth="1"/>
    <col min="11665" max="11666" width="14.125" style="864" bestFit="1" customWidth="1"/>
    <col min="11667" max="11667" width="23.25" style="864" bestFit="1" customWidth="1"/>
    <col min="11668" max="11669" width="14.375" style="864" bestFit="1" customWidth="1"/>
    <col min="11670" max="11670" width="23.125" style="864" bestFit="1" customWidth="1"/>
    <col min="11671" max="11671" width="18.875" style="864" bestFit="1" customWidth="1"/>
    <col min="11672" max="11672" width="14.375" style="864" bestFit="1" customWidth="1"/>
    <col min="11673" max="11673" width="16.5" style="864" bestFit="1" customWidth="1"/>
    <col min="11674" max="11674" width="25.25" style="864" bestFit="1" customWidth="1"/>
    <col min="11675" max="11676" width="18.625" style="864" bestFit="1" customWidth="1"/>
    <col min="11677" max="11677" width="23" style="864" bestFit="1" customWidth="1"/>
    <col min="11678" max="11679" width="26.75" style="864" bestFit="1" customWidth="1"/>
    <col min="11680" max="11680" width="25.25" style="864" bestFit="1" customWidth="1"/>
    <col min="11681" max="11681" width="29.625" style="864" bestFit="1" customWidth="1"/>
    <col min="11682" max="11682" width="25.25" style="864" bestFit="1" customWidth="1"/>
    <col min="11683" max="11683" width="29.625" style="864" bestFit="1" customWidth="1"/>
    <col min="11684" max="11687" width="20.875" style="864" bestFit="1" customWidth="1"/>
    <col min="11688" max="11688" width="13.875" style="864" bestFit="1" customWidth="1"/>
    <col min="11689" max="11689" width="16.5" style="864" bestFit="1" customWidth="1"/>
    <col min="11690" max="11690" width="7.75" style="864" bestFit="1" customWidth="1"/>
    <col min="11691" max="11691" width="20.75" style="864" bestFit="1" customWidth="1"/>
    <col min="11692" max="11694" width="16.375" style="864" bestFit="1" customWidth="1"/>
    <col min="11695" max="11698" width="31" style="864" bestFit="1" customWidth="1"/>
    <col min="11699" max="11700" width="18.625" style="864" bestFit="1" customWidth="1"/>
    <col min="11701" max="11701" width="16.375" style="864" bestFit="1" customWidth="1"/>
    <col min="11702" max="11703" width="18.625" style="864" bestFit="1" customWidth="1"/>
    <col min="11704" max="11704" width="16.375" style="864" bestFit="1" customWidth="1"/>
    <col min="11705" max="11706" width="18.625" style="864" bestFit="1" customWidth="1"/>
    <col min="11707" max="11707" width="20.75" style="864" bestFit="1" customWidth="1"/>
    <col min="11708" max="11709" width="23" style="864" bestFit="1" customWidth="1"/>
    <col min="11710" max="11710" width="25.25" style="864" bestFit="1" customWidth="1"/>
    <col min="11711" max="11711" width="23" style="864" bestFit="1" customWidth="1"/>
    <col min="11712" max="11712" width="20.75" style="864" bestFit="1" customWidth="1"/>
    <col min="11713" max="11714" width="23" style="864" bestFit="1" customWidth="1"/>
    <col min="11715" max="11715" width="25.25" style="864" bestFit="1" customWidth="1"/>
    <col min="11716" max="11716" width="23" style="864" bestFit="1" customWidth="1"/>
    <col min="11717" max="11717" width="18.625" style="864" bestFit="1" customWidth="1"/>
    <col min="11718" max="11720" width="20.75" style="864" bestFit="1" customWidth="1"/>
    <col min="11721" max="11721" width="19.75" style="864" bestFit="1" customWidth="1"/>
    <col min="11722" max="11723" width="22" style="864" bestFit="1" customWidth="1"/>
    <col min="11724" max="11724" width="14.125" style="864" bestFit="1" customWidth="1"/>
    <col min="11725" max="11726" width="20.75" style="864" bestFit="1" customWidth="1"/>
    <col min="11727" max="11728" width="18.625" style="864" bestFit="1" customWidth="1"/>
    <col min="11729" max="11731" width="20.75" style="864" bestFit="1" customWidth="1"/>
    <col min="11732" max="11733" width="23" style="864" bestFit="1" customWidth="1"/>
    <col min="11734" max="11734" width="20.75" style="864" bestFit="1" customWidth="1"/>
    <col min="11735" max="11736" width="23" style="864" bestFit="1" customWidth="1"/>
    <col min="11737" max="11737" width="25.25" style="864" bestFit="1" customWidth="1"/>
    <col min="11738" max="11739" width="23" style="864" bestFit="1" customWidth="1"/>
    <col min="11740" max="11742" width="25.25" style="864" bestFit="1" customWidth="1"/>
    <col min="11743" max="11744" width="27.5" style="864" bestFit="1" customWidth="1"/>
    <col min="11745" max="11745" width="25.25" style="864" bestFit="1" customWidth="1"/>
    <col min="11746" max="11747" width="27.5" style="864" bestFit="1" customWidth="1"/>
    <col min="11748" max="11748" width="29.625" style="864" bestFit="1" customWidth="1"/>
    <col min="11749" max="11749" width="27.5" style="864" bestFit="1" customWidth="1"/>
    <col min="11750" max="11750" width="24.5" style="864" bestFit="1" customWidth="1"/>
    <col min="11751" max="11751" width="29" style="864" bestFit="1" customWidth="1"/>
    <col min="11752" max="11753" width="20.75" style="864" bestFit="1" customWidth="1"/>
    <col min="11754" max="11754" width="27.5" style="864" bestFit="1" customWidth="1"/>
    <col min="11755" max="11756" width="23" style="864" bestFit="1" customWidth="1"/>
    <col min="11757" max="11757" width="29.625" style="864" bestFit="1" customWidth="1"/>
    <col min="11758" max="11758" width="9.125" style="864" bestFit="1" customWidth="1"/>
    <col min="11759" max="11761" width="18.125" style="864" bestFit="1" customWidth="1"/>
    <col min="11762" max="11762" width="20.375" style="864" bestFit="1" customWidth="1"/>
    <col min="11763" max="11763" width="25.25" style="864" bestFit="1" customWidth="1"/>
    <col min="11764" max="11764" width="27.5" style="864" bestFit="1" customWidth="1"/>
    <col min="11765" max="11766" width="9.125" style="864" bestFit="1" customWidth="1"/>
    <col min="11767" max="11767" width="11.25" style="864" bestFit="1" customWidth="1"/>
    <col min="11768" max="11768" width="15" style="864" bestFit="1" customWidth="1"/>
    <col min="11769" max="11769" width="16.375" style="864" bestFit="1" customWidth="1"/>
    <col min="11770" max="11772" width="23.25" style="864" bestFit="1" customWidth="1"/>
    <col min="11773" max="11774" width="20.75" style="864" bestFit="1" customWidth="1"/>
    <col min="11775" max="11775" width="6.625" style="864" bestFit="1" customWidth="1"/>
    <col min="11776" max="11776" width="9" style="864"/>
    <col min="11777" max="11777" width="16.375" style="864" bestFit="1" customWidth="1"/>
    <col min="11778" max="11778" width="14.125" style="864" bestFit="1" customWidth="1"/>
    <col min="11779" max="11781" width="9.75" style="864" bestFit="1" customWidth="1"/>
    <col min="11782" max="11782" width="14.125" style="864" bestFit="1" customWidth="1"/>
    <col min="11783" max="11783" width="15.25" style="864" customWidth="1"/>
    <col min="11784" max="11784" width="14.125" style="864" bestFit="1" customWidth="1"/>
    <col min="11785" max="11785" width="15.25" style="864" bestFit="1" customWidth="1"/>
    <col min="11786" max="11788" width="13.625" style="864" bestFit="1" customWidth="1"/>
    <col min="11789" max="11789" width="12" style="864" bestFit="1" customWidth="1"/>
    <col min="11790" max="11790" width="22.125" style="864" bestFit="1" customWidth="1"/>
    <col min="11791" max="11792" width="30.125" style="864" bestFit="1" customWidth="1"/>
    <col min="11793" max="11794" width="21" style="864" bestFit="1" customWidth="1"/>
    <col min="11795" max="11795" width="18.75" style="864" bestFit="1" customWidth="1"/>
    <col min="11796" max="11796" width="21" style="864" bestFit="1" customWidth="1"/>
    <col min="11797" max="11798" width="9.75" style="864" bestFit="1" customWidth="1"/>
    <col min="11799" max="11799" width="18.875" style="864" bestFit="1" customWidth="1"/>
    <col min="11800" max="11800" width="9.75" style="864" bestFit="1" customWidth="1"/>
    <col min="11801" max="11801" width="18.875" style="864" bestFit="1" customWidth="1"/>
    <col min="11802" max="11803" width="9.75" style="864" bestFit="1" customWidth="1"/>
    <col min="11804" max="11805" width="12.125" style="864" bestFit="1" customWidth="1"/>
    <col min="11806" max="11806" width="7.125" style="864" bestFit="1" customWidth="1"/>
    <col min="11807" max="11807" width="9.75" style="864" bestFit="1" customWidth="1"/>
    <col min="11808" max="11808" width="15.5" style="864" bestFit="1" customWidth="1"/>
    <col min="11809" max="11809" width="19.375" style="864" bestFit="1" customWidth="1"/>
    <col min="11810" max="11810" width="5.75" style="864" bestFit="1" customWidth="1"/>
    <col min="11811" max="11811" width="9.75" style="864" bestFit="1" customWidth="1"/>
    <col min="11812" max="11812" width="11.875" style="864" bestFit="1" customWidth="1"/>
    <col min="11813" max="11813" width="9.125" style="864" bestFit="1" customWidth="1"/>
    <col min="11814" max="11814" width="10.5" style="864" bestFit="1" customWidth="1"/>
    <col min="11815" max="11815" width="16.375" style="864" bestFit="1" customWidth="1"/>
    <col min="11816" max="11816" width="12.125" style="864" bestFit="1" customWidth="1"/>
    <col min="11817" max="11817" width="10.375" style="864" bestFit="1" customWidth="1"/>
    <col min="11818" max="11818" width="11.875" style="864" bestFit="1" customWidth="1"/>
    <col min="11819" max="11827" width="16.375" style="864" bestFit="1" customWidth="1"/>
    <col min="11828" max="11828" width="10.625" style="864" bestFit="1" customWidth="1"/>
    <col min="11829" max="11829" width="11.875" style="864" bestFit="1" customWidth="1"/>
    <col min="11830" max="11830" width="16.375" style="864" bestFit="1" customWidth="1"/>
    <col min="11831" max="11831" width="20.75" style="864" bestFit="1" customWidth="1"/>
    <col min="11832" max="11832" width="16.375" style="864" bestFit="1" customWidth="1"/>
    <col min="11833" max="11833" width="20.75" style="864" bestFit="1" customWidth="1"/>
    <col min="11834" max="11834" width="16.375" style="864" bestFit="1" customWidth="1"/>
    <col min="11835" max="11835" width="20.75" style="864" bestFit="1" customWidth="1"/>
    <col min="11836" max="11836" width="16.375" style="864" bestFit="1" customWidth="1"/>
    <col min="11837" max="11837" width="20.75" style="864" bestFit="1" customWidth="1"/>
    <col min="11838" max="11838" width="16.375" style="864" bestFit="1" customWidth="1"/>
    <col min="11839" max="11839" width="20.75" style="864" bestFit="1" customWidth="1"/>
    <col min="11840" max="11840" width="14.125" style="864" bestFit="1" customWidth="1"/>
    <col min="11841" max="11841" width="18.625" style="864" bestFit="1" customWidth="1"/>
    <col min="11842" max="11842" width="16.375" style="864" bestFit="1" customWidth="1"/>
    <col min="11843" max="11843" width="20.75" style="864" bestFit="1" customWidth="1"/>
    <col min="11844" max="11844" width="16.375" style="864" bestFit="1" customWidth="1"/>
    <col min="11845" max="11845" width="20.75" style="864" bestFit="1" customWidth="1"/>
    <col min="11846" max="11851" width="23" style="864" bestFit="1" customWidth="1"/>
    <col min="11852" max="11853" width="18.625" style="864" bestFit="1" customWidth="1"/>
    <col min="11854" max="11854" width="10.5" style="864" bestFit="1" customWidth="1"/>
    <col min="11855" max="11855" width="11.875" style="864" bestFit="1" customWidth="1"/>
    <col min="11856" max="11856" width="10.5" style="864" bestFit="1" customWidth="1"/>
    <col min="11857" max="11858" width="11.875" style="864" bestFit="1" customWidth="1"/>
    <col min="11859" max="11859" width="16.375" style="864" bestFit="1" customWidth="1"/>
    <col min="11860" max="11860" width="17.875" style="864" bestFit="1" customWidth="1"/>
    <col min="11861" max="11861" width="22.25" style="864" bestFit="1" customWidth="1"/>
    <col min="11862" max="11862" width="7.75" style="864" bestFit="1" customWidth="1"/>
    <col min="11863" max="11865" width="11.875" style="864" bestFit="1" customWidth="1"/>
    <col min="11866" max="11866" width="16.375" style="864" bestFit="1" customWidth="1"/>
    <col min="11867" max="11869" width="11.875" style="864" bestFit="1" customWidth="1"/>
    <col min="11870" max="11870" width="14.125" style="864" bestFit="1" customWidth="1"/>
    <col min="11871" max="11871" width="11.875" style="864" bestFit="1" customWidth="1"/>
    <col min="11872" max="11872" width="16.375" style="864" bestFit="1" customWidth="1"/>
    <col min="11873" max="11873" width="18.625" style="864" bestFit="1" customWidth="1"/>
    <col min="11874" max="11874" width="10.5" style="864" bestFit="1" customWidth="1"/>
    <col min="11875" max="11875" width="14.25" style="864" bestFit="1" customWidth="1"/>
    <col min="11876" max="11877" width="13.375" style="864" bestFit="1" customWidth="1"/>
    <col min="11878" max="11878" width="16.375" style="864" bestFit="1" customWidth="1"/>
    <col min="11879" max="11879" width="16.5" style="864" bestFit="1" customWidth="1"/>
    <col min="11880" max="11881" width="20.125" style="864" bestFit="1" customWidth="1"/>
    <col min="11882" max="11883" width="23" style="864" bestFit="1" customWidth="1"/>
    <col min="11884" max="11884" width="18.625" style="864" bestFit="1" customWidth="1"/>
    <col min="11885" max="11885" width="9.25" style="864" bestFit="1" customWidth="1"/>
    <col min="11886" max="11886" width="7.25" style="864" bestFit="1" customWidth="1"/>
    <col min="11887" max="11887" width="10.375" style="864" bestFit="1" customWidth="1"/>
    <col min="11888" max="11889" width="11.875" style="864" bestFit="1" customWidth="1"/>
    <col min="11890" max="11890" width="14.375" style="864" bestFit="1" customWidth="1"/>
    <col min="11891" max="11891" width="11.875" style="864" bestFit="1" customWidth="1"/>
    <col min="11892" max="11893" width="16.375" style="864" bestFit="1" customWidth="1"/>
    <col min="11894" max="11894" width="11.875" style="864" bestFit="1" customWidth="1"/>
    <col min="11895" max="11896" width="16.375" style="864" bestFit="1" customWidth="1"/>
    <col min="11897" max="11897" width="17.875" style="864" bestFit="1" customWidth="1"/>
    <col min="11898" max="11898" width="16.375" style="864" bestFit="1" customWidth="1"/>
    <col min="11899" max="11899" width="17.875" style="864" bestFit="1" customWidth="1"/>
    <col min="11900" max="11900" width="5.75" style="864" bestFit="1" customWidth="1"/>
    <col min="11901" max="11902" width="9.75" style="864" bestFit="1" customWidth="1"/>
    <col min="11903" max="11903" width="7.75" style="864" bestFit="1" customWidth="1"/>
    <col min="11904" max="11904" width="9.75" style="864" bestFit="1" customWidth="1"/>
    <col min="11905" max="11905" width="59.375" style="864" bestFit="1" customWidth="1"/>
    <col min="11906" max="11906" width="45.5" style="864" bestFit="1" customWidth="1"/>
    <col min="11907" max="11907" width="27.625" style="864" bestFit="1" customWidth="1"/>
    <col min="11908" max="11908" width="11.875" style="864" bestFit="1" customWidth="1"/>
    <col min="11909" max="11912" width="14.125" style="864" bestFit="1" customWidth="1"/>
    <col min="11913" max="11913" width="15.625" style="864" bestFit="1" customWidth="1"/>
    <col min="11914" max="11914" width="14.125" style="864" bestFit="1" customWidth="1"/>
    <col min="11915" max="11916" width="19.625" style="864" bestFit="1" customWidth="1"/>
    <col min="11917" max="11917" width="21.875" style="864" bestFit="1" customWidth="1"/>
    <col min="11918" max="11918" width="19.375" style="864" bestFit="1" customWidth="1"/>
    <col min="11919" max="11919" width="16.375" style="864" bestFit="1" customWidth="1"/>
    <col min="11920" max="11920" width="23" style="864" bestFit="1" customWidth="1"/>
    <col min="11921" max="11922" width="14.125" style="864" bestFit="1" customWidth="1"/>
    <col min="11923" max="11923" width="23.25" style="864" bestFit="1" customWidth="1"/>
    <col min="11924" max="11925" width="14.375" style="864" bestFit="1" customWidth="1"/>
    <col min="11926" max="11926" width="23.125" style="864" bestFit="1" customWidth="1"/>
    <col min="11927" max="11927" width="18.875" style="864" bestFit="1" customWidth="1"/>
    <col min="11928" max="11928" width="14.375" style="864" bestFit="1" customWidth="1"/>
    <col min="11929" max="11929" width="16.5" style="864" bestFit="1" customWidth="1"/>
    <col min="11930" max="11930" width="25.25" style="864" bestFit="1" customWidth="1"/>
    <col min="11931" max="11932" width="18.625" style="864" bestFit="1" customWidth="1"/>
    <col min="11933" max="11933" width="23" style="864" bestFit="1" customWidth="1"/>
    <col min="11934" max="11935" width="26.75" style="864" bestFit="1" customWidth="1"/>
    <col min="11936" max="11936" width="25.25" style="864" bestFit="1" customWidth="1"/>
    <col min="11937" max="11937" width="29.625" style="864" bestFit="1" customWidth="1"/>
    <col min="11938" max="11938" width="25.25" style="864" bestFit="1" customWidth="1"/>
    <col min="11939" max="11939" width="29.625" style="864" bestFit="1" customWidth="1"/>
    <col min="11940" max="11943" width="20.875" style="864" bestFit="1" customWidth="1"/>
    <col min="11944" max="11944" width="13.875" style="864" bestFit="1" customWidth="1"/>
    <col min="11945" max="11945" width="16.5" style="864" bestFit="1" customWidth="1"/>
    <col min="11946" max="11946" width="7.75" style="864" bestFit="1" customWidth="1"/>
    <col min="11947" max="11947" width="20.75" style="864" bestFit="1" customWidth="1"/>
    <col min="11948" max="11950" width="16.375" style="864" bestFit="1" customWidth="1"/>
    <col min="11951" max="11954" width="31" style="864" bestFit="1" customWidth="1"/>
    <col min="11955" max="11956" width="18.625" style="864" bestFit="1" customWidth="1"/>
    <col min="11957" max="11957" width="16.375" style="864" bestFit="1" customWidth="1"/>
    <col min="11958" max="11959" width="18.625" style="864" bestFit="1" customWidth="1"/>
    <col min="11960" max="11960" width="16.375" style="864" bestFit="1" customWidth="1"/>
    <col min="11961" max="11962" width="18.625" style="864" bestFit="1" customWidth="1"/>
    <col min="11963" max="11963" width="20.75" style="864" bestFit="1" customWidth="1"/>
    <col min="11964" max="11965" width="23" style="864" bestFit="1" customWidth="1"/>
    <col min="11966" max="11966" width="25.25" style="864" bestFit="1" customWidth="1"/>
    <col min="11967" max="11967" width="23" style="864" bestFit="1" customWidth="1"/>
    <col min="11968" max="11968" width="20.75" style="864" bestFit="1" customWidth="1"/>
    <col min="11969" max="11970" width="23" style="864" bestFit="1" customWidth="1"/>
    <col min="11971" max="11971" width="25.25" style="864" bestFit="1" customWidth="1"/>
    <col min="11972" max="11972" width="23" style="864" bestFit="1" customWidth="1"/>
    <col min="11973" max="11973" width="18.625" style="864" bestFit="1" customWidth="1"/>
    <col min="11974" max="11976" width="20.75" style="864" bestFit="1" customWidth="1"/>
    <col min="11977" max="11977" width="19.75" style="864" bestFit="1" customWidth="1"/>
    <col min="11978" max="11979" width="22" style="864" bestFit="1" customWidth="1"/>
    <col min="11980" max="11980" width="14.125" style="864" bestFit="1" customWidth="1"/>
    <col min="11981" max="11982" width="20.75" style="864" bestFit="1" customWidth="1"/>
    <col min="11983" max="11984" width="18.625" style="864" bestFit="1" customWidth="1"/>
    <col min="11985" max="11987" width="20.75" style="864" bestFit="1" customWidth="1"/>
    <col min="11988" max="11989" width="23" style="864" bestFit="1" customWidth="1"/>
    <col min="11990" max="11990" width="20.75" style="864" bestFit="1" customWidth="1"/>
    <col min="11991" max="11992" width="23" style="864" bestFit="1" customWidth="1"/>
    <col min="11993" max="11993" width="25.25" style="864" bestFit="1" customWidth="1"/>
    <col min="11994" max="11995" width="23" style="864" bestFit="1" customWidth="1"/>
    <col min="11996" max="11998" width="25.25" style="864" bestFit="1" customWidth="1"/>
    <col min="11999" max="12000" width="27.5" style="864" bestFit="1" customWidth="1"/>
    <col min="12001" max="12001" width="25.25" style="864" bestFit="1" customWidth="1"/>
    <col min="12002" max="12003" width="27.5" style="864" bestFit="1" customWidth="1"/>
    <col min="12004" max="12004" width="29.625" style="864" bestFit="1" customWidth="1"/>
    <col min="12005" max="12005" width="27.5" style="864" bestFit="1" customWidth="1"/>
    <col min="12006" max="12006" width="24.5" style="864" bestFit="1" customWidth="1"/>
    <col min="12007" max="12007" width="29" style="864" bestFit="1" customWidth="1"/>
    <col min="12008" max="12009" width="20.75" style="864" bestFit="1" customWidth="1"/>
    <col min="12010" max="12010" width="27.5" style="864" bestFit="1" customWidth="1"/>
    <col min="12011" max="12012" width="23" style="864" bestFit="1" customWidth="1"/>
    <col min="12013" max="12013" width="29.625" style="864" bestFit="1" customWidth="1"/>
    <col min="12014" max="12014" width="9.125" style="864" bestFit="1" customWidth="1"/>
    <col min="12015" max="12017" width="18.125" style="864" bestFit="1" customWidth="1"/>
    <col min="12018" max="12018" width="20.375" style="864" bestFit="1" customWidth="1"/>
    <col min="12019" max="12019" width="25.25" style="864" bestFit="1" customWidth="1"/>
    <col min="12020" max="12020" width="27.5" style="864" bestFit="1" customWidth="1"/>
    <col min="12021" max="12022" width="9.125" style="864" bestFit="1" customWidth="1"/>
    <col min="12023" max="12023" width="11.25" style="864" bestFit="1" customWidth="1"/>
    <col min="12024" max="12024" width="15" style="864" bestFit="1" customWidth="1"/>
    <col min="12025" max="12025" width="16.375" style="864" bestFit="1" customWidth="1"/>
    <col min="12026" max="12028" width="23.25" style="864" bestFit="1" customWidth="1"/>
    <col min="12029" max="12030" width="20.75" style="864" bestFit="1" customWidth="1"/>
    <col min="12031" max="12031" width="6.625" style="864" bestFit="1" customWidth="1"/>
    <col min="12032" max="12032" width="9" style="864"/>
    <col min="12033" max="12033" width="16.375" style="864" bestFit="1" customWidth="1"/>
    <col min="12034" max="12034" width="14.125" style="864" bestFit="1" customWidth="1"/>
    <col min="12035" max="12037" width="9.75" style="864" bestFit="1" customWidth="1"/>
    <col min="12038" max="12038" width="14.125" style="864" bestFit="1" customWidth="1"/>
    <col min="12039" max="12039" width="15.25" style="864" customWidth="1"/>
    <col min="12040" max="12040" width="14.125" style="864" bestFit="1" customWidth="1"/>
    <col min="12041" max="12041" width="15.25" style="864" bestFit="1" customWidth="1"/>
    <col min="12042" max="12044" width="13.625" style="864" bestFit="1" customWidth="1"/>
    <col min="12045" max="12045" width="12" style="864" bestFit="1" customWidth="1"/>
    <col min="12046" max="12046" width="22.125" style="864" bestFit="1" customWidth="1"/>
    <col min="12047" max="12048" width="30.125" style="864" bestFit="1" customWidth="1"/>
    <col min="12049" max="12050" width="21" style="864" bestFit="1" customWidth="1"/>
    <col min="12051" max="12051" width="18.75" style="864" bestFit="1" customWidth="1"/>
    <col min="12052" max="12052" width="21" style="864" bestFit="1" customWidth="1"/>
    <col min="12053" max="12054" width="9.75" style="864" bestFit="1" customWidth="1"/>
    <col min="12055" max="12055" width="18.875" style="864" bestFit="1" customWidth="1"/>
    <col min="12056" max="12056" width="9.75" style="864" bestFit="1" customWidth="1"/>
    <col min="12057" max="12057" width="18.875" style="864" bestFit="1" customWidth="1"/>
    <col min="12058" max="12059" width="9.75" style="864" bestFit="1" customWidth="1"/>
    <col min="12060" max="12061" width="12.125" style="864" bestFit="1" customWidth="1"/>
    <col min="12062" max="12062" width="7.125" style="864" bestFit="1" customWidth="1"/>
    <col min="12063" max="12063" width="9.75" style="864" bestFit="1" customWidth="1"/>
    <col min="12064" max="12064" width="15.5" style="864" bestFit="1" customWidth="1"/>
    <col min="12065" max="12065" width="19.375" style="864" bestFit="1" customWidth="1"/>
    <col min="12066" max="12066" width="5.75" style="864" bestFit="1" customWidth="1"/>
    <col min="12067" max="12067" width="9.75" style="864" bestFit="1" customWidth="1"/>
    <col min="12068" max="12068" width="11.875" style="864" bestFit="1" customWidth="1"/>
    <col min="12069" max="12069" width="9.125" style="864" bestFit="1" customWidth="1"/>
    <col min="12070" max="12070" width="10.5" style="864" bestFit="1" customWidth="1"/>
    <col min="12071" max="12071" width="16.375" style="864" bestFit="1" customWidth="1"/>
    <col min="12072" max="12072" width="12.125" style="864" bestFit="1" customWidth="1"/>
    <col min="12073" max="12073" width="10.375" style="864" bestFit="1" customWidth="1"/>
    <col min="12074" max="12074" width="11.875" style="864" bestFit="1" customWidth="1"/>
    <col min="12075" max="12083" width="16.375" style="864" bestFit="1" customWidth="1"/>
    <col min="12084" max="12084" width="10.625" style="864" bestFit="1" customWidth="1"/>
    <col min="12085" max="12085" width="11.875" style="864" bestFit="1" customWidth="1"/>
    <col min="12086" max="12086" width="16.375" style="864" bestFit="1" customWidth="1"/>
    <col min="12087" max="12087" width="20.75" style="864" bestFit="1" customWidth="1"/>
    <col min="12088" max="12088" width="16.375" style="864" bestFit="1" customWidth="1"/>
    <col min="12089" max="12089" width="20.75" style="864" bestFit="1" customWidth="1"/>
    <col min="12090" max="12090" width="16.375" style="864" bestFit="1" customWidth="1"/>
    <col min="12091" max="12091" width="20.75" style="864" bestFit="1" customWidth="1"/>
    <col min="12092" max="12092" width="16.375" style="864" bestFit="1" customWidth="1"/>
    <col min="12093" max="12093" width="20.75" style="864" bestFit="1" customWidth="1"/>
    <col min="12094" max="12094" width="16.375" style="864" bestFit="1" customWidth="1"/>
    <col min="12095" max="12095" width="20.75" style="864" bestFit="1" customWidth="1"/>
    <col min="12096" max="12096" width="14.125" style="864" bestFit="1" customWidth="1"/>
    <col min="12097" max="12097" width="18.625" style="864" bestFit="1" customWidth="1"/>
    <col min="12098" max="12098" width="16.375" style="864" bestFit="1" customWidth="1"/>
    <col min="12099" max="12099" width="20.75" style="864" bestFit="1" customWidth="1"/>
    <col min="12100" max="12100" width="16.375" style="864" bestFit="1" customWidth="1"/>
    <col min="12101" max="12101" width="20.75" style="864" bestFit="1" customWidth="1"/>
    <col min="12102" max="12107" width="23" style="864" bestFit="1" customWidth="1"/>
    <col min="12108" max="12109" width="18.625" style="864" bestFit="1" customWidth="1"/>
    <col min="12110" max="12110" width="10.5" style="864" bestFit="1" customWidth="1"/>
    <col min="12111" max="12111" width="11.875" style="864" bestFit="1" customWidth="1"/>
    <col min="12112" max="12112" width="10.5" style="864" bestFit="1" customWidth="1"/>
    <col min="12113" max="12114" width="11.875" style="864" bestFit="1" customWidth="1"/>
    <col min="12115" max="12115" width="16.375" style="864" bestFit="1" customWidth="1"/>
    <col min="12116" max="12116" width="17.875" style="864" bestFit="1" customWidth="1"/>
    <col min="12117" max="12117" width="22.25" style="864" bestFit="1" customWidth="1"/>
    <col min="12118" max="12118" width="7.75" style="864" bestFit="1" customWidth="1"/>
    <col min="12119" max="12121" width="11.875" style="864" bestFit="1" customWidth="1"/>
    <col min="12122" max="12122" width="16.375" style="864" bestFit="1" customWidth="1"/>
    <col min="12123" max="12125" width="11.875" style="864" bestFit="1" customWidth="1"/>
    <col min="12126" max="12126" width="14.125" style="864" bestFit="1" customWidth="1"/>
    <col min="12127" max="12127" width="11.875" style="864" bestFit="1" customWidth="1"/>
    <col min="12128" max="12128" width="16.375" style="864" bestFit="1" customWidth="1"/>
    <col min="12129" max="12129" width="18.625" style="864" bestFit="1" customWidth="1"/>
    <col min="12130" max="12130" width="10.5" style="864" bestFit="1" customWidth="1"/>
    <col min="12131" max="12131" width="14.25" style="864" bestFit="1" customWidth="1"/>
    <col min="12132" max="12133" width="13.375" style="864" bestFit="1" customWidth="1"/>
    <col min="12134" max="12134" width="16.375" style="864" bestFit="1" customWidth="1"/>
    <col min="12135" max="12135" width="16.5" style="864" bestFit="1" customWidth="1"/>
    <col min="12136" max="12137" width="20.125" style="864" bestFit="1" customWidth="1"/>
    <col min="12138" max="12139" width="23" style="864" bestFit="1" customWidth="1"/>
    <col min="12140" max="12140" width="18.625" style="864" bestFit="1" customWidth="1"/>
    <col min="12141" max="12141" width="9.25" style="864" bestFit="1" customWidth="1"/>
    <col min="12142" max="12142" width="7.25" style="864" bestFit="1" customWidth="1"/>
    <col min="12143" max="12143" width="10.375" style="864" bestFit="1" customWidth="1"/>
    <col min="12144" max="12145" width="11.875" style="864" bestFit="1" customWidth="1"/>
    <col min="12146" max="12146" width="14.375" style="864" bestFit="1" customWidth="1"/>
    <col min="12147" max="12147" width="11.875" style="864" bestFit="1" customWidth="1"/>
    <col min="12148" max="12149" width="16.375" style="864" bestFit="1" customWidth="1"/>
    <col min="12150" max="12150" width="11.875" style="864" bestFit="1" customWidth="1"/>
    <col min="12151" max="12152" width="16.375" style="864" bestFit="1" customWidth="1"/>
    <col min="12153" max="12153" width="17.875" style="864" bestFit="1" customWidth="1"/>
    <col min="12154" max="12154" width="16.375" style="864" bestFit="1" customWidth="1"/>
    <col min="12155" max="12155" width="17.875" style="864" bestFit="1" customWidth="1"/>
    <col min="12156" max="12156" width="5.75" style="864" bestFit="1" customWidth="1"/>
    <col min="12157" max="12158" width="9.75" style="864" bestFit="1" customWidth="1"/>
    <col min="12159" max="12159" width="7.75" style="864" bestFit="1" customWidth="1"/>
    <col min="12160" max="12160" width="9.75" style="864" bestFit="1" customWidth="1"/>
    <col min="12161" max="12161" width="59.375" style="864" bestFit="1" customWidth="1"/>
    <col min="12162" max="12162" width="45.5" style="864" bestFit="1" customWidth="1"/>
    <col min="12163" max="12163" width="27.625" style="864" bestFit="1" customWidth="1"/>
    <col min="12164" max="12164" width="11.875" style="864" bestFit="1" customWidth="1"/>
    <col min="12165" max="12168" width="14.125" style="864" bestFit="1" customWidth="1"/>
    <col min="12169" max="12169" width="15.625" style="864" bestFit="1" customWidth="1"/>
    <col min="12170" max="12170" width="14.125" style="864" bestFit="1" customWidth="1"/>
    <col min="12171" max="12172" width="19.625" style="864" bestFit="1" customWidth="1"/>
    <col min="12173" max="12173" width="21.875" style="864" bestFit="1" customWidth="1"/>
    <col min="12174" max="12174" width="19.375" style="864" bestFit="1" customWidth="1"/>
    <col min="12175" max="12175" width="16.375" style="864" bestFit="1" customWidth="1"/>
    <col min="12176" max="12176" width="23" style="864" bestFit="1" customWidth="1"/>
    <col min="12177" max="12178" width="14.125" style="864" bestFit="1" customWidth="1"/>
    <col min="12179" max="12179" width="23.25" style="864" bestFit="1" customWidth="1"/>
    <col min="12180" max="12181" width="14.375" style="864" bestFit="1" customWidth="1"/>
    <col min="12182" max="12182" width="23.125" style="864" bestFit="1" customWidth="1"/>
    <col min="12183" max="12183" width="18.875" style="864" bestFit="1" customWidth="1"/>
    <col min="12184" max="12184" width="14.375" style="864" bestFit="1" customWidth="1"/>
    <col min="12185" max="12185" width="16.5" style="864" bestFit="1" customWidth="1"/>
    <col min="12186" max="12186" width="25.25" style="864" bestFit="1" customWidth="1"/>
    <col min="12187" max="12188" width="18.625" style="864" bestFit="1" customWidth="1"/>
    <col min="12189" max="12189" width="23" style="864" bestFit="1" customWidth="1"/>
    <col min="12190" max="12191" width="26.75" style="864" bestFit="1" customWidth="1"/>
    <col min="12192" max="12192" width="25.25" style="864" bestFit="1" customWidth="1"/>
    <col min="12193" max="12193" width="29.625" style="864" bestFit="1" customWidth="1"/>
    <col min="12194" max="12194" width="25.25" style="864" bestFit="1" customWidth="1"/>
    <col min="12195" max="12195" width="29.625" style="864" bestFit="1" customWidth="1"/>
    <col min="12196" max="12199" width="20.875" style="864" bestFit="1" customWidth="1"/>
    <col min="12200" max="12200" width="13.875" style="864" bestFit="1" customWidth="1"/>
    <col min="12201" max="12201" width="16.5" style="864" bestFit="1" customWidth="1"/>
    <col min="12202" max="12202" width="7.75" style="864" bestFit="1" customWidth="1"/>
    <col min="12203" max="12203" width="20.75" style="864" bestFit="1" customWidth="1"/>
    <col min="12204" max="12206" width="16.375" style="864" bestFit="1" customWidth="1"/>
    <col min="12207" max="12210" width="31" style="864" bestFit="1" customWidth="1"/>
    <col min="12211" max="12212" width="18.625" style="864" bestFit="1" customWidth="1"/>
    <col min="12213" max="12213" width="16.375" style="864" bestFit="1" customWidth="1"/>
    <col min="12214" max="12215" width="18.625" style="864" bestFit="1" customWidth="1"/>
    <col min="12216" max="12216" width="16.375" style="864" bestFit="1" customWidth="1"/>
    <col min="12217" max="12218" width="18.625" style="864" bestFit="1" customWidth="1"/>
    <col min="12219" max="12219" width="20.75" style="864" bestFit="1" customWidth="1"/>
    <col min="12220" max="12221" width="23" style="864" bestFit="1" customWidth="1"/>
    <col min="12222" max="12222" width="25.25" style="864" bestFit="1" customWidth="1"/>
    <col min="12223" max="12223" width="23" style="864" bestFit="1" customWidth="1"/>
    <col min="12224" max="12224" width="20.75" style="864" bestFit="1" customWidth="1"/>
    <col min="12225" max="12226" width="23" style="864" bestFit="1" customWidth="1"/>
    <col min="12227" max="12227" width="25.25" style="864" bestFit="1" customWidth="1"/>
    <col min="12228" max="12228" width="23" style="864" bestFit="1" customWidth="1"/>
    <col min="12229" max="12229" width="18.625" style="864" bestFit="1" customWidth="1"/>
    <col min="12230" max="12232" width="20.75" style="864" bestFit="1" customWidth="1"/>
    <col min="12233" max="12233" width="19.75" style="864" bestFit="1" customWidth="1"/>
    <col min="12234" max="12235" width="22" style="864" bestFit="1" customWidth="1"/>
    <col min="12236" max="12236" width="14.125" style="864" bestFit="1" customWidth="1"/>
    <col min="12237" max="12238" width="20.75" style="864" bestFit="1" customWidth="1"/>
    <col min="12239" max="12240" width="18.625" style="864" bestFit="1" customWidth="1"/>
    <col min="12241" max="12243" width="20.75" style="864" bestFit="1" customWidth="1"/>
    <col min="12244" max="12245" width="23" style="864" bestFit="1" customWidth="1"/>
    <col min="12246" max="12246" width="20.75" style="864" bestFit="1" customWidth="1"/>
    <col min="12247" max="12248" width="23" style="864" bestFit="1" customWidth="1"/>
    <col min="12249" max="12249" width="25.25" style="864" bestFit="1" customWidth="1"/>
    <col min="12250" max="12251" width="23" style="864" bestFit="1" customWidth="1"/>
    <col min="12252" max="12254" width="25.25" style="864" bestFit="1" customWidth="1"/>
    <col min="12255" max="12256" width="27.5" style="864" bestFit="1" customWidth="1"/>
    <col min="12257" max="12257" width="25.25" style="864" bestFit="1" customWidth="1"/>
    <col min="12258" max="12259" width="27.5" style="864" bestFit="1" customWidth="1"/>
    <col min="12260" max="12260" width="29.625" style="864" bestFit="1" customWidth="1"/>
    <col min="12261" max="12261" width="27.5" style="864" bestFit="1" customWidth="1"/>
    <col min="12262" max="12262" width="24.5" style="864" bestFit="1" customWidth="1"/>
    <col min="12263" max="12263" width="29" style="864" bestFit="1" customWidth="1"/>
    <col min="12264" max="12265" width="20.75" style="864" bestFit="1" customWidth="1"/>
    <col min="12266" max="12266" width="27.5" style="864" bestFit="1" customWidth="1"/>
    <col min="12267" max="12268" width="23" style="864" bestFit="1" customWidth="1"/>
    <col min="12269" max="12269" width="29.625" style="864" bestFit="1" customWidth="1"/>
    <col min="12270" max="12270" width="9.125" style="864" bestFit="1" customWidth="1"/>
    <col min="12271" max="12273" width="18.125" style="864" bestFit="1" customWidth="1"/>
    <col min="12274" max="12274" width="20.375" style="864" bestFit="1" customWidth="1"/>
    <col min="12275" max="12275" width="25.25" style="864" bestFit="1" customWidth="1"/>
    <col min="12276" max="12276" width="27.5" style="864" bestFit="1" customWidth="1"/>
    <col min="12277" max="12278" width="9.125" style="864" bestFit="1" customWidth="1"/>
    <col min="12279" max="12279" width="11.25" style="864" bestFit="1" customWidth="1"/>
    <col min="12280" max="12280" width="15" style="864" bestFit="1" customWidth="1"/>
    <col min="12281" max="12281" width="16.375" style="864" bestFit="1" customWidth="1"/>
    <col min="12282" max="12284" width="23.25" style="864" bestFit="1" customWidth="1"/>
    <col min="12285" max="12286" width="20.75" style="864" bestFit="1" customWidth="1"/>
    <col min="12287" max="12287" width="6.625" style="864" bestFit="1" customWidth="1"/>
    <col min="12288" max="12288" width="9" style="864"/>
    <col min="12289" max="12289" width="16.375" style="864" bestFit="1" customWidth="1"/>
    <col min="12290" max="12290" width="14.125" style="864" bestFit="1" customWidth="1"/>
    <col min="12291" max="12293" width="9.75" style="864" bestFit="1" customWidth="1"/>
    <col min="12294" max="12294" width="14.125" style="864" bestFit="1" customWidth="1"/>
    <col min="12295" max="12295" width="15.25" style="864" customWidth="1"/>
    <col min="12296" max="12296" width="14.125" style="864" bestFit="1" customWidth="1"/>
    <col min="12297" max="12297" width="15.25" style="864" bestFit="1" customWidth="1"/>
    <col min="12298" max="12300" width="13.625" style="864" bestFit="1" customWidth="1"/>
    <col min="12301" max="12301" width="12" style="864" bestFit="1" customWidth="1"/>
    <col min="12302" max="12302" width="22.125" style="864" bestFit="1" customWidth="1"/>
    <col min="12303" max="12304" width="30.125" style="864" bestFit="1" customWidth="1"/>
    <col min="12305" max="12306" width="21" style="864" bestFit="1" customWidth="1"/>
    <col min="12307" max="12307" width="18.75" style="864" bestFit="1" customWidth="1"/>
    <col min="12308" max="12308" width="21" style="864" bestFit="1" customWidth="1"/>
    <col min="12309" max="12310" width="9.75" style="864" bestFit="1" customWidth="1"/>
    <col min="12311" max="12311" width="18.875" style="864" bestFit="1" customWidth="1"/>
    <col min="12312" max="12312" width="9.75" style="864" bestFit="1" customWidth="1"/>
    <col min="12313" max="12313" width="18.875" style="864" bestFit="1" customWidth="1"/>
    <col min="12314" max="12315" width="9.75" style="864" bestFit="1" customWidth="1"/>
    <col min="12316" max="12317" width="12.125" style="864" bestFit="1" customWidth="1"/>
    <col min="12318" max="12318" width="7.125" style="864" bestFit="1" customWidth="1"/>
    <col min="12319" max="12319" width="9.75" style="864" bestFit="1" customWidth="1"/>
    <col min="12320" max="12320" width="15.5" style="864" bestFit="1" customWidth="1"/>
    <col min="12321" max="12321" width="19.375" style="864" bestFit="1" customWidth="1"/>
    <col min="12322" max="12322" width="5.75" style="864" bestFit="1" customWidth="1"/>
    <col min="12323" max="12323" width="9.75" style="864" bestFit="1" customWidth="1"/>
    <col min="12324" max="12324" width="11.875" style="864" bestFit="1" customWidth="1"/>
    <col min="12325" max="12325" width="9.125" style="864" bestFit="1" customWidth="1"/>
    <col min="12326" max="12326" width="10.5" style="864" bestFit="1" customWidth="1"/>
    <col min="12327" max="12327" width="16.375" style="864" bestFit="1" customWidth="1"/>
    <col min="12328" max="12328" width="12.125" style="864" bestFit="1" customWidth="1"/>
    <col min="12329" max="12329" width="10.375" style="864" bestFit="1" customWidth="1"/>
    <col min="12330" max="12330" width="11.875" style="864" bestFit="1" customWidth="1"/>
    <col min="12331" max="12339" width="16.375" style="864" bestFit="1" customWidth="1"/>
    <col min="12340" max="12340" width="10.625" style="864" bestFit="1" customWidth="1"/>
    <col min="12341" max="12341" width="11.875" style="864" bestFit="1" customWidth="1"/>
    <col min="12342" max="12342" width="16.375" style="864" bestFit="1" customWidth="1"/>
    <col min="12343" max="12343" width="20.75" style="864" bestFit="1" customWidth="1"/>
    <col min="12344" max="12344" width="16.375" style="864" bestFit="1" customWidth="1"/>
    <col min="12345" max="12345" width="20.75" style="864" bestFit="1" customWidth="1"/>
    <col min="12346" max="12346" width="16.375" style="864" bestFit="1" customWidth="1"/>
    <col min="12347" max="12347" width="20.75" style="864" bestFit="1" customWidth="1"/>
    <col min="12348" max="12348" width="16.375" style="864" bestFit="1" customWidth="1"/>
    <col min="12349" max="12349" width="20.75" style="864" bestFit="1" customWidth="1"/>
    <col min="12350" max="12350" width="16.375" style="864" bestFit="1" customWidth="1"/>
    <col min="12351" max="12351" width="20.75" style="864" bestFit="1" customWidth="1"/>
    <col min="12352" max="12352" width="14.125" style="864" bestFit="1" customWidth="1"/>
    <col min="12353" max="12353" width="18.625" style="864" bestFit="1" customWidth="1"/>
    <col min="12354" max="12354" width="16.375" style="864" bestFit="1" customWidth="1"/>
    <col min="12355" max="12355" width="20.75" style="864" bestFit="1" customWidth="1"/>
    <col min="12356" max="12356" width="16.375" style="864" bestFit="1" customWidth="1"/>
    <col min="12357" max="12357" width="20.75" style="864" bestFit="1" customWidth="1"/>
    <col min="12358" max="12363" width="23" style="864" bestFit="1" customWidth="1"/>
    <col min="12364" max="12365" width="18.625" style="864" bestFit="1" customWidth="1"/>
    <col min="12366" max="12366" width="10.5" style="864" bestFit="1" customWidth="1"/>
    <col min="12367" max="12367" width="11.875" style="864" bestFit="1" customWidth="1"/>
    <col min="12368" max="12368" width="10.5" style="864" bestFit="1" customWidth="1"/>
    <col min="12369" max="12370" width="11.875" style="864" bestFit="1" customWidth="1"/>
    <col min="12371" max="12371" width="16.375" style="864" bestFit="1" customWidth="1"/>
    <col min="12372" max="12372" width="17.875" style="864" bestFit="1" customWidth="1"/>
    <col min="12373" max="12373" width="22.25" style="864" bestFit="1" customWidth="1"/>
    <col min="12374" max="12374" width="7.75" style="864" bestFit="1" customWidth="1"/>
    <col min="12375" max="12377" width="11.875" style="864" bestFit="1" customWidth="1"/>
    <col min="12378" max="12378" width="16.375" style="864" bestFit="1" customWidth="1"/>
    <col min="12379" max="12381" width="11.875" style="864" bestFit="1" customWidth="1"/>
    <col min="12382" max="12382" width="14.125" style="864" bestFit="1" customWidth="1"/>
    <col min="12383" max="12383" width="11.875" style="864" bestFit="1" customWidth="1"/>
    <col min="12384" max="12384" width="16.375" style="864" bestFit="1" customWidth="1"/>
    <col min="12385" max="12385" width="18.625" style="864" bestFit="1" customWidth="1"/>
    <col min="12386" max="12386" width="10.5" style="864" bestFit="1" customWidth="1"/>
    <col min="12387" max="12387" width="14.25" style="864" bestFit="1" customWidth="1"/>
    <col min="12388" max="12389" width="13.375" style="864" bestFit="1" customWidth="1"/>
    <col min="12390" max="12390" width="16.375" style="864" bestFit="1" customWidth="1"/>
    <col min="12391" max="12391" width="16.5" style="864" bestFit="1" customWidth="1"/>
    <col min="12392" max="12393" width="20.125" style="864" bestFit="1" customWidth="1"/>
    <col min="12394" max="12395" width="23" style="864" bestFit="1" customWidth="1"/>
    <col min="12396" max="12396" width="18.625" style="864" bestFit="1" customWidth="1"/>
    <col min="12397" max="12397" width="9.25" style="864" bestFit="1" customWidth="1"/>
    <col min="12398" max="12398" width="7.25" style="864" bestFit="1" customWidth="1"/>
    <col min="12399" max="12399" width="10.375" style="864" bestFit="1" customWidth="1"/>
    <col min="12400" max="12401" width="11.875" style="864" bestFit="1" customWidth="1"/>
    <col min="12402" max="12402" width="14.375" style="864" bestFit="1" customWidth="1"/>
    <col min="12403" max="12403" width="11.875" style="864" bestFit="1" customWidth="1"/>
    <col min="12404" max="12405" width="16.375" style="864" bestFit="1" customWidth="1"/>
    <col min="12406" max="12406" width="11.875" style="864" bestFit="1" customWidth="1"/>
    <col min="12407" max="12408" width="16.375" style="864" bestFit="1" customWidth="1"/>
    <col min="12409" max="12409" width="17.875" style="864" bestFit="1" customWidth="1"/>
    <col min="12410" max="12410" width="16.375" style="864" bestFit="1" customWidth="1"/>
    <col min="12411" max="12411" width="17.875" style="864" bestFit="1" customWidth="1"/>
    <col min="12412" max="12412" width="5.75" style="864" bestFit="1" customWidth="1"/>
    <col min="12413" max="12414" width="9.75" style="864" bestFit="1" customWidth="1"/>
    <col min="12415" max="12415" width="7.75" style="864" bestFit="1" customWidth="1"/>
    <col min="12416" max="12416" width="9.75" style="864" bestFit="1" customWidth="1"/>
    <col min="12417" max="12417" width="59.375" style="864" bestFit="1" customWidth="1"/>
    <col min="12418" max="12418" width="45.5" style="864" bestFit="1" customWidth="1"/>
    <col min="12419" max="12419" width="27.625" style="864" bestFit="1" customWidth="1"/>
    <col min="12420" max="12420" width="11.875" style="864" bestFit="1" customWidth="1"/>
    <col min="12421" max="12424" width="14.125" style="864" bestFit="1" customWidth="1"/>
    <col min="12425" max="12425" width="15.625" style="864" bestFit="1" customWidth="1"/>
    <col min="12426" max="12426" width="14.125" style="864" bestFit="1" customWidth="1"/>
    <col min="12427" max="12428" width="19.625" style="864" bestFit="1" customWidth="1"/>
    <col min="12429" max="12429" width="21.875" style="864" bestFit="1" customWidth="1"/>
    <col min="12430" max="12430" width="19.375" style="864" bestFit="1" customWidth="1"/>
    <col min="12431" max="12431" width="16.375" style="864" bestFit="1" customWidth="1"/>
    <col min="12432" max="12432" width="23" style="864" bestFit="1" customWidth="1"/>
    <col min="12433" max="12434" width="14.125" style="864" bestFit="1" customWidth="1"/>
    <col min="12435" max="12435" width="23.25" style="864" bestFit="1" customWidth="1"/>
    <col min="12436" max="12437" width="14.375" style="864" bestFit="1" customWidth="1"/>
    <col min="12438" max="12438" width="23.125" style="864" bestFit="1" customWidth="1"/>
    <col min="12439" max="12439" width="18.875" style="864" bestFit="1" customWidth="1"/>
    <col min="12440" max="12440" width="14.375" style="864" bestFit="1" customWidth="1"/>
    <col min="12441" max="12441" width="16.5" style="864" bestFit="1" customWidth="1"/>
    <col min="12442" max="12442" width="25.25" style="864" bestFit="1" customWidth="1"/>
    <col min="12443" max="12444" width="18.625" style="864" bestFit="1" customWidth="1"/>
    <col min="12445" max="12445" width="23" style="864" bestFit="1" customWidth="1"/>
    <col min="12446" max="12447" width="26.75" style="864" bestFit="1" customWidth="1"/>
    <col min="12448" max="12448" width="25.25" style="864" bestFit="1" customWidth="1"/>
    <col min="12449" max="12449" width="29.625" style="864" bestFit="1" customWidth="1"/>
    <col min="12450" max="12450" width="25.25" style="864" bestFit="1" customWidth="1"/>
    <col min="12451" max="12451" width="29.625" style="864" bestFit="1" customWidth="1"/>
    <col min="12452" max="12455" width="20.875" style="864" bestFit="1" customWidth="1"/>
    <col min="12456" max="12456" width="13.875" style="864" bestFit="1" customWidth="1"/>
    <col min="12457" max="12457" width="16.5" style="864" bestFit="1" customWidth="1"/>
    <col min="12458" max="12458" width="7.75" style="864" bestFit="1" customWidth="1"/>
    <col min="12459" max="12459" width="20.75" style="864" bestFit="1" customWidth="1"/>
    <col min="12460" max="12462" width="16.375" style="864" bestFit="1" customWidth="1"/>
    <col min="12463" max="12466" width="31" style="864" bestFit="1" customWidth="1"/>
    <col min="12467" max="12468" width="18.625" style="864" bestFit="1" customWidth="1"/>
    <col min="12469" max="12469" width="16.375" style="864" bestFit="1" customWidth="1"/>
    <col min="12470" max="12471" width="18.625" style="864" bestFit="1" customWidth="1"/>
    <col min="12472" max="12472" width="16.375" style="864" bestFit="1" customWidth="1"/>
    <col min="12473" max="12474" width="18.625" style="864" bestFit="1" customWidth="1"/>
    <col min="12475" max="12475" width="20.75" style="864" bestFit="1" customWidth="1"/>
    <col min="12476" max="12477" width="23" style="864" bestFit="1" customWidth="1"/>
    <col min="12478" max="12478" width="25.25" style="864" bestFit="1" customWidth="1"/>
    <col min="12479" max="12479" width="23" style="864" bestFit="1" customWidth="1"/>
    <col min="12480" max="12480" width="20.75" style="864" bestFit="1" customWidth="1"/>
    <col min="12481" max="12482" width="23" style="864" bestFit="1" customWidth="1"/>
    <col min="12483" max="12483" width="25.25" style="864" bestFit="1" customWidth="1"/>
    <col min="12484" max="12484" width="23" style="864" bestFit="1" customWidth="1"/>
    <col min="12485" max="12485" width="18.625" style="864" bestFit="1" customWidth="1"/>
    <col min="12486" max="12488" width="20.75" style="864" bestFit="1" customWidth="1"/>
    <col min="12489" max="12489" width="19.75" style="864" bestFit="1" customWidth="1"/>
    <col min="12490" max="12491" width="22" style="864" bestFit="1" customWidth="1"/>
    <col min="12492" max="12492" width="14.125" style="864" bestFit="1" customWidth="1"/>
    <col min="12493" max="12494" width="20.75" style="864" bestFit="1" customWidth="1"/>
    <col min="12495" max="12496" width="18.625" style="864" bestFit="1" customWidth="1"/>
    <col min="12497" max="12499" width="20.75" style="864" bestFit="1" customWidth="1"/>
    <col min="12500" max="12501" width="23" style="864" bestFit="1" customWidth="1"/>
    <col min="12502" max="12502" width="20.75" style="864" bestFit="1" customWidth="1"/>
    <col min="12503" max="12504" width="23" style="864" bestFit="1" customWidth="1"/>
    <col min="12505" max="12505" width="25.25" style="864" bestFit="1" customWidth="1"/>
    <col min="12506" max="12507" width="23" style="864" bestFit="1" customWidth="1"/>
    <col min="12508" max="12510" width="25.25" style="864" bestFit="1" customWidth="1"/>
    <col min="12511" max="12512" width="27.5" style="864" bestFit="1" customWidth="1"/>
    <col min="12513" max="12513" width="25.25" style="864" bestFit="1" customWidth="1"/>
    <col min="12514" max="12515" width="27.5" style="864" bestFit="1" customWidth="1"/>
    <col min="12516" max="12516" width="29.625" style="864" bestFit="1" customWidth="1"/>
    <col min="12517" max="12517" width="27.5" style="864" bestFit="1" customWidth="1"/>
    <col min="12518" max="12518" width="24.5" style="864" bestFit="1" customWidth="1"/>
    <col min="12519" max="12519" width="29" style="864" bestFit="1" customWidth="1"/>
    <col min="12520" max="12521" width="20.75" style="864" bestFit="1" customWidth="1"/>
    <col min="12522" max="12522" width="27.5" style="864" bestFit="1" customWidth="1"/>
    <col min="12523" max="12524" width="23" style="864" bestFit="1" customWidth="1"/>
    <col min="12525" max="12525" width="29.625" style="864" bestFit="1" customWidth="1"/>
    <col min="12526" max="12526" width="9.125" style="864" bestFit="1" customWidth="1"/>
    <col min="12527" max="12529" width="18.125" style="864" bestFit="1" customWidth="1"/>
    <col min="12530" max="12530" width="20.375" style="864" bestFit="1" customWidth="1"/>
    <col min="12531" max="12531" width="25.25" style="864" bestFit="1" customWidth="1"/>
    <col min="12532" max="12532" width="27.5" style="864" bestFit="1" customWidth="1"/>
    <col min="12533" max="12534" width="9.125" style="864" bestFit="1" customWidth="1"/>
    <col min="12535" max="12535" width="11.25" style="864" bestFit="1" customWidth="1"/>
    <col min="12536" max="12536" width="15" style="864" bestFit="1" customWidth="1"/>
    <col min="12537" max="12537" width="16.375" style="864" bestFit="1" customWidth="1"/>
    <col min="12538" max="12540" width="23.25" style="864" bestFit="1" customWidth="1"/>
    <col min="12541" max="12542" width="20.75" style="864" bestFit="1" customWidth="1"/>
    <col min="12543" max="12543" width="6.625" style="864" bestFit="1" customWidth="1"/>
    <col min="12544" max="12544" width="9" style="864"/>
    <col min="12545" max="12545" width="16.375" style="864" bestFit="1" customWidth="1"/>
    <col min="12546" max="12546" width="14.125" style="864" bestFit="1" customWidth="1"/>
    <col min="12547" max="12549" width="9.75" style="864" bestFit="1" customWidth="1"/>
    <col min="12550" max="12550" width="14.125" style="864" bestFit="1" customWidth="1"/>
    <col min="12551" max="12551" width="15.25" style="864" customWidth="1"/>
    <col min="12552" max="12552" width="14.125" style="864" bestFit="1" customWidth="1"/>
    <col min="12553" max="12553" width="15.25" style="864" bestFit="1" customWidth="1"/>
    <col min="12554" max="12556" width="13.625" style="864" bestFit="1" customWidth="1"/>
    <col min="12557" max="12557" width="12" style="864" bestFit="1" customWidth="1"/>
    <col min="12558" max="12558" width="22.125" style="864" bestFit="1" customWidth="1"/>
    <col min="12559" max="12560" width="30.125" style="864" bestFit="1" customWidth="1"/>
    <col min="12561" max="12562" width="21" style="864" bestFit="1" customWidth="1"/>
    <col min="12563" max="12563" width="18.75" style="864" bestFit="1" customWidth="1"/>
    <col min="12564" max="12564" width="21" style="864" bestFit="1" customWidth="1"/>
    <col min="12565" max="12566" width="9.75" style="864" bestFit="1" customWidth="1"/>
    <col min="12567" max="12567" width="18.875" style="864" bestFit="1" customWidth="1"/>
    <col min="12568" max="12568" width="9.75" style="864" bestFit="1" customWidth="1"/>
    <col min="12569" max="12569" width="18.875" style="864" bestFit="1" customWidth="1"/>
    <col min="12570" max="12571" width="9.75" style="864" bestFit="1" customWidth="1"/>
    <col min="12572" max="12573" width="12.125" style="864" bestFit="1" customWidth="1"/>
    <col min="12574" max="12574" width="7.125" style="864" bestFit="1" customWidth="1"/>
    <col min="12575" max="12575" width="9.75" style="864" bestFit="1" customWidth="1"/>
    <col min="12576" max="12576" width="15.5" style="864" bestFit="1" customWidth="1"/>
    <col min="12577" max="12577" width="19.375" style="864" bestFit="1" customWidth="1"/>
    <col min="12578" max="12578" width="5.75" style="864" bestFit="1" customWidth="1"/>
    <col min="12579" max="12579" width="9.75" style="864" bestFit="1" customWidth="1"/>
    <col min="12580" max="12580" width="11.875" style="864" bestFit="1" customWidth="1"/>
    <col min="12581" max="12581" width="9.125" style="864" bestFit="1" customWidth="1"/>
    <col min="12582" max="12582" width="10.5" style="864" bestFit="1" customWidth="1"/>
    <col min="12583" max="12583" width="16.375" style="864" bestFit="1" customWidth="1"/>
    <col min="12584" max="12584" width="12.125" style="864" bestFit="1" customWidth="1"/>
    <col min="12585" max="12585" width="10.375" style="864" bestFit="1" customWidth="1"/>
    <col min="12586" max="12586" width="11.875" style="864" bestFit="1" customWidth="1"/>
    <col min="12587" max="12595" width="16.375" style="864" bestFit="1" customWidth="1"/>
    <col min="12596" max="12596" width="10.625" style="864" bestFit="1" customWidth="1"/>
    <col min="12597" max="12597" width="11.875" style="864" bestFit="1" customWidth="1"/>
    <col min="12598" max="12598" width="16.375" style="864" bestFit="1" customWidth="1"/>
    <col min="12599" max="12599" width="20.75" style="864" bestFit="1" customWidth="1"/>
    <col min="12600" max="12600" width="16.375" style="864" bestFit="1" customWidth="1"/>
    <col min="12601" max="12601" width="20.75" style="864" bestFit="1" customWidth="1"/>
    <col min="12602" max="12602" width="16.375" style="864" bestFit="1" customWidth="1"/>
    <col min="12603" max="12603" width="20.75" style="864" bestFit="1" customWidth="1"/>
    <col min="12604" max="12604" width="16.375" style="864" bestFit="1" customWidth="1"/>
    <col min="12605" max="12605" width="20.75" style="864" bestFit="1" customWidth="1"/>
    <col min="12606" max="12606" width="16.375" style="864" bestFit="1" customWidth="1"/>
    <col min="12607" max="12607" width="20.75" style="864" bestFit="1" customWidth="1"/>
    <col min="12608" max="12608" width="14.125" style="864" bestFit="1" customWidth="1"/>
    <col min="12609" max="12609" width="18.625" style="864" bestFit="1" customWidth="1"/>
    <col min="12610" max="12610" width="16.375" style="864" bestFit="1" customWidth="1"/>
    <col min="12611" max="12611" width="20.75" style="864" bestFit="1" customWidth="1"/>
    <col min="12612" max="12612" width="16.375" style="864" bestFit="1" customWidth="1"/>
    <col min="12613" max="12613" width="20.75" style="864" bestFit="1" customWidth="1"/>
    <col min="12614" max="12619" width="23" style="864" bestFit="1" customWidth="1"/>
    <col min="12620" max="12621" width="18.625" style="864" bestFit="1" customWidth="1"/>
    <col min="12622" max="12622" width="10.5" style="864" bestFit="1" customWidth="1"/>
    <col min="12623" max="12623" width="11.875" style="864" bestFit="1" customWidth="1"/>
    <col min="12624" max="12624" width="10.5" style="864" bestFit="1" customWidth="1"/>
    <col min="12625" max="12626" width="11.875" style="864" bestFit="1" customWidth="1"/>
    <col min="12627" max="12627" width="16.375" style="864" bestFit="1" customWidth="1"/>
    <col min="12628" max="12628" width="17.875" style="864" bestFit="1" customWidth="1"/>
    <col min="12629" max="12629" width="22.25" style="864" bestFit="1" customWidth="1"/>
    <col min="12630" max="12630" width="7.75" style="864" bestFit="1" customWidth="1"/>
    <col min="12631" max="12633" width="11.875" style="864" bestFit="1" customWidth="1"/>
    <col min="12634" max="12634" width="16.375" style="864" bestFit="1" customWidth="1"/>
    <col min="12635" max="12637" width="11.875" style="864" bestFit="1" customWidth="1"/>
    <col min="12638" max="12638" width="14.125" style="864" bestFit="1" customWidth="1"/>
    <col min="12639" max="12639" width="11.875" style="864" bestFit="1" customWidth="1"/>
    <col min="12640" max="12640" width="16.375" style="864" bestFit="1" customWidth="1"/>
    <col min="12641" max="12641" width="18.625" style="864" bestFit="1" customWidth="1"/>
    <col min="12642" max="12642" width="10.5" style="864" bestFit="1" customWidth="1"/>
    <col min="12643" max="12643" width="14.25" style="864" bestFit="1" customWidth="1"/>
    <col min="12644" max="12645" width="13.375" style="864" bestFit="1" customWidth="1"/>
    <col min="12646" max="12646" width="16.375" style="864" bestFit="1" customWidth="1"/>
    <col min="12647" max="12647" width="16.5" style="864" bestFit="1" customWidth="1"/>
    <col min="12648" max="12649" width="20.125" style="864" bestFit="1" customWidth="1"/>
    <col min="12650" max="12651" width="23" style="864" bestFit="1" customWidth="1"/>
    <col min="12652" max="12652" width="18.625" style="864" bestFit="1" customWidth="1"/>
    <col min="12653" max="12653" width="9.25" style="864" bestFit="1" customWidth="1"/>
    <col min="12654" max="12654" width="7.25" style="864" bestFit="1" customWidth="1"/>
    <col min="12655" max="12655" width="10.375" style="864" bestFit="1" customWidth="1"/>
    <col min="12656" max="12657" width="11.875" style="864" bestFit="1" customWidth="1"/>
    <col min="12658" max="12658" width="14.375" style="864" bestFit="1" customWidth="1"/>
    <col min="12659" max="12659" width="11.875" style="864" bestFit="1" customWidth="1"/>
    <col min="12660" max="12661" width="16.375" style="864" bestFit="1" customWidth="1"/>
    <col min="12662" max="12662" width="11.875" style="864" bestFit="1" customWidth="1"/>
    <col min="12663" max="12664" width="16.375" style="864" bestFit="1" customWidth="1"/>
    <col min="12665" max="12665" width="17.875" style="864" bestFit="1" customWidth="1"/>
    <col min="12666" max="12666" width="16.375" style="864" bestFit="1" customWidth="1"/>
    <col min="12667" max="12667" width="17.875" style="864" bestFit="1" customWidth="1"/>
    <col min="12668" max="12668" width="5.75" style="864" bestFit="1" customWidth="1"/>
    <col min="12669" max="12670" width="9.75" style="864" bestFit="1" customWidth="1"/>
    <col min="12671" max="12671" width="7.75" style="864" bestFit="1" customWidth="1"/>
    <col min="12672" max="12672" width="9.75" style="864" bestFit="1" customWidth="1"/>
    <col min="12673" max="12673" width="59.375" style="864" bestFit="1" customWidth="1"/>
    <col min="12674" max="12674" width="45.5" style="864" bestFit="1" customWidth="1"/>
    <col min="12675" max="12675" width="27.625" style="864" bestFit="1" customWidth="1"/>
    <col min="12676" max="12676" width="11.875" style="864" bestFit="1" customWidth="1"/>
    <col min="12677" max="12680" width="14.125" style="864" bestFit="1" customWidth="1"/>
    <col min="12681" max="12681" width="15.625" style="864" bestFit="1" customWidth="1"/>
    <col min="12682" max="12682" width="14.125" style="864" bestFit="1" customWidth="1"/>
    <col min="12683" max="12684" width="19.625" style="864" bestFit="1" customWidth="1"/>
    <col min="12685" max="12685" width="21.875" style="864" bestFit="1" customWidth="1"/>
    <col min="12686" max="12686" width="19.375" style="864" bestFit="1" customWidth="1"/>
    <col min="12687" max="12687" width="16.375" style="864" bestFit="1" customWidth="1"/>
    <col min="12688" max="12688" width="23" style="864" bestFit="1" customWidth="1"/>
    <col min="12689" max="12690" width="14.125" style="864" bestFit="1" customWidth="1"/>
    <col min="12691" max="12691" width="23.25" style="864" bestFit="1" customWidth="1"/>
    <col min="12692" max="12693" width="14.375" style="864" bestFit="1" customWidth="1"/>
    <col min="12694" max="12694" width="23.125" style="864" bestFit="1" customWidth="1"/>
    <col min="12695" max="12695" width="18.875" style="864" bestFit="1" customWidth="1"/>
    <col min="12696" max="12696" width="14.375" style="864" bestFit="1" customWidth="1"/>
    <col min="12697" max="12697" width="16.5" style="864" bestFit="1" customWidth="1"/>
    <col min="12698" max="12698" width="25.25" style="864" bestFit="1" customWidth="1"/>
    <col min="12699" max="12700" width="18.625" style="864" bestFit="1" customWidth="1"/>
    <col min="12701" max="12701" width="23" style="864" bestFit="1" customWidth="1"/>
    <col min="12702" max="12703" width="26.75" style="864" bestFit="1" customWidth="1"/>
    <col min="12704" max="12704" width="25.25" style="864" bestFit="1" customWidth="1"/>
    <col min="12705" max="12705" width="29.625" style="864" bestFit="1" customWidth="1"/>
    <col min="12706" max="12706" width="25.25" style="864" bestFit="1" customWidth="1"/>
    <col min="12707" max="12707" width="29.625" style="864" bestFit="1" customWidth="1"/>
    <col min="12708" max="12711" width="20.875" style="864" bestFit="1" customWidth="1"/>
    <col min="12712" max="12712" width="13.875" style="864" bestFit="1" customWidth="1"/>
    <col min="12713" max="12713" width="16.5" style="864" bestFit="1" customWidth="1"/>
    <col min="12714" max="12714" width="7.75" style="864" bestFit="1" customWidth="1"/>
    <col min="12715" max="12715" width="20.75" style="864" bestFit="1" customWidth="1"/>
    <col min="12716" max="12718" width="16.375" style="864" bestFit="1" customWidth="1"/>
    <col min="12719" max="12722" width="31" style="864" bestFit="1" customWidth="1"/>
    <col min="12723" max="12724" width="18.625" style="864" bestFit="1" customWidth="1"/>
    <col min="12725" max="12725" width="16.375" style="864" bestFit="1" customWidth="1"/>
    <col min="12726" max="12727" width="18.625" style="864" bestFit="1" customWidth="1"/>
    <col min="12728" max="12728" width="16.375" style="864" bestFit="1" customWidth="1"/>
    <col min="12729" max="12730" width="18.625" style="864" bestFit="1" customWidth="1"/>
    <col min="12731" max="12731" width="20.75" style="864" bestFit="1" customWidth="1"/>
    <col min="12732" max="12733" width="23" style="864" bestFit="1" customWidth="1"/>
    <col min="12734" max="12734" width="25.25" style="864" bestFit="1" customWidth="1"/>
    <col min="12735" max="12735" width="23" style="864" bestFit="1" customWidth="1"/>
    <col min="12736" max="12736" width="20.75" style="864" bestFit="1" customWidth="1"/>
    <col min="12737" max="12738" width="23" style="864" bestFit="1" customWidth="1"/>
    <col min="12739" max="12739" width="25.25" style="864" bestFit="1" customWidth="1"/>
    <col min="12740" max="12740" width="23" style="864" bestFit="1" customWidth="1"/>
    <col min="12741" max="12741" width="18.625" style="864" bestFit="1" customWidth="1"/>
    <col min="12742" max="12744" width="20.75" style="864" bestFit="1" customWidth="1"/>
    <col min="12745" max="12745" width="19.75" style="864" bestFit="1" customWidth="1"/>
    <col min="12746" max="12747" width="22" style="864" bestFit="1" customWidth="1"/>
    <col min="12748" max="12748" width="14.125" style="864" bestFit="1" customWidth="1"/>
    <col min="12749" max="12750" width="20.75" style="864" bestFit="1" customWidth="1"/>
    <col min="12751" max="12752" width="18.625" style="864" bestFit="1" customWidth="1"/>
    <col min="12753" max="12755" width="20.75" style="864" bestFit="1" customWidth="1"/>
    <col min="12756" max="12757" width="23" style="864" bestFit="1" customWidth="1"/>
    <col min="12758" max="12758" width="20.75" style="864" bestFit="1" customWidth="1"/>
    <col min="12759" max="12760" width="23" style="864" bestFit="1" customWidth="1"/>
    <col min="12761" max="12761" width="25.25" style="864" bestFit="1" customWidth="1"/>
    <col min="12762" max="12763" width="23" style="864" bestFit="1" customWidth="1"/>
    <col min="12764" max="12766" width="25.25" style="864" bestFit="1" customWidth="1"/>
    <col min="12767" max="12768" width="27.5" style="864" bestFit="1" customWidth="1"/>
    <col min="12769" max="12769" width="25.25" style="864" bestFit="1" customWidth="1"/>
    <col min="12770" max="12771" width="27.5" style="864" bestFit="1" customWidth="1"/>
    <col min="12772" max="12772" width="29.625" style="864" bestFit="1" customWidth="1"/>
    <col min="12773" max="12773" width="27.5" style="864" bestFit="1" customWidth="1"/>
    <col min="12774" max="12774" width="24.5" style="864" bestFit="1" customWidth="1"/>
    <col min="12775" max="12775" width="29" style="864" bestFit="1" customWidth="1"/>
    <col min="12776" max="12777" width="20.75" style="864" bestFit="1" customWidth="1"/>
    <col min="12778" max="12778" width="27.5" style="864" bestFit="1" customWidth="1"/>
    <col min="12779" max="12780" width="23" style="864" bestFit="1" customWidth="1"/>
    <col min="12781" max="12781" width="29.625" style="864" bestFit="1" customWidth="1"/>
    <col min="12782" max="12782" width="9.125" style="864" bestFit="1" customWidth="1"/>
    <col min="12783" max="12785" width="18.125" style="864" bestFit="1" customWidth="1"/>
    <col min="12786" max="12786" width="20.375" style="864" bestFit="1" customWidth="1"/>
    <col min="12787" max="12787" width="25.25" style="864" bestFit="1" customWidth="1"/>
    <col min="12788" max="12788" width="27.5" style="864" bestFit="1" customWidth="1"/>
    <col min="12789" max="12790" width="9.125" style="864" bestFit="1" customWidth="1"/>
    <col min="12791" max="12791" width="11.25" style="864" bestFit="1" customWidth="1"/>
    <col min="12792" max="12792" width="15" style="864" bestFit="1" customWidth="1"/>
    <col min="12793" max="12793" width="16.375" style="864" bestFit="1" customWidth="1"/>
    <col min="12794" max="12796" width="23.25" style="864" bestFit="1" customWidth="1"/>
    <col min="12797" max="12798" width="20.75" style="864" bestFit="1" customWidth="1"/>
    <col min="12799" max="12799" width="6.625" style="864" bestFit="1" customWidth="1"/>
    <col min="12800" max="12800" width="9" style="864"/>
    <col min="12801" max="12801" width="16.375" style="864" bestFit="1" customWidth="1"/>
    <col min="12802" max="12802" width="14.125" style="864" bestFit="1" customWidth="1"/>
    <col min="12803" max="12805" width="9.75" style="864" bestFit="1" customWidth="1"/>
    <col min="12806" max="12806" width="14.125" style="864" bestFit="1" customWidth="1"/>
    <col min="12807" max="12807" width="15.25" style="864" customWidth="1"/>
    <col min="12808" max="12808" width="14.125" style="864" bestFit="1" customWidth="1"/>
    <col min="12809" max="12809" width="15.25" style="864" bestFit="1" customWidth="1"/>
    <col min="12810" max="12812" width="13.625" style="864" bestFit="1" customWidth="1"/>
    <col min="12813" max="12813" width="12" style="864" bestFit="1" customWidth="1"/>
    <col min="12814" max="12814" width="22.125" style="864" bestFit="1" customWidth="1"/>
    <col min="12815" max="12816" width="30.125" style="864" bestFit="1" customWidth="1"/>
    <col min="12817" max="12818" width="21" style="864" bestFit="1" customWidth="1"/>
    <col min="12819" max="12819" width="18.75" style="864" bestFit="1" customWidth="1"/>
    <col min="12820" max="12820" width="21" style="864" bestFit="1" customWidth="1"/>
    <col min="12821" max="12822" width="9.75" style="864" bestFit="1" customWidth="1"/>
    <col min="12823" max="12823" width="18.875" style="864" bestFit="1" customWidth="1"/>
    <col min="12824" max="12824" width="9.75" style="864" bestFit="1" customWidth="1"/>
    <col min="12825" max="12825" width="18.875" style="864" bestFit="1" customWidth="1"/>
    <col min="12826" max="12827" width="9.75" style="864" bestFit="1" customWidth="1"/>
    <col min="12828" max="12829" width="12.125" style="864" bestFit="1" customWidth="1"/>
    <col min="12830" max="12830" width="7.125" style="864" bestFit="1" customWidth="1"/>
    <col min="12831" max="12831" width="9.75" style="864" bestFit="1" customWidth="1"/>
    <col min="12832" max="12832" width="15.5" style="864" bestFit="1" customWidth="1"/>
    <col min="12833" max="12833" width="19.375" style="864" bestFit="1" customWidth="1"/>
    <col min="12834" max="12834" width="5.75" style="864" bestFit="1" customWidth="1"/>
    <col min="12835" max="12835" width="9.75" style="864" bestFit="1" customWidth="1"/>
    <col min="12836" max="12836" width="11.875" style="864" bestFit="1" customWidth="1"/>
    <col min="12837" max="12837" width="9.125" style="864" bestFit="1" customWidth="1"/>
    <col min="12838" max="12838" width="10.5" style="864" bestFit="1" customWidth="1"/>
    <col min="12839" max="12839" width="16.375" style="864" bestFit="1" customWidth="1"/>
    <col min="12840" max="12840" width="12.125" style="864" bestFit="1" customWidth="1"/>
    <col min="12841" max="12841" width="10.375" style="864" bestFit="1" customWidth="1"/>
    <col min="12842" max="12842" width="11.875" style="864" bestFit="1" customWidth="1"/>
    <col min="12843" max="12851" width="16.375" style="864" bestFit="1" customWidth="1"/>
    <col min="12852" max="12852" width="10.625" style="864" bestFit="1" customWidth="1"/>
    <col min="12853" max="12853" width="11.875" style="864" bestFit="1" customWidth="1"/>
    <col min="12854" max="12854" width="16.375" style="864" bestFit="1" customWidth="1"/>
    <col min="12855" max="12855" width="20.75" style="864" bestFit="1" customWidth="1"/>
    <col min="12856" max="12856" width="16.375" style="864" bestFit="1" customWidth="1"/>
    <col min="12857" max="12857" width="20.75" style="864" bestFit="1" customWidth="1"/>
    <col min="12858" max="12858" width="16.375" style="864" bestFit="1" customWidth="1"/>
    <col min="12859" max="12859" width="20.75" style="864" bestFit="1" customWidth="1"/>
    <col min="12860" max="12860" width="16.375" style="864" bestFit="1" customWidth="1"/>
    <col min="12861" max="12861" width="20.75" style="864" bestFit="1" customWidth="1"/>
    <col min="12862" max="12862" width="16.375" style="864" bestFit="1" customWidth="1"/>
    <col min="12863" max="12863" width="20.75" style="864" bestFit="1" customWidth="1"/>
    <col min="12864" max="12864" width="14.125" style="864" bestFit="1" customWidth="1"/>
    <col min="12865" max="12865" width="18.625" style="864" bestFit="1" customWidth="1"/>
    <col min="12866" max="12866" width="16.375" style="864" bestFit="1" customWidth="1"/>
    <col min="12867" max="12867" width="20.75" style="864" bestFit="1" customWidth="1"/>
    <col min="12868" max="12868" width="16.375" style="864" bestFit="1" customWidth="1"/>
    <col min="12869" max="12869" width="20.75" style="864" bestFit="1" customWidth="1"/>
    <col min="12870" max="12875" width="23" style="864" bestFit="1" customWidth="1"/>
    <col min="12876" max="12877" width="18.625" style="864" bestFit="1" customWidth="1"/>
    <col min="12878" max="12878" width="10.5" style="864" bestFit="1" customWidth="1"/>
    <col min="12879" max="12879" width="11.875" style="864" bestFit="1" customWidth="1"/>
    <col min="12880" max="12880" width="10.5" style="864" bestFit="1" customWidth="1"/>
    <col min="12881" max="12882" width="11.875" style="864" bestFit="1" customWidth="1"/>
    <col min="12883" max="12883" width="16.375" style="864" bestFit="1" customWidth="1"/>
    <col min="12884" max="12884" width="17.875" style="864" bestFit="1" customWidth="1"/>
    <col min="12885" max="12885" width="22.25" style="864" bestFit="1" customWidth="1"/>
    <col min="12886" max="12886" width="7.75" style="864" bestFit="1" customWidth="1"/>
    <col min="12887" max="12889" width="11.875" style="864" bestFit="1" customWidth="1"/>
    <col min="12890" max="12890" width="16.375" style="864" bestFit="1" customWidth="1"/>
    <col min="12891" max="12893" width="11.875" style="864" bestFit="1" customWidth="1"/>
    <col min="12894" max="12894" width="14.125" style="864" bestFit="1" customWidth="1"/>
    <col min="12895" max="12895" width="11.875" style="864" bestFit="1" customWidth="1"/>
    <col min="12896" max="12896" width="16.375" style="864" bestFit="1" customWidth="1"/>
    <col min="12897" max="12897" width="18.625" style="864" bestFit="1" customWidth="1"/>
    <col min="12898" max="12898" width="10.5" style="864" bestFit="1" customWidth="1"/>
    <col min="12899" max="12899" width="14.25" style="864" bestFit="1" customWidth="1"/>
    <col min="12900" max="12901" width="13.375" style="864" bestFit="1" customWidth="1"/>
    <col min="12902" max="12902" width="16.375" style="864" bestFit="1" customWidth="1"/>
    <col min="12903" max="12903" width="16.5" style="864" bestFit="1" customWidth="1"/>
    <col min="12904" max="12905" width="20.125" style="864" bestFit="1" customWidth="1"/>
    <col min="12906" max="12907" width="23" style="864" bestFit="1" customWidth="1"/>
    <col min="12908" max="12908" width="18.625" style="864" bestFit="1" customWidth="1"/>
    <col min="12909" max="12909" width="9.25" style="864" bestFit="1" customWidth="1"/>
    <col min="12910" max="12910" width="7.25" style="864" bestFit="1" customWidth="1"/>
    <col min="12911" max="12911" width="10.375" style="864" bestFit="1" customWidth="1"/>
    <col min="12912" max="12913" width="11.875" style="864" bestFit="1" customWidth="1"/>
    <col min="12914" max="12914" width="14.375" style="864" bestFit="1" customWidth="1"/>
    <col min="12915" max="12915" width="11.875" style="864" bestFit="1" customWidth="1"/>
    <col min="12916" max="12917" width="16.375" style="864" bestFit="1" customWidth="1"/>
    <col min="12918" max="12918" width="11.875" style="864" bestFit="1" customWidth="1"/>
    <col min="12919" max="12920" width="16.375" style="864" bestFit="1" customWidth="1"/>
    <col min="12921" max="12921" width="17.875" style="864" bestFit="1" customWidth="1"/>
    <col min="12922" max="12922" width="16.375" style="864" bestFit="1" customWidth="1"/>
    <col min="12923" max="12923" width="17.875" style="864" bestFit="1" customWidth="1"/>
    <col min="12924" max="12924" width="5.75" style="864" bestFit="1" customWidth="1"/>
    <col min="12925" max="12926" width="9.75" style="864" bestFit="1" customWidth="1"/>
    <col min="12927" max="12927" width="7.75" style="864" bestFit="1" customWidth="1"/>
    <col min="12928" max="12928" width="9.75" style="864" bestFit="1" customWidth="1"/>
    <col min="12929" max="12929" width="59.375" style="864" bestFit="1" customWidth="1"/>
    <col min="12930" max="12930" width="45.5" style="864" bestFit="1" customWidth="1"/>
    <col min="12931" max="12931" width="27.625" style="864" bestFit="1" customWidth="1"/>
    <col min="12932" max="12932" width="11.875" style="864" bestFit="1" customWidth="1"/>
    <col min="12933" max="12936" width="14.125" style="864" bestFit="1" customWidth="1"/>
    <col min="12937" max="12937" width="15.625" style="864" bestFit="1" customWidth="1"/>
    <col min="12938" max="12938" width="14.125" style="864" bestFit="1" customWidth="1"/>
    <col min="12939" max="12940" width="19.625" style="864" bestFit="1" customWidth="1"/>
    <col min="12941" max="12941" width="21.875" style="864" bestFit="1" customWidth="1"/>
    <col min="12942" max="12942" width="19.375" style="864" bestFit="1" customWidth="1"/>
    <col min="12943" max="12943" width="16.375" style="864" bestFit="1" customWidth="1"/>
    <col min="12944" max="12944" width="23" style="864" bestFit="1" customWidth="1"/>
    <col min="12945" max="12946" width="14.125" style="864" bestFit="1" customWidth="1"/>
    <col min="12947" max="12947" width="23.25" style="864" bestFit="1" customWidth="1"/>
    <col min="12948" max="12949" width="14.375" style="864" bestFit="1" customWidth="1"/>
    <col min="12950" max="12950" width="23.125" style="864" bestFit="1" customWidth="1"/>
    <col min="12951" max="12951" width="18.875" style="864" bestFit="1" customWidth="1"/>
    <col min="12952" max="12952" width="14.375" style="864" bestFit="1" customWidth="1"/>
    <col min="12953" max="12953" width="16.5" style="864" bestFit="1" customWidth="1"/>
    <col min="12954" max="12954" width="25.25" style="864" bestFit="1" customWidth="1"/>
    <col min="12955" max="12956" width="18.625" style="864" bestFit="1" customWidth="1"/>
    <col min="12957" max="12957" width="23" style="864" bestFit="1" customWidth="1"/>
    <col min="12958" max="12959" width="26.75" style="864" bestFit="1" customWidth="1"/>
    <col min="12960" max="12960" width="25.25" style="864" bestFit="1" customWidth="1"/>
    <col min="12961" max="12961" width="29.625" style="864" bestFit="1" customWidth="1"/>
    <col min="12962" max="12962" width="25.25" style="864" bestFit="1" customWidth="1"/>
    <col min="12963" max="12963" width="29.625" style="864" bestFit="1" customWidth="1"/>
    <col min="12964" max="12967" width="20.875" style="864" bestFit="1" customWidth="1"/>
    <col min="12968" max="12968" width="13.875" style="864" bestFit="1" customWidth="1"/>
    <col min="12969" max="12969" width="16.5" style="864" bestFit="1" customWidth="1"/>
    <col min="12970" max="12970" width="7.75" style="864" bestFit="1" customWidth="1"/>
    <col min="12971" max="12971" width="20.75" style="864" bestFit="1" customWidth="1"/>
    <col min="12972" max="12974" width="16.375" style="864" bestFit="1" customWidth="1"/>
    <col min="12975" max="12978" width="31" style="864" bestFit="1" customWidth="1"/>
    <col min="12979" max="12980" width="18.625" style="864" bestFit="1" customWidth="1"/>
    <col min="12981" max="12981" width="16.375" style="864" bestFit="1" customWidth="1"/>
    <col min="12982" max="12983" width="18.625" style="864" bestFit="1" customWidth="1"/>
    <col min="12984" max="12984" width="16.375" style="864" bestFit="1" customWidth="1"/>
    <col min="12985" max="12986" width="18.625" style="864" bestFit="1" customWidth="1"/>
    <col min="12987" max="12987" width="20.75" style="864" bestFit="1" customWidth="1"/>
    <col min="12988" max="12989" width="23" style="864" bestFit="1" customWidth="1"/>
    <col min="12990" max="12990" width="25.25" style="864" bestFit="1" customWidth="1"/>
    <col min="12991" max="12991" width="23" style="864" bestFit="1" customWidth="1"/>
    <col min="12992" max="12992" width="20.75" style="864" bestFit="1" customWidth="1"/>
    <col min="12993" max="12994" width="23" style="864" bestFit="1" customWidth="1"/>
    <col min="12995" max="12995" width="25.25" style="864" bestFit="1" customWidth="1"/>
    <col min="12996" max="12996" width="23" style="864" bestFit="1" customWidth="1"/>
    <col min="12997" max="12997" width="18.625" style="864" bestFit="1" customWidth="1"/>
    <col min="12998" max="13000" width="20.75" style="864" bestFit="1" customWidth="1"/>
    <col min="13001" max="13001" width="19.75" style="864" bestFit="1" customWidth="1"/>
    <col min="13002" max="13003" width="22" style="864" bestFit="1" customWidth="1"/>
    <col min="13004" max="13004" width="14.125" style="864" bestFit="1" customWidth="1"/>
    <col min="13005" max="13006" width="20.75" style="864" bestFit="1" customWidth="1"/>
    <col min="13007" max="13008" width="18.625" style="864" bestFit="1" customWidth="1"/>
    <col min="13009" max="13011" width="20.75" style="864" bestFit="1" customWidth="1"/>
    <col min="13012" max="13013" width="23" style="864" bestFit="1" customWidth="1"/>
    <col min="13014" max="13014" width="20.75" style="864" bestFit="1" customWidth="1"/>
    <col min="13015" max="13016" width="23" style="864" bestFit="1" customWidth="1"/>
    <col min="13017" max="13017" width="25.25" style="864" bestFit="1" customWidth="1"/>
    <col min="13018" max="13019" width="23" style="864" bestFit="1" customWidth="1"/>
    <col min="13020" max="13022" width="25.25" style="864" bestFit="1" customWidth="1"/>
    <col min="13023" max="13024" width="27.5" style="864" bestFit="1" customWidth="1"/>
    <col min="13025" max="13025" width="25.25" style="864" bestFit="1" customWidth="1"/>
    <col min="13026" max="13027" width="27.5" style="864" bestFit="1" customWidth="1"/>
    <col min="13028" max="13028" width="29.625" style="864" bestFit="1" customWidth="1"/>
    <col min="13029" max="13029" width="27.5" style="864" bestFit="1" customWidth="1"/>
    <col min="13030" max="13030" width="24.5" style="864" bestFit="1" customWidth="1"/>
    <col min="13031" max="13031" width="29" style="864" bestFit="1" customWidth="1"/>
    <col min="13032" max="13033" width="20.75" style="864" bestFit="1" customWidth="1"/>
    <col min="13034" max="13034" width="27.5" style="864" bestFit="1" customWidth="1"/>
    <col min="13035" max="13036" width="23" style="864" bestFit="1" customWidth="1"/>
    <col min="13037" max="13037" width="29.625" style="864" bestFit="1" customWidth="1"/>
    <col min="13038" max="13038" width="9.125" style="864" bestFit="1" customWidth="1"/>
    <col min="13039" max="13041" width="18.125" style="864" bestFit="1" customWidth="1"/>
    <col min="13042" max="13042" width="20.375" style="864" bestFit="1" customWidth="1"/>
    <col min="13043" max="13043" width="25.25" style="864" bestFit="1" customWidth="1"/>
    <col min="13044" max="13044" width="27.5" style="864" bestFit="1" customWidth="1"/>
    <col min="13045" max="13046" width="9.125" style="864" bestFit="1" customWidth="1"/>
    <col min="13047" max="13047" width="11.25" style="864" bestFit="1" customWidth="1"/>
    <col min="13048" max="13048" width="15" style="864" bestFit="1" customWidth="1"/>
    <col min="13049" max="13049" width="16.375" style="864" bestFit="1" customWidth="1"/>
    <col min="13050" max="13052" width="23.25" style="864" bestFit="1" customWidth="1"/>
    <col min="13053" max="13054" width="20.75" style="864" bestFit="1" customWidth="1"/>
    <col min="13055" max="13055" width="6.625" style="864" bestFit="1" customWidth="1"/>
    <col min="13056" max="13056" width="9" style="864"/>
    <col min="13057" max="13057" width="16.375" style="864" bestFit="1" customWidth="1"/>
    <col min="13058" max="13058" width="14.125" style="864" bestFit="1" customWidth="1"/>
    <col min="13059" max="13061" width="9.75" style="864" bestFit="1" customWidth="1"/>
    <col min="13062" max="13062" width="14.125" style="864" bestFit="1" customWidth="1"/>
    <col min="13063" max="13063" width="15.25" style="864" customWidth="1"/>
    <col min="13064" max="13064" width="14.125" style="864" bestFit="1" customWidth="1"/>
    <col min="13065" max="13065" width="15.25" style="864" bestFit="1" customWidth="1"/>
    <col min="13066" max="13068" width="13.625" style="864" bestFit="1" customWidth="1"/>
    <col min="13069" max="13069" width="12" style="864" bestFit="1" customWidth="1"/>
    <col min="13070" max="13070" width="22.125" style="864" bestFit="1" customWidth="1"/>
    <col min="13071" max="13072" width="30.125" style="864" bestFit="1" customWidth="1"/>
    <col min="13073" max="13074" width="21" style="864" bestFit="1" customWidth="1"/>
    <col min="13075" max="13075" width="18.75" style="864" bestFit="1" customWidth="1"/>
    <col min="13076" max="13076" width="21" style="864" bestFit="1" customWidth="1"/>
    <col min="13077" max="13078" width="9.75" style="864" bestFit="1" customWidth="1"/>
    <col min="13079" max="13079" width="18.875" style="864" bestFit="1" customWidth="1"/>
    <col min="13080" max="13080" width="9.75" style="864" bestFit="1" customWidth="1"/>
    <col min="13081" max="13081" width="18.875" style="864" bestFit="1" customWidth="1"/>
    <col min="13082" max="13083" width="9.75" style="864" bestFit="1" customWidth="1"/>
    <col min="13084" max="13085" width="12.125" style="864" bestFit="1" customWidth="1"/>
    <col min="13086" max="13086" width="7.125" style="864" bestFit="1" customWidth="1"/>
    <col min="13087" max="13087" width="9.75" style="864" bestFit="1" customWidth="1"/>
    <col min="13088" max="13088" width="15.5" style="864" bestFit="1" customWidth="1"/>
    <col min="13089" max="13089" width="19.375" style="864" bestFit="1" customWidth="1"/>
    <col min="13090" max="13090" width="5.75" style="864" bestFit="1" customWidth="1"/>
    <col min="13091" max="13091" width="9.75" style="864" bestFit="1" customWidth="1"/>
    <col min="13092" max="13092" width="11.875" style="864" bestFit="1" customWidth="1"/>
    <col min="13093" max="13093" width="9.125" style="864" bestFit="1" customWidth="1"/>
    <col min="13094" max="13094" width="10.5" style="864" bestFit="1" customWidth="1"/>
    <col min="13095" max="13095" width="16.375" style="864" bestFit="1" customWidth="1"/>
    <col min="13096" max="13096" width="12.125" style="864" bestFit="1" customWidth="1"/>
    <col min="13097" max="13097" width="10.375" style="864" bestFit="1" customWidth="1"/>
    <col min="13098" max="13098" width="11.875" style="864" bestFit="1" customWidth="1"/>
    <col min="13099" max="13107" width="16.375" style="864" bestFit="1" customWidth="1"/>
    <col min="13108" max="13108" width="10.625" style="864" bestFit="1" customWidth="1"/>
    <col min="13109" max="13109" width="11.875" style="864" bestFit="1" customWidth="1"/>
    <col min="13110" max="13110" width="16.375" style="864" bestFit="1" customWidth="1"/>
    <col min="13111" max="13111" width="20.75" style="864" bestFit="1" customWidth="1"/>
    <col min="13112" max="13112" width="16.375" style="864" bestFit="1" customWidth="1"/>
    <col min="13113" max="13113" width="20.75" style="864" bestFit="1" customWidth="1"/>
    <col min="13114" max="13114" width="16.375" style="864" bestFit="1" customWidth="1"/>
    <col min="13115" max="13115" width="20.75" style="864" bestFit="1" customWidth="1"/>
    <col min="13116" max="13116" width="16.375" style="864" bestFit="1" customWidth="1"/>
    <col min="13117" max="13117" width="20.75" style="864" bestFit="1" customWidth="1"/>
    <col min="13118" max="13118" width="16.375" style="864" bestFit="1" customWidth="1"/>
    <col min="13119" max="13119" width="20.75" style="864" bestFit="1" customWidth="1"/>
    <col min="13120" max="13120" width="14.125" style="864" bestFit="1" customWidth="1"/>
    <col min="13121" max="13121" width="18.625" style="864" bestFit="1" customWidth="1"/>
    <col min="13122" max="13122" width="16.375" style="864" bestFit="1" customWidth="1"/>
    <col min="13123" max="13123" width="20.75" style="864" bestFit="1" customWidth="1"/>
    <col min="13124" max="13124" width="16.375" style="864" bestFit="1" customWidth="1"/>
    <col min="13125" max="13125" width="20.75" style="864" bestFit="1" customWidth="1"/>
    <col min="13126" max="13131" width="23" style="864" bestFit="1" customWidth="1"/>
    <col min="13132" max="13133" width="18.625" style="864" bestFit="1" customWidth="1"/>
    <col min="13134" max="13134" width="10.5" style="864" bestFit="1" customWidth="1"/>
    <col min="13135" max="13135" width="11.875" style="864" bestFit="1" customWidth="1"/>
    <col min="13136" max="13136" width="10.5" style="864" bestFit="1" customWidth="1"/>
    <col min="13137" max="13138" width="11.875" style="864" bestFit="1" customWidth="1"/>
    <col min="13139" max="13139" width="16.375" style="864" bestFit="1" customWidth="1"/>
    <col min="13140" max="13140" width="17.875" style="864" bestFit="1" customWidth="1"/>
    <col min="13141" max="13141" width="22.25" style="864" bestFit="1" customWidth="1"/>
    <col min="13142" max="13142" width="7.75" style="864" bestFit="1" customWidth="1"/>
    <col min="13143" max="13145" width="11.875" style="864" bestFit="1" customWidth="1"/>
    <col min="13146" max="13146" width="16.375" style="864" bestFit="1" customWidth="1"/>
    <col min="13147" max="13149" width="11.875" style="864" bestFit="1" customWidth="1"/>
    <col min="13150" max="13150" width="14.125" style="864" bestFit="1" customWidth="1"/>
    <col min="13151" max="13151" width="11.875" style="864" bestFit="1" customWidth="1"/>
    <col min="13152" max="13152" width="16.375" style="864" bestFit="1" customWidth="1"/>
    <col min="13153" max="13153" width="18.625" style="864" bestFit="1" customWidth="1"/>
    <col min="13154" max="13154" width="10.5" style="864" bestFit="1" customWidth="1"/>
    <col min="13155" max="13155" width="14.25" style="864" bestFit="1" customWidth="1"/>
    <col min="13156" max="13157" width="13.375" style="864" bestFit="1" customWidth="1"/>
    <col min="13158" max="13158" width="16.375" style="864" bestFit="1" customWidth="1"/>
    <col min="13159" max="13159" width="16.5" style="864" bestFit="1" customWidth="1"/>
    <col min="13160" max="13161" width="20.125" style="864" bestFit="1" customWidth="1"/>
    <col min="13162" max="13163" width="23" style="864" bestFit="1" customWidth="1"/>
    <col min="13164" max="13164" width="18.625" style="864" bestFit="1" customWidth="1"/>
    <col min="13165" max="13165" width="9.25" style="864" bestFit="1" customWidth="1"/>
    <col min="13166" max="13166" width="7.25" style="864" bestFit="1" customWidth="1"/>
    <col min="13167" max="13167" width="10.375" style="864" bestFit="1" customWidth="1"/>
    <col min="13168" max="13169" width="11.875" style="864" bestFit="1" customWidth="1"/>
    <col min="13170" max="13170" width="14.375" style="864" bestFit="1" customWidth="1"/>
    <col min="13171" max="13171" width="11.875" style="864" bestFit="1" customWidth="1"/>
    <col min="13172" max="13173" width="16.375" style="864" bestFit="1" customWidth="1"/>
    <col min="13174" max="13174" width="11.875" style="864" bestFit="1" customWidth="1"/>
    <col min="13175" max="13176" width="16.375" style="864" bestFit="1" customWidth="1"/>
    <col min="13177" max="13177" width="17.875" style="864" bestFit="1" customWidth="1"/>
    <col min="13178" max="13178" width="16.375" style="864" bestFit="1" customWidth="1"/>
    <col min="13179" max="13179" width="17.875" style="864" bestFit="1" customWidth="1"/>
    <col min="13180" max="13180" width="5.75" style="864" bestFit="1" customWidth="1"/>
    <col min="13181" max="13182" width="9.75" style="864" bestFit="1" customWidth="1"/>
    <col min="13183" max="13183" width="7.75" style="864" bestFit="1" customWidth="1"/>
    <col min="13184" max="13184" width="9.75" style="864" bestFit="1" customWidth="1"/>
    <col min="13185" max="13185" width="59.375" style="864" bestFit="1" customWidth="1"/>
    <col min="13186" max="13186" width="45.5" style="864" bestFit="1" customWidth="1"/>
    <col min="13187" max="13187" width="27.625" style="864" bestFit="1" customWidth="1"/>
    <col min="13188" max="13188" width="11.875" style="864" bestFit="1" customWidth="1"/>
    <col min="13189" max="13192" width="14.125" style="864" bestFit="1" customWidth="1"/>
    <col min="13193" max="13193" width="15.625" style="864" bestFit="1" customWidth="1"/>
    <col min="13194" max="13194" width="14.125" style="864" bestFit="1" customWidth="1"/>
    <col min="13195" max="13196" width="19.625" style="864" bestFit="1" customWidth="1"/>
    <col min="13197" max="13197" width="21.875" style="864" bestFit="1" customWidth="1"/>
    <col min="13198" max="13198" width="19.375" style="864" bestFit="1" customWidth="1"/>
    <col min="13199" max="13199" width="16.375" style="864" bestFit="1" customWidth="1"/>
    <col min="13200" max="13200" width="23" style="864" bestFit="1" customWidth="1"/>
    <col min="13201" max="13202" width="14.125" style="864" bestFit="1" customWidth="1"/>
    <col min="13203" max="13203" width="23.25" style="864" bestFit="1" customWidth="1"/>
    <col min="13204" max="13205" width="14.375" style="864" bestFit="1" customWidth="1"/>
    <col min="13206" max="13206" width="23.125" style="864" bestFit="1" customWidth="1"/>
    <col min="13207" max="13207" width="18.875" style="864" bestFit="1" customWidth="1"/>
    <col min="13208" max="13208" width="14.375" style="864" bestFit="1" customWidth="1"/>
    <col min="13209" max="13209" width="16.5" style="864" bestFit="1" customWidth="1"/>
    <col min="13210" max="13210" width="25.25" style="864" bestFit="1" customWidth="1"/>
    <col min="13211" max="13212" width="18.625" style="864" bestFit="1" customWidth="1"/>
    <col min="13213" max="13213" width="23" style="864" bestFit="1" customWidth="1"/>
    <col min="13214" max="13215" width="26.75" style="864" bestFit="1" customWidth="1"/>
    <col min="13216" max="13216" width="25.25" style="864" bestFit="1" customWidth="1"/>
    <col min="13217" max="13217" width="29.625" style="864" bestFit="1" customWidth="1"/>
    <col min="13218" max="13218" width="25.25" style="864" bestFit="1" customWidth="1"/>
    <col min="13219" max="13219" width="29.625" style="864" bestFit="1" customWidth="1"/>
    <col min="13220" max="13223" width="20.875" style="864" bestFit="1" customWidth="1"/>
    <col min="13224" max="13224" width="13.875" style="864" bestFit="1" customWidth="1"/>
    <col min="13225" max="13225" width="16.5" style="864" bestFit="1" customWidth="1"/>
    <col min="13226" max="13226" width="7.75" style="864" bestFit="1" customWidth="1"/>
    <col min="13227" max="13227" width="20.75" style="864" bestFit="1" customWidth="1"/>
    <col min="13228" max="13230" width="16.375" style="864" bestFit="1" customWidth="1"/>
    <col min="13231" max="13234" width="31" style="864" bestFit="1" customWidth="1"/>
    <col min="13235" max="13236" width="18.625" style="864" bestFit="1" customWidth="1"/>
    <col min="13237" max="13237" width="16.375" style="864" bestFit="1" customWidth="1"/>
    <col min="13238" max="13239" width="18.625" style="864" bestFit="1" customWidth="1"/>
    <col min="13240" max="13240" width="16.375" style="864" bestFit="1" customWidth="1"/>
    <col min="13241" max="13242" width="18.625" style="864" bestFit="1" customWidth="1"/>
    <col min="13243" max="13243" width="20.75" style="864" bestFit="1" customWidth="1"/>
    <col min="13244" max="13245" width="23" style="864" bestFit="1" customWidth="1"/>
    <col min="13246" max="13246" width="25.25" style="864" bestFit="1" customWidth="1"/>
    <col min="13247" max="13247" width="23" style="864" bestFit="1" customWidth="1"/>
    <col min="13248" max="13248" width="20.75" style="864" bestFit="1" customWidth="1"/>
    <col min="13249" max="13250" width="23" style="864" bestFit="1" customWidth="1"/>
    <col min="13251" max="13251" width="25.25" style="864" bestFit="1" customWidth="1"/>
    <col min="13252" max="13252" width="23" style="864" bestFit="1" customWidth="1"/>
    <col min="13253" max="13253" width="18.625" style="864" bestFit="1" customWidth="1"/>
    <col min="13254" max="13256" width="20.75" style="864" bestFit="1" customWidth="1"/>
    <col min="13257" max="13257" width="19.75" style="864" bestFit="1" customWidth="1"/>
    <col min="13258" max="13259" width="22" style="864" bestFit="1" customWidth="1"/>
    <col min="13260" max="13260" width="14.125" style="864" bestFit="1" customWidth="1"/>
    <col min="13261" max="13262" width="20.75" style="864" bestFit="1" customWidth="1"/>
    <col min="13263" max="13264" width="18.625" style="864" bestFit="1" customWidth="1"/>
    <col min="13265" max="13267" width="20.75" style="864" bestFit="1" customWidth="1"/>
    <col min="13268" max="13269" width="23" style="864" bestFit="1" customWidth="1"/>
    <col min="13270" max="13270" width="20.75" style="864" bestFit="1" customWidth="1"/>
    <col min="13271" max="13272" width="23" style="864" bestFit="1" customWidth="1"/>
    <col min="13273" max="13273" width="25.25" style="864" bestFit="1" customWidth="1"/>
    <col min="13274" max="13275" width="23" style="864" bestFit="1" customWidth="1"/>
    <col min="13276" max="13278" width="25.25" style="864" bestFit="1" customWidth="1"/>
    <col min="13279" max="13280" width="27.5" style="864" bestFit="1" customWidth="1"/>
    <col min="13281" max="13281" width="25.25" style="864" bestFit="1" customWidth="1"/>
    <col min="13282" max="13283" width="27.5" style="864" bestFit="1" customWidth="1"/>
    <col min="13284" max="13284" width="29.625" style="864" bestFit="1" customWidth="1"/>
    <col min="13285" max="13285" width="27.5" style="864" bestFit="1" customWidth="1"/>
    <col min="13286" max="13286" width="24.5" style="864" bestFit="1" customWidth="1"/>
    <col min="13287" max="13287" width="29" style="864" bestFit="1" customWidth="1"/>
    <col min="13288" max="13289" width="20.75" style="864" bestFit="1" customWidth="1"/>
    <col min="13290" max="13290" width="27.5" style="864" bestFit="1" customWidth="1"/>
    <col min="13291" max="13292" width="23" style="864" bestFit="1" customWidth="1"/>
    <col min="13293" max="13293" width="29.625" style="864" bestFit="1" customWidth="1"/>
    <col min="13294" max="13294" width="9.125" style="864" bestFit="1" customWidth="1"/>
    <col min="13295" max="13297" width="18.125" style="864" bestFit="1" customWidth="1"/>
    <col min="13298" max="13298" width="20.375" style="864" bestFit="1" customWidth="1"/>
    <col min="13299" max="13299" width="25.25" style="864" bestFit="1" customWidth="1"/>
    <col min="13300" max="13300" width="27.5" style="864" bestFit="1" customWidth="1"/>
    <col min="13301" max="13302" width="9.125" style="864" bestFit="1" customWidth="1"/>
    <col min="13303" max="13303" width="11.25" style="864" bestFit="1" customWidth="1"/>
    <col min="13304" max="13304" width="15" style="864" bestFit="1" customWidth="1"/>
    <col min="13305" max="13305" width="16.375" style="864" bestFit="1" customWidth="1"/>
    <col min="13306" max="13308" width="23.25" style="864" bestFit="1" customWidth="1"/>
    <col min="13309" max="13310" width="20.75" style="864" bestFit="1" customWidth="1"/>
    <col min="13311" max="13311" width="6.625" style="864" bestFit="1" customWidth="1"/>
    <col min="13312" max="13312" width="9" style="864"/>
    <col min="13313" max="13313" width="16.375" style="864" bestFit="1" customWidth="1"/>
    <col min="13314" max="13314" width="14.125" style="864" bestFit="1" customWidth="1"/>
    <col min="13315" max="13317" width="9.75" style="864" bestFit="1" customWidth="1"/>
    <col min="13318" max="13318" width="14.125" style="864" bestFit="1" customWidth="1"/>
    <col min="13319" max="13319" width="15.25" style="864" customWidth="1"/>
    <col min="13320" max="13320" width="14.125" style="864" bestFit="1" customWidth="1"/>
    <col min="13321" max="13321" width="15.25" style="864" bestFit="1" customWidth="1"/>
    <col min="13322" max="13324" width="13.625" style="864" bestFit="1" customWidth="1"/>
    <col min="13325" max="13325" width="12" style="864" bestFit="1" customWidth="1"/>
    <col min="13326" max="13326" width="22.125" style="864" bestFit="1" customWidth="1"/>
    <col min="13327" max="13328" width="30.125" style="864" bestFit="1" customWidth="1"/>
    <col min="13329" max="13330" width="21" style="864" bestFit="1" customWidth="1"/>
    <col min="13331" max="13331" width="18.75" style="864" bestFit="1" customWidth="1"/>
    <col min="13332" max="13332" width="21" style="864" bestFit="1" customWidth="1"/>
    <col min="13333" max="13334" width="9.75" style="864" bestFit="1" customWidth="1"/>
    <col min="13335" max="13335" width="18.875" style="864" bestFit="1" customWidth="1"/>
    <col min="13336" max="13336" width="9.75" style="864" bestFit="1" customWidth="1"/>
    <col min="13337" max="13337" width="18.875" style="864" bestFit="1" customWidth="1"/>
    <col min="13338" max="13339" width="9.75" style="864" bestFit="1" customWidth="1"/>
    <col min="13340" max="13341" width="12.125" style="864" bestFit="1" customWidth="1"/>
    <col min="13342" max="13342" width="7.125" style="864" bestFit="1" customWidth="1"/>
    <col min="13343" max="13343" width="9.75" style="864" bestFit="1" customWidth="1"/>
    <col min="13344" max="13344" width="15.5" style="864" bestFit="1" customWidth="1"/>
    <col min="13345" max="13345" width="19.375" style="864" bestFit="1" customWidth="1"/>
    <col min="13346" max="13346" width="5.75" style="864" bestFit="1" customWidth="1"/>
    <col min="13347" max="13347" width="9.75" style="864" bestFit="1" customWidth="1"/>
    <col min="13348" max="13348" width="11.875" style="864" bestFit="1" customWidth="1"/>
    <col min="13349" max="13349" width="9.125" style="864" bestFit="1" customWidth="1"/>
    <col min="13350" max="13350" width="10.5" style="864" bestFit="1" customWidth="1"/>
    <col min="13351" max="13351" width="16.375" style="864" bestFit="1" customWidth="1"/>
    <col min="13352" max="13352" width="12.125" style="864" bestFit="1" customWidth="1"/>
    <col min="13353" max="13353" width="10.375" style="864" bestFit="1" customWidth="1"/>
    <col min="13354" max="13354" width="11.875" style="864" bestFit="1" customWidth="1"/>
    <col min="13355" max="13363" width="16.375" style="864" bestFit="1" customWidth="1"/>
    <col min="13364" max="13364" width="10.625" style="864" bestFit="1" customWidth="1"/>
    <col min="13365" max="13365" width="11.875" style="864" bestFit="1" customWidth="1"/>
    <col min="13366" max="13366" width="16.375" style="864" bestFit="1" customWidth="1"/>
    <col min="13367" max="13367" width="20.75" style="864" bestFit="1" customWidth="1"/>
    <col min="13368" max="13368" width="16.375" style="864" bestFit="1" customWidth="1"/>
    <col min="13369" max="13369" width="20.75" style="864" bestFit="1" customWidth="1"/>
    <col min="13370" max="13370" width="16.375" style="864" bestFit="1" customWidth="1"/>
    <col min="13371" max="13371" width="20.75" style="864" bestFit="1" customWidth="1"/>
    <col min="13372" max="13372" width="16.375" style="864" bestFit="1" customWidth="1"/>
    <col min="13373" max="13373" width="20.75" style="864" bestFit="1" customWidth="1"/>
    <col min="13374" max="13374" width="16.375" style="864" bestFit="1" customWidth="1"/>
    <col min="13375" max="13375" width="20.75" style="864" bestFit="1" customWidth="1"/>
    <col min="13376" max="13376" width="14.125" style="864" bestFit="1" customWidth="1"/>
    <col min="13377" max="13377" width="18.625" style="864" bestFit="1" customWidth="1"/>
    <col min="13378" max="13378" width="16.375" style="864" bestFit="1" customWidth="1"/>
    <col min="13379" max="13379" width="20.75" style="864" bestFit="1" customWidth="1"/>
    <col min="13380" max="13380" width="16.375" style="864" bestFit="1" customWidth="1"/>
    <col min="13381" max="13381" width="20.75" style="864" bestFit="1" customWidth="1"/>
    <col min="13382" max="13387" width="23" style="864" bestFit="1" customWidth="1"/>
    <col min="13388" max="13389" width="18.625" style="864" bestFit="1" customWidth="1"/>
    <col min="13390" max="13390" width="10.5" style="864" bestFit="1" customWidth="1"/>
    <col min="13391" max="13391" width="11.875" style="864" bestFit="1" customWidth="1"/>
    <col min="13392" max="13392" width="10.5" style="864" bestFit="1" customWidth="1"/>
    <col min="13393" max="13394" width="11.875" style="864" bestFit="1" customWidth="1"/>
    <col min="13395" max="13395" width="16.375" style="864" bestFit="1" customWidth="1"/>
    <col min="13396" max="13396" width="17.875" style="864" bestFit="1" customWidth="1"/>
    <col min="13397" max="13397" width="22.25" style="864" bestFit="1" customWidth="1"/>
    <col min="13398" max="13398" width="7.75" style="864" bestFit="1" customWidth="1"/>
    <col min="13399" max="13401" width="11.875" style="864" bestFit="1" customWidth="1"/>
    <col min="13402" max="13402" width="16.375" style="864" bestFit="1" customWidth="1"/>
    <col min="13403" max="13405" width="11.875" style="864" bestFit="1" customWidth="1"/>
    <col min="13406" max="13406" width="14.125" style="864" bestFit="1" customWidth="1"/>
    <col min="13407" max="13407" width="11.875" style="864" bestFit="1" customWidth="1"/>
    <col min="13408" max="13408" width="16.375" style="864" bestFit="1" customWidth="1"/>
    <col min="13409" max="13409" width="18.625" style="864" bestFit="1" customWidth="1"/>
    <col min="13410" max="13410" width="10.5" style="864" bestFit="1" customWidth="1"/>
    <col min="13411" max="13411" width="14.25" style="864" bestFit="1" customWidth="1"/>
    <col min="13412" max="13413" width="13.375" style="864" bestFit="1" customWidth="1"/>
    <col min="13414" max="13414" width="16.375" style="864" bestFit="1" customWidth="1"/>
    <col min="13415" max="13415" width="16.5" style="864" bestFit="1" customWidth="1"/>
    <col min="13416" max="13417" width="20.125" style="864" bestFit="1" customWidth="1"/>
    <col min="13418" max="13419" width="23" style="864" bestFit="1" customWidth="1"/>
    <col min="13420" max="13420" width="18.625" style="864" bestFit="1" customWidth="1"/>
    <col min="13421" max="13421" width="9.25" style="864" bestFit="1" customWidth="1"/>
    <col min="13422" max="13422" width="7.25" style="864" bestFit="1" customWidth="1"/>
    <col min="13423" max="13423" width="10.375" style="864" bestFit="1" customWidth="1"/>
    <col min="13424" max="13425" width="11.875" style="864" bestFit="1" customWidth="1"/>
    <col min="13426" max="13426" width="14.375" style="864" bestFit="1" customWidth="1"/>
    <col min="13427" max="13427" width="11.875" style="864" bestFit="1" customWidth="1"/>
    <col min="13428" max="13429" width="16.375" style="864" bestFit="1" customWidth="1"/>
    <col min="13430" max="13430" width="11.875" style="864" bestFit="1" customWidth="1"/>
    <col min="13431" max="13432" width="16.375" style="864" bestFit="1" customWidth="1"/>
    <col min="13433" max="13433" width="17.875" style="864" bestFit="1" customWidth="1"/>
    <col min="13434" max="13434" width="16.375" style="864" bestFit="1" customWidth="1"/>
    <col min="13435" max="13435" width="17.875" style="864" bestFit="1" customWidth="1"/>
    <col min="13436" max="13436" width="5.75" style="864" bestFit="1" customWidth="1"/>
    <col min="13437" max="13438" width="9.75" style="864" bestFit="1" customWidth="1"/>
    <col min="13439" max="13439" width="7.75" style="864" bestFit="1" customWidth="1"/>
    <col min="13440" max="13440" width="9.75" style="864" bestFit="1" customWidth="1"/>
    <col min="13441" max="13441" width="59.375" style="864" bestFit="1" customWidth="1"/>
    <col min="13442" max="13442" width="45.5" style="864" bestFit="1" customWidth="1"/>
    <col min="13443" max="13443" width="27.625" style="864" bestFit="1" customWidth="1"/>
    <col min="13444" max="13444" width="11.875" style="864" bestFit="1" customWidth="1"/>
    <col min="13445" max="13448" width="14.125" style="864" bestFit="1" customWidth="1"/>
    <col min="13449" max="13449" width="15.625" style="864" bestFit="1" customWidth="1"/>
    <col min="13450" max="13450" width="14.125" style="864" bestFit="1" customWidth="1"/>
    <col min="13451" max="13452" width="19.625" style="864" bestFit="1" customWidth="1"/>
    <col min="13453" max="13453" width="21.875" style="864" bestFit="1" customWidth="1"/>
    <col min="13454" max="13454" width="19.375" style="864" bestFit="1" customWidth="1"/>
    <col min="13455" max="13455" width="16.375" style="864" bestFit="1" customWidth="1"/>
    <col min="13456" max="13456" width="23" style="864" bestFit="1" customWidth="1"/>
    <col min="13457" max="13458" width="14.125" style="864" bestFit="1" customWidth="1"/>
    <col min="13459" max="13459" width="23.25" style="864" bestFit="1" customWidth="1"/>
    <col min="13460" max="13461" width="14.375" style="864" bestFit="1" customWidth="1"/>
    <col min="13462" max="13462" width="23.125" style="864" bestFit="1" customWidth="1"/>
    <col min="13463" max="13463" width="18.875" style="864" bestFit="1" customWidth="1"/>
    <col min="13464" max="13464" width="14.375" style="864" bestFit="1" customWidth="1"/>
    <col min="13465" max="13465" width="16.5" style="864" bestFit="1" customWidth="1"/>
    <col min="13466" max="13466" width="25.25" style="864" bestFit="1" customWidth="1"/>
    <col min="13467" max="13468" width="18.625" style="864" bestFit="1" customWidth="1"/>
    <col min="13469" max="13469" width="23" style="864" bestFit="1" customWidth="1"/>
    <col min="13470" max="13471" width="26.75" style="864" bestFit="1" customWidth="1"/>
    <col min="13472" max="13472" width="25.25" style="864" bestFit="1" customWidth="1"/>
    <col min="13473" max="13473" width="29.625" style="864" bestFit="1" customWidth="1"/>
    <col min="13474" max="13474" width="25.25" style="864" bestFit="1" customWidth="1"/>
    <col min="13475" max="13475" width="29.625" style="864" bestFit="1" customWidth="1"/>
    <col min="13476" max="13479" width="20.875" style="864" bestFit="1" customWidth="1"/>
    <col min="13480" max="13480" width="13.875" style="864" bestFit="1" customWidth="1"/>
    <col min="13481" max="13481" width="16.5" style="864" bestFit="1" customWidth="1"/>
    <col min="13482" max="13482" width="7.75" style="864" bestFit="1" customWidth="1"/>
    <col min="13483" max="13483" width="20.75" style="864" bestFit="1" customWidth="1"/>
    <col min="13484" max="13486" width="16.375" style="864" bestFit="1" customWidth="1"/>
    <col min="13487" max="13490" width="31" style="864" bestFit="1" customWidth="1"/>
    <col min="13491" max="13492" width="18.625" style="864" bestFit="1" customWidth="1"/>
    <col min="13493" max="13493" width="16.375" style="864" bestFit="1" customWidth="1"/>
    <col min="13494" max="13495" width="18.625" style="864" bestFit="1" customWidth="1"/>
    <col min="13496" max="13496" width="16.375" style="864" bestFit="1" customWidth="1"/>
    <col min="13497" max="13498" width="18.625" style="864" bestFit="1" customWidth="1"/>
    <col min="13499" max="13499" width="20.75" style="864" bestFit="1" customWidth="1"/>
    <col min="13500" max="13501" width="23" style="864" bestFit="1" customWidth="1"/>
    <col min="13502" max="13502" width="25.25" style="864" bestFit="1" customWidth="1"/>
    <col min="13503" max="13503" width="23" style="864" bestFit="1" customWidth="1"/>
    <col min="13504" max="13504" width="20.75" style="864" bestFit="1" customWidth="1"/>
    <col min="13505" max="13506" width="23" style="864" bestFit="1" customWidth="1"/>
    <col min="13507" max="13507" width="25.25" style="864" bestFit="1" customWidth="1"/>
    <col min="13508" max="13508" width="23" style="864" bestFit="1" customWidth="1"/>
    <col min="13509" max="13509" width="18.625" style="864" bestFit="1" customWidth="1"/>
    <col min="13510" max="13512" width="20.75" style="864" bestFit="1" customWidth="1"/>
    <col min="13513" max="13513" width="19.75" style="864" bestFit="1" customWidth="1"/>
    <col min="13514" max="13515" width="22" style="864" bestFit="1" customWidth="1"/>
    <col min="13516" max="13516" width="14.125" style="864" bestFit="1" customWidth="1"/>
    <col min="13517" max="13518" width="20.75" style="864" bestFit="1" customWidth="1"/>
    <col min="13519" max="13520" width="18.625" style="864" bestFit="1" customWidth="1"/>
    <col min="13521" max="13523" width="20.75" style="864" bestFit="1" customWidth="1"/>
    <col min="13524" max="13525" width="23" style="864" bestFit="1" customWidth="1"/>
    <col min="13526" max="13526" width="20.75" style="864" bestFit="1" customWidth="1"/>
    <col min="13527" max="13528" width="23" style="864" bestFit="1" customWidth="1"/>
    <col min="13529" max="13529" width="25.25" style="864" bestFit="1" customWidth="1"/>
    <col min="13530" max="13531" width="23" style="864" bestFit="1" customWidth="1"/>
    <col min="13532" max="13534" width="25.25" style="864" bestFit="1" customWidth="1"/>
    <col min="13535" max="13536" width="27.5" style="864" bestFit="1" customWidth="1"/>
    <col min="13537" max="13537" width="25.25" style="864" bestFit="1" customWidth="1"/>
    <col min="13538" max="13539" width="27.5" style="864" bestFit="1" customWidth="1"/>
    <col min="13540" max="13540" width="29.625" style="864" bestFit="1" customWidth="1"/>
    <col min="13541" max="13541" width="27.5" style="864" bestFit="1" customWidth="1"/>
    <col min="13542" max="13542" width="24.5" style="864" bestFit="1" customWidth="1"/>
    <col min="13543" max="13543" width="29" style="864" bestFit="1" customWidth="1"/>
    <col min="13544" max="13545" width="20.75" style="864" bestFit="1" customWidth="1"/>
    <col min="13546" max="13546" width="27.5" style="864" bestFit="1" customWidth="1"/>
    <col min="13547" max="13548" width="23" style="864" bestFit="1" customWidth="1"/>
    <col min="13549" max="13549" width="29.625" style="864" bestFit="1" customWidth="1"/>
    <col min="13550" max="13550" width="9.125" style="864" bestFit="1" customWidth="1"/>
    <col min="13551" max="13553" width="18.125" style="864" bestFit="1" customWidth="1"/>
    <col min="13554" max="13554" width="20.375" style="864" bestFit="1" customWidth="1"/>
    <col min="13555" max="13555" width="25.25" style="864" bestFit="1" customWidth="1"/>
    <col min="13556" max="13556" width="27.5" style="864" bestFit="1" customWidth="1"/>
    <col min="13557" max="13558" width="9.125" style="864" bestFit="1" customWidth="1"/>
    <col min="13559" max="13559" width="11.25" style="864" bestFit="1" customWidth="1"/>
    <col min="13560" max="13560" width="15" style="864" bestFit="1" customWidth="1"/>
    <col min="13561" max="13561" width="16.375" style="864" bestFit="1" customWidth="1"/>
    <col min="13562" max="13564" width="23.25" style="864" bestFit="1" customWidth="1"/>
    <col min="13565" max="13566" width="20.75" style="864" bestFit="1" customWidth="1"/>
    <col min="13567" max="13567" width="6.625" style="864" bestFit="1" customWidth="1"/>
    <col min="13568" max="13568" width="9" style="864"/>
    <col min="13569" max="13569" width="16.375" style="864" bestFit="1" customWidth="1"/>
    <col min="13570" max="13570" width="14.125" style="864" bestFit="1" customWidth="1"/>
    <col min="13571" max="13573" width="9.75" style="864" bestFit="1" customWidth="1"/>
    <col min="13574" max="13574" width="14.125" style="864" bestFit="1" customWidth="1"/>
    <col min="13575" max="13575" width="15.25" style="864" customWidth="1"/>
    <col min="13576" max="13576" width="14.125" style="864" bestFit="1" customWidth="1"/>
    <col min="13577" max="13577" width="15.25" style="864" bestFit="1" customWidth="1"/>
    <col min="13578" max="13580" width="13.625" style="864" bestFit="1" customWidth="1"/>
    <col min="13581" max="13581" width="12" style="864" bestFit="1" customWidth="1"/>
    <col min="13582" max="13582" width="22.125" style="864" bestFit="1" customWidth="1"/>
    <col min="13583" max="13584" width="30.125" style="864" bestFit="1" customWidth="1"/>
    <col min="13585" max="13586" width="21" style="864" bestFit="1" customWidth="1"/>
    <col min="13587" max="13587" width="18.75" style="864" bestFit="1" customWidth="1"/>
    <col min="13588" max="13588" width="21" style="864" bestFit="1" customWidth="1"/>
    <col min="13589" max="13590" width="9.75" style="864" bestFit="1" customWidth="1"/>
    <col min="13591" max="13591" width="18.875" style="864" bestFit="1" customWidth="1"/>
    <col min="13592" max="13592" width="9.75" style="864" bestFit="1" customWidth="1"/>
    <col min="13593" max="13593" width="18.875" style="864" bestFit="1" customWidth="1"/>
    <col min="13594" max="13595" width="9.75" style="864" bestFit="1" customWidth="1"/>
    <col min="13596" max="13597" width="12.125" style="864" bestFit="1" customWidth="1"/>
    <col min="13598" max="13598" width="7.125" style="864" bestFit="1" customWidth="1"/>
    <col min="13599" max="13599" width="9.75" style="864" bestFit="1" customWidth="1"/>
    <col min="13600" max="13600" width="15.5" style="864" bestFit="1" customWidth="1"/>
    <col min="13601" max="13601" width="19.375" style="864" bestFit="1" customWidth="1"/>
    <col min="13602" max="13602" width="5.75" style="864" bestFit="1" customWidth="1"/>
    <col min="13603" max="13603" width="9.75" style="864" bestFit="1" customWidth="1"/>
    <col min="13604" max="13604" width="11.875" style="864" bestFit="1" customWidth="1"/>
    <col min="13605" max="13605" width="9.125" style="864" bestFit="1" customWidth="1"/>
    <col min="13606" max="13606" width="10.5" style="864" bestFit="1" customWidth="1"/>
    <col min="13607" max="13607" width="16.375" style="864" bestFit="1" customWidth="1"/>
    <col min="13608" max="13608" width="12.125" style="864" bestFit="1" customWidth="1"/>
    <col min="13609" max="13609" width="10.375" style="864" bestFit="1" customWidth="1"/>
    <col min="13610" max="13610" width="11.875" style="864" bestFit="1" customWidth="1"/>
    <col min="13611" max="13619" width="16.375" style="864" bestFit="1" customWidth="1"/>
    <col min="13620" max="13620" width="10.625" style="864" bestFit="1" customWidth="1"/>
    <col min="13621" max="13621" width="11.875" style="864" bestFit="1" customWidth="1"/>
    <col min="13622" max="13622" width="16.375" style="864" bestFit="1" customWidth="1"/>
    <col min="13623" max="13623" width="20.75" style="864" bestFit="1" customWidth="1"/>
    <col min="13624" max="13624" width="16.375" style="864" bestFit="1" customWidth="1"/>
    <col min="13625" max="13625" width="20.75" style="864" bestFit="1" customWidth="1"/>
    <col min="13626" max="13626" width="16.375" style="864" bestFit="1" customWidth="1"/>
    <col min="13627" max="13627" width="20.75" style="864" bestFit="1" customWidth="1"/>
    <col min="13628" max="13628" width="16.375" style="864" bestFit="1" customWidth="1"/>
    <col min="13629" max="13629" width="20.75" style="864" bestFit="1" customWidth="1"/>
    <col min="13630" max="13630" width="16.375" style="864" bestFit="1" customWidth="1"/>
    <col min="13631" max="13631" width="20.75" style="864" bestFit="1" customWidth="1"/>
    <col min="13632" max="13632" width="14.125" style="864" bestFit="1" customWidth="1"/>
    <col min="13633" max="13633" width="18.625" style="864" bestFit="1" customWidth="1"/>
    <col min="13634" max="13634" width="16.375" style="864" bestFit="1" customWidth="1"/>
    <col min="13635" max="13635" width="20.75" style="864" bestFit="1" customWidth="1"/>
    <col min="13636" max="13636" width="16.375" style="864" bestFit="1" customWidth="1"/>
    <col min="13637" max="13637" width="20.75" style="864" bestFit="1" customWidth="1"/>
    <col min="13638" max="13643" width="23" style="864" bestFit="1" customWidth="1"/>
    <col min="13644" max="13645" width="18.625" style="864" bestFit="1" customWidth="1"/>
    <col min="13646" max="13646" width="10.5" style="864" bestFit="1" customWidth="1"/>
    <col min="13647" max="13647" width="11.875" style="864" bestFit="1" customWidth="1"/>
    <col min="13648" max="13648" width="10.5" style="864" bestFit="1" customWidth="1"/>
    <col min="13649" max="13650" width="11.875" style="864" bestFit="1" customWidth="1"/>
    <col min="13651" max="13651" width="16.375" style="864" bestFit="1" customWidth="1"/>
    <col min="13652" max="13652" width="17.875" style="864" bestFit="1" customWidth="1"/>
    <col min="13653" max="13653" width="22.25" style="864" bestFit="1" customWidth="1"/>
    <col min="13654" max="13654" width="7.75" style="864" bestFit="1" customWidth="1"/>
    <col min="13655" max="13657" width="11.875" style="864" bestFit="1" customWidth="1"/>
    <col min="13658" max="13658" width="16.375" style="864" bestFit="1" customWidth="1"/>
    <col min="13659" max="13661" width="11.875" style="864" bestFit="1" customWidth="1"/>
    <col min="13662" max="13662" width="14.125" style="864" bestFit="1" customWidth="1"/>
    <col min="13663" max="13663" width="11.875" style="864" bestFit="1" customWidth="1"/>
    <col min="13664" max="13664" width="16.375" style="864" bestFit="1" customWidth="1"/>
    <col min="13665" max="13665" width="18.625" style="864" bestFit="1" customWidth="1"/>
    <col min="13666" max="13666" width="10.5" style="864" bestFit="1" customWidth="1"/>
    <col min="13667" max="13667" width="14.25" style="864" bestFit="1" customWidth="1"/>
    <col min="13668" max="13669" width="13.375" style="864" bestFit="1" customWidth="1"/>
    <col min="13670" max="13670" width="16.375" style="864" bestFit="1" customWidth="1"/>
    <col min="13671" max="13671" width="16.5" style="864" bestFit="1" customWidth="1"/>
    <col min="13672" max="13673" width="20.125" style="864" bestFit="1" customWidth="1"/>
    <col min="13674" max="13675" width="23" style="864" bestFit="1" customWidth="1"/>
    <col min="13676" max="13676" width="18.625" style="864" bestFit="1" customWidth="1"/>
    <col min="13677" max="13677" width="9.25" style="864" bestFit="1" customWidth="1"/>
    <col min="13678" max="13678" width="7.25" style="864" bestFit="1" customWidth="1"/>
    <col min="13679" max="13679" width="10.375" style="864" bestFit="1" customWidth="1"/>
    <col min="13680" max="13681" width="11.875" style="864" bestFit="1" customWidth="1"/>
    <col min="13682" max="13682" width="14.375" style="864" bestFit="1" customWidth="1"/>
    <col min="13683" max="13683" width="11.875" style="864" bestFit="1" customWidth="1"/>
    <col min="13684" max="13685" width="16.375" style="864" bestFit="1" customWidth="1"/>
    <col min="13686" max="13686" width="11.875" style="864" bestFit="1" customWidth="1"/>
    <col min="13687" max="13688" width="16.375" style="864" bestFit="1" customWidth="1"/>
    <col min="13689" max="13689" width="17.875" style="864" bestFit="1" customWidth="1"/>
    <col min="13690" max="13690" width="16.375" style="864" bestFit="1" customWidth="1"/>
    <col min="13691" max="13691" width="17.875" style="864" bestFit="1" customWidth="1"/>
    <col min="13692" max="13692" width="5.75" style="864" bestFit="1" customWidth="1"/>
    <col min="13693" max="13694" width="9.75" style="864" bestFit="1" customWidth="1"/>
    <col min="13695" max="13695" width="7.75" style="864" bestFit="1" customWidth="1"/>
    <col min="13696" max="13696" width="9.75" style="864" bestFit="1" customWidth="1"/>
    <col min="13697" max="13697" width="59.375" style="864" bestFit="1" customWidth="1"/>
    <col min="13698" max="13698" width="45.5" style="864" bestFit="1" customWidth="1"/>
    <col min="13699" max="13699" width="27.625" style="864" bestFit="1" customWidth="1"/>
    <col min="13700" max="13700" width="11.875" style="864" bestFit="1" customWidth="1"/>
    <col min="13701" max="13704" width="14.125" style="864" bestFit="1" customWidth="1"/>
    <col min="13705" max="13705" width="15.625" style="864" bestFit="1" customWidth="1"/>
    <col min="13706" max="13706" width="14.125" style="864" bestFit="1" customWidth="1"/>
    <col min="13707" max="13708" width="19.625" style="864" bestFit="1" customWidth="1"/>
    <col min="13709" max="13709" width="21.875" style="864" bestFit="1" customWidth="1"/>
    <col min="13710" max="13710" width="19.375" style="864" bestFit="1" customWidth="1"/>
    <col min="13711" max="13711" width="16.375" style="864" bestFit="1" customWidth="1"/>
    <col min="13712" max="13712" width="23" style="864" bestFit="1" customWidth="1"/>
    <col min="13713" max="13714" width="14.125" style="864" bestFit="1" customWidth="1"/>
    <col min="13715" max="13715" width="23.25" style="864" bestFit="1" customWidth="1"/>
    <col min="13716" max="13717" width="14.375" style="864" bestFit="1" customWidth="1"/>
    <col min="13718" max="13718" width="23.125" style="864" bestFit="1" customWidth="1"/>
    <col min="13719" max="13719" width="18.875" style="864" bestFit="1" customWidth="1"/>
    <col min="13720" max="13720" width="14.375" style="864" bestFit="1" customWidth="1"/>
    <col min="13721" max="13721" width="16.5" style="864" bestFit="1" customWidth="1"/>
    <col min="13722" max="13722" width="25.25" style="864" bestFit="1" customWidth="1"/>
    <col min="13723" max="13724" width="18.625" style="864" bestFit="1" customWidth="1"/>
    <col min="13725" max="13725" width="23" style="864" bestFit="1" customWidth="1"/>
    <col min="13726" max="13727" width="26.75" style="864" bestFit="1" customWidth="1"/>
    <col min="13728" max="13728" width="25.25" style="864" bestFit="1" customWidth="1"/>
    <col min="13729" max="13729" width="29.625" style="864" bestFit="1" customWidth="1"/>
    <col min="13730" max="13730" width="25.25" style="864" bestFit="1" customWidth="1"/>
    <col min="13731" max="13731" width="29.625" style="864" bestFit="1" customWidth="1"/>
    <col min="13732" max="13735" width="20.875" style="864" bestFit="1" customWidth="1"/>
    <col min="13736" max="13736" width="13.875" style="864" bestFit="1" customWidth="1"/>
    <col min="13737" max="13737" width="16.5" style="864" bestFit="1" customWidth="1"/>
    <col min="13738" max="13738" width="7.75" style="864" bestFit="1" customWidth="1"/>
    <col min="13739" max="13739" width="20.75" style="864" bestFit="1" customWidth="1"/>
    <col min="13740" max="13742" width="16.375" style="864" bestFit="1" customWidth="1"/>
    <col min="13743" max="13746" width="31" style="864" bestFit="1" customWidth="1"/>
    <col min="13747" max="13748" width="18.625" style="864" bestFit="1" customWidth="1"/>
    <col min="13749" max="13749" width="16.375" style="864" bestFit="1" customWidth="1"/>
    <col min="13750" max="13751" width="18.625" style="864" bestFit="1" customWidth="1"/>
    <col min="13752" max="13752" width="16.375" style="864" bestFit="1" customWidth="1"/>
    <col min="13753" max="13754" width="18.625" style="864" bestFit="1" customWidth="1"/>
    <col min="13755" max="13755" width="20.75" style="864" bestFit="1" customWidth="1"/>
    <col min="13756" max="13757" width="23" style="864" bestFit="1" customWidth="1"/>
    <col min="13758" max="13758" width="25.25" style="864" bestFit="1" customWidth="1"/>
    <col min="13759" max="13759" width="23" style="864" bestFit="1" customWidth="1"/>
    <col min="13760" max="13760" width="20.75" style="864" bestFit="1" customWidth="1"/>
    <col min="13761" max="13762" width="23" style="864" bestFit="1" customWidth="1"/>
    <col min="13763" max="13763" width="25.25" style="864" bestFit="1" customWidth="1"/>
    <col min="13764" max="13764" width="23" style="864" bestFit="1" customWidth="1"/>
    <col min="13765" max="13765" width="18.625" style="864" bestFit="1" customWidth="1"/>
    <col min="13766" max="13768" width="20.75" style="864" bestFit="1" customWidth="1"/>
    <col min="13769" max="13769" width="19.75" style="864" bestFit="1" customWidth="1"/>
    <col min="13770" max="13771" width="22" style="864" bestFit="1" customWidth="1"/>
    <col min="13772" max="13772" width="14.125" style="864" bestFit="1" customWidth="1"/>
    <col min="13773" max="13774" width="20.75" style="864" bestFit="1" customWidth="1"/>
    <col min="13775" max="13776" width="18.625" style="864" bestFit="1" customWidth="1"/>
    <col min="13777" max="13779" width="20.75" style="864" bestFit="1" customWidth="1"/>
    <col min="13780" max="13781" width="23" style="864" bestFit="1" customWidth="1"/>
    <col min="13782" max="13782" width="20.75" style="864" bestFit="1" customWidth="1"/>
    <col min="13783" max="13784" width="23" style="864" bestFit="1" customWidth="1"/>
    <col min="13785" max="13785" width="25.25" style="864" bestFit="1" customWidth="1"/>
    <col min="13786" max="13787" width="23" style="864" bestFit="1" customWidth="1"/>
    <col min="13788" max="13790" width="25.25" style="864" bestFit="1" customWidth="1"/>
    <col min="13791" max="13792" width="27.5" style="864" bestFit="1" customWidth="1"/>
    <col min="13793" max="13793" width="25.25" style="864" bestFit="1" customWidth="1"/>
    <col min="13794" max="13795" width="27.5" style="864" bestFit="1" customWidth="1"/>
    <col min="13796" max="13796" width="29.625" style="864" bestFit="1" customWidth="1"/>
    <col min="13797" max="13797" width="27.5" style="864" bestFit="1" customWidth="1"/>
    <col min="13798" max="13798" width="24.5" style="864" bestFit="1" customWidth="1"/>
    <col min="13799" max="13799" width="29" style="864" bestFit="1" customWidth="1"/>
    <col min="13800" max="13801" width="20.75" style="864" bestFit="1" customWidth="1"/>
    <col min="13802" max="13802" width="27.5" style="864" bestFit="1" customWidth="1"/>
    <col min="13803" max="13804" width="23" style="864" bestFit="1" customWidth="1"/>
    <col min="13805" max="13805" width="29.625" style="864" bestFit="1" customWidth="1"/>
    <col min="13806" max="13806" width="9.125" style="864" bestFit="1" customWidth="1"/>
    <col min="13807" max="13809" width="18.125" style="864" bestFit="1" customWidth="1"/>
    <col min="13810" max="13810" width="20.375" style="864" bestFit="1" customWidth="1"/>
    <col min="13811" max="13811" width="25.25" style="864" bestFit="1" customWidth="1"/>
    <col min="13812" max="13812" width="27.5" style="864" bestFit="1" customWidth="1"/>
    <col min="13813" max="13814" width="9.125" style="864" bestFit="1" customWidth="1"/>
    <col min="13815" max="13815" width="11.25" style="864" bestFit="1" customWidth="1"/>
    <col min="13816" max="13816" width="15" style="864" bestFit="1" customWidth="1"/>
    <col min="13817" max="13817" width="16.375" style="864" bestFit="1" customWidth="1"/>
    <col min="13818" max="13820" width="23.25" style="864" bestFit="1" customWidth="1"/>
    <col min="13821" max="13822" width="20.75" style="864" bestFit="1" customWidth="1"/>
    <col min="13823" max="13823" width="6.625" style="864" bestFit="1" customWidth="1"/>
    <col min="13824" max="13824" width="9" style="864"/>
    <col min="13825" max="13825" width="16.375" style="864" bestFit="1" customWidth="1"/>
    <col min="13826" max="13826" width="14.125" style="864" bestFit="1" customWidth="1"/>
    <col min="13827" max="13829" width="9.75" style="864" bestFit="1" customWidth="1"/>
    <col min="13830" max="13830" width="14.125" style="864" bestFit="1" customWidth="1"/>
    <col min="13831" max="13831" width="15.25" style="864" customWidth="1"/>
    <col min="13832" max="13832" width="14.125" style="864" bestFit="1" customWidth="1"/>
    <col min="13833" max="13833" width="15.25" style="864" bestFit="1" customWidth="1"/>
    <col min="13834" max="13836" width="13.625" style="864" bestFit="1" customWidth="1"/>
    <col min="13837" max="13837" width="12" style="864" bestFit="1" customWidth="1"/>
    <col min="13838" max="13838" width="22.125" style="864" bestFit="1" customWidth="1"/>
    <col min="13839" max="13840" width="30.125" style="864" bestFit="1" customWidth="1"/>
    <col min="13841" max="13842" width="21" style="864" bestFit="1" customWidth="1"/>
    <col min="13843" max="13843" width="18.75" style="864" bestFit="1" customWidth="1"/>
    <col min="13844" max="13844" width="21" style="864" bestFit="1" customWidth="1"/>
    <col min="13845" max="13846" width="9.75" style="864" bestFit="1" customWidth="1"/>
    <col min="13847" max="13847" width="18.875" style="864" bestFit="1" customWidth="1"/>
    <col min="13848" max="13848" width="9.75" style="864" bestFit="1" customWidth="1"/>
    <col min="13849" max="13849" width="18.875" style="864" bestFit="1" customWidth="1"/>
    <col min="13850" max="13851" width="9.75" style="864" bestFit="1" customWidth="1"/>
    <col min="13852" max="13853" width="12.125" style="864" bestFit="1" customWidth="1"/>
    <col min="13854" max="13854" width="7.125" style="864" bestFit="1" customWidth="1"/>
    <col min="13855" max="13855" width="9.75" style="864" bestFit="1" customWidth="1"/>
    <col min="13856" max="13856" width="15.5" style="864" bestFit="1" customWidth="1"/>
    <col min="13857" max="13857" width="19.375" style="864" bestFit="1" customWidth="1"/>
    <col min="13858" max="13858" width="5.75" style="864" bestFit="1" customWidth="1"/>
    <col min="13859" max="13859" width="9.75" style="864" bestFit="1" customWidth="1"/>
    <col min="13860" max="13860" width="11.875" style="864" bestFit="1" customWidth="1"/>
    <col min="13861" max="13861" width="9.125" style="864" bestFit="1" customWidth="1"/>
    <col min="13862" max="13862" width="10.5" style="864" bestFit="1" customWidth="1"/>
    <col min="13863" max="13863" width="16.375" style="864" bestFit="1" customWidth="1"/>
    <col min="13864" max="13864" width="12.125" style="864" bestFit="1" customWidth="1"/>
    <col min="13865" max="13865" width="10.375" style="864" bestFit="1" customWidth="1"/>
    <col min="13866" max="13866" width="11.875" style="864" bestFit="1" customWidth="1"/>
    <col min="13867" max="13875" width="16.375" style="864" bestFit="1" customWidth="1"/>
    <col min="13876" max="13876" width="10.625" style="864" bestFit="1" customWidth="1"/>
    <col min="13877" max="13877" width="11.875" style="864" bestFit="1" customWidth="1"/>
    <col min="13878" max="13878" width="16.375" style="864" bestFit="1" customWidth="1"/>
    <col min="13879" max="13879" width="20.75" style="864" bestFit="1" customWidth="1"/>
    <col min="13880" max="13880" width="16.375" style="864" bestFit="1" customWidth="1"/>
    <col min="13881" max="13881" width="20.75" style="864" bestFit="1" customWidth="1"/>
    <col min="13882" max="13882" width="16.375" style="864" bestFit="1" customWidth="1"/>
    <col min="13883" max="13883" width="20.75" style="864" bestFit="1" customWidth="1"/>
    <col min="13884" max="13884" width="16.375" style="864" bestFit="1" customWidth="1"/>
    <col min="13885" max="13885" width="20.75" style="864" bestFit="1" customWidth="1"/>
    <col min="13886" max="13886" width="16.375" style="864" bestFit="1" customWidth="1"/>
    <col min="13887" max="13887" width="20.75" style="864" bestFit="1" customWidth="1"/>
    <col min="13888" max="13888" width="14.125" style="864" bestFit="1" customWidth="1"/>
    <col min="13889" max="13889" width="18.625" style="864" bestFit="1" customWidth="1"/>
    <col min="13890" max="13890" width="16.375" style="864" bestFit="1" customWidth="1"/>
    <col min="13891" max="13891" width="20.75" style="864" bestFit="1" customWidth="1"/>
    <col min="13892" max="13892" width="16.375" style="864" bestFit="1" customWidth="1"/>
    <col min="13893" max="13893" width="20.75" style="864" bestFit="1" customWidth="1"/>
    <col min="13894" max="13899" width="23" style="864" bestFit="1" customWidth="1"/>
    <col min="13900" max="13901" width="18.625" style="864" bestFit="1" customWidth="1"/>
    <col min="13902" max="13902" width="10.5" style="864" bestFit="1" customWidth="1"/>
    <col min="13903" max="13903" width="11.875" style="864" bestFit="1" customWidth="1"/>
    <col min="13904" max="13904" width="10.5" style="864" bestFit="1" customWidth="1"/>
    <col min="13905" max="13906" width="11.875" style="864" bestFit="1" customWidth="1"/>
    <col min="13907" max="13907" width="16.375" style="864" bestFit="1" customWidth="1"/>
    <col min="13908" max="13908" width="17.875" style="864" bestFit="1" customWidth="1"/>
    <col min="13909" max="13909" width="22.25" style="864" bestFit="1" customWidth="1"/>
    <col min="13910" max="13910" width="7.75" style="864" bestFit="1" customWidth="1"/>
    <col min="13911" max="13913" width="11.875" style="864" bestFit="1" customWidth="1"/>
    <col min="13914" max="13914" width="16.375" style="864" bestFit="1" customWidth="1"/>
    <col min="13915" max="13917" width="11.875" style="864" bestFit="1" customWidth="1"/>
    <col min="13918" max="13918" width="14.125" style="864" bestFit="1" customWidth="1"/>
    <col min="13919" max="13919" width="11.875" style="864" bestFit="1" customWidth="1"/>
    <col min="13920" max="13920" width="16.375" style="864" bestFit="1" customWidth="1"/>
    <col min="13921" max="13921" width="18.625" style="864" bestFit="1" customWidth="1"/>
    <col min="13922" max="13922" width="10.5" style="864" bestFit="1" customWidth="1"/>
    <col min="13923" max="13923" width="14.25" style="864" bestFit="1" customWidth="1"/>
    <col min="13924" max="13925" width="13.375" style="864" bestFit="1" customWidth="1"/>
    <col min="13926" max="13926" width="16.375" style="864" bestFit="1" customWidth="1"/>
    <col min="13927" max="13927" width="16.5" style="864" bestFit="1" customWidth="1"/>
    <col min="13928" max="13929" width="20.125" style="864" bestFit="1" customWidth="1"/>
    <col min="13930" max="13931" width="23" style="864" bestFit="1" customWidth="1"/>
    <col min="13932" max="13932" width="18.625" style="864" bestFit="1" customWidth="1"/>
    <col min="13933" max="13933" width="9.25" style="864" bestFit="1" customWidth="1"/>
    <col min="13934" max="13934" width="7.25" style="864" bestFit="1" customWidth="1"/>
    <col min="13935" max="13935" width="10.375" style="864" bestFit="1" customWidth="1"/>
    <col min="13936" max="13937" width="11.875" style="864" bestFit="1" customWidth="1"/>
    <col min="13938" max="13938" width="14.375" style="864" bestFit="1" customWidth="1"/>
    <col min="13939" max="13939" width="11.875" style="864" bestFit="1" customWidth="1"/>
    <col min="13940" max="13941" width="16.375" style="864" bestFit="1" customWidth="1"/>
    <col min="13942" max="13942" width="11.875" style="864" bestFit="1" customWidth="1"/>
    <col min="13943" max="13944" width="16.375" style="864" bestFit="1" customWidth="1"/>
    <col min="13945" max="13945" width="17.875" style="864" bestFit="1" customWidth="1"/>
    <col min="13946" max="13946" width="16.375" style="864" bestFit="1" customWidth="1"/>
    <col min="13947" max="13947" width="17.875" style="864" bestFit="1" customWidth="1"/>
    <col min="13948" max="13948" width="5.75" style="864" bestFit="1" customWidth="1"/>
    <col min="13949" max="13950" width="9.75" style="864" bestFit="1" customWidth="1"/>
    <col min="13951" max="13951" width="7.75" style="864" bestFit="1" customWidth="1"/>
    <col min="13952" max="13952" width="9.75" style="864" bestFit="1" customWidth="1"/>
    <col min="13953" max="13953" width="59.375" style="864" bestFit="1" customWidth="1"/>
    <col min="13954" max="13954" width="45.5" style="864" bestFit="1" customWidth="1"/>
    <col min="13955" max="13955" width="27.625" style="864" bestFit="1" customWidth="1"/>
    <col min="13956" max="13956" width="11.875" style="864" bestFit="1" customWidth="1"/>
    <col min="13957" max="13960" width="14.125" style="864" bestFit="1" customWidth="1"/>
    <col min="13961" max="13961" width="15.625" style="864" bestFit="1" customWidth="1"/>
    <col min="13962" max="13962" width="14.125" style="864" bestFit="1" customWidth="1"/>
    <col min="13963" max="13964" width="19.625" style="864" bestFit="1" customWidth="1"/>
    <col min="13965" max="13965" width="21.875" style="864" bestFit="1" customWidth="1"/>
    <col min="13966" max="13966" width="19.375" style="864" bestFit="1" customWidth="1"/>
    <col min="13967" max="13967" width="16.375" style="864" bestFit="1" customWidth="1"/>
    <col min="13968" max="13968" width="23" style="864" bestFit="1" customWidth="1"/>
    <col min="13969" max="13970" width="14.125" style="864" bestFit="1" customWidth="1"/>
    <col min="13971" max="13971" width="23.25" style="864" bestFit="1" customWidth="1"/>
    <col min="13972" max="13973" width="14.375" style="864" bestFit="1" customWidth="1"/>
    <col min="13974" max="13974" width="23.125" style="864" bestFit="1" customWidth="1"/>
    <col min="13975" max="13975" width="18.875" style="864" bestFit="1" customWidth="1"/>
    <col min="13976" max="13976" width="14.375" style="864" bestFit="1" customWidth="1"/>
    <col min="13977" max="13977" width="16.5" style="864" bestFit="1" customWidth="1"/>
    <col min="13978" max="13978" width="25.25" style="864" bestFit="1" customWidth="1"/>
    <col min="13979" max="13980" width="18.625" style="864" bestFit="1" customWidth="1"/>
    <col min="13981" max="13981" width="23" style="864" bestFit="1" customWidth="1"/>
    <col min="13982" max="13983" width="26.75" style="864" bestFit="1" customWidth="1"/>
    <col min="13984" max="13984" width="25.25" style="864" bestFit="1" customWidth="1"/>
    <col min="13985" max="13985" width="29.625" style="864" bestFit="1" customWidth="1"/>
    <col min="13986" max="13986" width="25.25" style="864" bestFit="1" customWidth="1"/>
    <col min="13987" max="13987" width="29.625" style="864" bestFit="1" customWidth="1"/>
    <col min="13988" max="13991" width="20.875" style="864" bestFit="1" customWidth="1"/>
    <col min="13992" max="13992" width="13.875" style="864" bestFit="1" customWidth="1"/>
    <col min="13993" max="13993" width="16.5" style="864" bestFit="1" customWidth="1"/>
    <col min="13994" max="13994" width="7.75" style="864" bestFit="1" customWidth="1"/>
    <col min="13995" max="13995" width="20.75" style="864" bestFit="1" customWidth="1"/>
    <col min="13996" max="13998" width="16.375" style="864" bestFit="1" customWidth="1"/>
    <col min="13999" max="14002" width="31" style="864" bestFit="1" customWidth="1"/>
    <col min="14003" max="14004" width="18.625" style="864" bestFit="1" customWidth="1"/>
    <col min="14005" max="14005" width="16.375" style="864" bestFit="1" customWidth="1"/>
    <col min="14006" max="14007" width="18.625" style="864" bestFit="1" customWidth="1"/>
    <col min="14008" max="14008" width="16.375" style="864" bestFit="1" customWidth="1"/>
    <col min="14009" max="14010" width="18.625" style="864" bestFit="1" customWidth="1"/>
    <col min="14011" max="14011" width="20.75" style="864" bestFit="1" customWidth="1"/>
    <col min="14012" max="14013" width="23" style="864" bestFit="1" customWidth="1"/>
    <col min="14014" max="14014" width="25.25" style="864" bestFit="1" customWidth="1"/>
    <col min="14015" max="14015" width="23" style="864" bestFit="1" customWidth="1"/>
    <col min="14016" max="14016" width="20.75" style="864" bestFit="1" customWidth="1"/>
    <col min="14017" max="14018" width="23" style="864" bestFit="1" customWidth="1"/>
    <col min="14019" max="14019" width="25.25" style="864" bestFit="1" customWidth="1"/>
    <col min="14020" max="14020" width="23" style="864" bestFit="1" customWidth="1"/>
    <col min="14021" max="14021" width="18.625" style="864" bestFit="1" customWidth="1"/>
    <col min="14022" max="14024" width="20.75" style="864" bestFit="1" customWidth="1"/>
    <col min="14025" max="14025" width="19.75" style="864" bestFit="1" customWidth="1"/>
    <col min="14026" max="14027" width="22" style="864" bestFit="1" customWidth="1"/>
    <col min="14028" max="14028" width="14.125" style="864" bestFit="1" customWidth="1"/>
    <col min="14029" max="14030" width="20.75" style="864" bestFit="1" customWidth="1"/>
    <col min="14031" max="14032" width="18.625" style="864" bestFit="1" customWidth="1"/>
    <col min="14033" max="14035" width="20.75" style="864" bestFit="1" customWidth="1"/>
    <col min="14036" max="14037" width="23" style="864" bestFit="1" customWidth="1"/>
    <col min="14038" max="14038" width="20.75" style="864" bestFit="1" customWidth="1"/>
    <col min="14039" max="14040" width="23" style="864" bestFit="1" customWidth="1"/>
    <col min="14041" max="14041" width="25.25" style="864" bestFit="1" customWidth="1"/>
    <col min="14042" max="14043" width="23" style="864" bestFit="1" customWidth="1"/>
    <col min="14044" max="14046" width="25.25" style="864" bestFit="1" customWidth="1"/>
    <col min="14047" max="14048" width="27.5" style="864" bestFit="1" customWidth="1"/>
    <col min="14049" max="14049" width="25.25" style="864" bestFit="1" customWidth="1"/>
    <col min="14050" max="14051" width="27.5" style="864" bestFit="1" customWidth="1"/>
    <col min="14052" max="14052" width="29.625" style="864" bestFit="1" customWidth="1"/>
    <col min="14053" max="14053" width="27.5" style="864" bestFit="1" customWidth="1"/>
    <col min="14054" max="14054" width="24.5" style="864" bestFit="1" customWidth="1"/>
    <col min="14055" max="14055" width="29" style="864" bestFit="1" customWidth="1"/>
    <col min="14056" max="14057" width="20.75" style="864" bestFit="1" customWidth="1"/>
    <col min="14058" max="14058" width="27.5" style="864" bestFit="1" customWidth="1"/>
    <col min="14059" max="14060" width="23" style="864" bestFit="1" customWidth="1"/>
    <col min="14061" max="14061" width="29.625" style="864" bestFit="1" customWidth="1"/>
    <col min="14062" max="14062" width="9.125" style="864" bestFit="1" customWidth="1"/>
    <col min="14063" max="14065" width="18.125" style="864" bestFit="1" customWidth="1"/>
    <col min="14066" max="14066" width="20.375" style="864" bestFit="1" customWidth="1"/>
    <col min="14067" max="14067" width="25.25" style="864" bestFit="1" customWidth="1"/>
    <col min="14068" max="14068" width="27.5" style="864" bestFit="1" customWidth="1"/>
    <col min="14069" max="14070" width="9.125" style="864" bestFit="1" customWidth="1"/>
    <col min="14071" max="14071" width="11.25" style="864" bestFit="1" customWidth="1"/>
    <col min="14072" max="14072" width="15" style="864" bestFit="1" customWidth="1"/>
    <col min="14073" max="14073" width="16.375" style="864" bestFit="1" customWidth="1"/>
    <col min="14074" max="14076" width="23.25" style="864" bestFit="1" customWidth="1"/>
    <col min="14077" max="14078" width="20.75" style="864" bestFit="1" customWidth="1"/>
    <col min="14079" max="14079" width="6.625" style="864" bestFit="1" customWidth="1"/>
    <col min="14080" max="14080" width="9" style="864"/>
    <col min="14081" max="14081" width="16.375" style="864" bestFit="1" customWidth="1"/>
    <col min="14082" max="14082" width="14.125" style="864" bestFit="1" customWidth="1"/>
    <col min="14083" max="14085" width="9.75" style="864" bestFit="1" customWidth="1"/>
    <col min="14086" max="14086" width="14.125" style="864" bestFit="1" customWidth="1"/>
    <col min="14087" max="14087" width="15.25" style="864" customWidth="1"/>
    <col min="14088" max="14088" width="14.125" style="864" bestFit="1" customWidth="1"/>
    <col min="14089" max="14089" width="15.25" style="864" bestFit="1" customWidth="1"/>
    <col min="14090" max="14092" width="13.625" style="864" bestFit="1" customWidth="1"/>
    <col min="14093" max="14093" width="12" style="864" bestFit="1" customWidth="1"/>
    <col min="14094" max="14094" width="22.125" style="864" bestFit="1" customWidth="1"/>
    <col min="14095" max="14096" width="30.125" style="864" bestFit="1" customWidth="1"/>
    <col min="14097" max="14098" width="21" style="864" bestFit="1" customWidth="1"/>
    <col min="14099" max="14099" width="18.75" style="864" bestFit="1" customWidth="1"/>
    <col min="14100" max="14100" width="21" style="864" bestFit="1" customWidth="1"/>
    <col min="14101" max="14102" width="9.75" style="864" bestFit="1" customWidth="1"/>
    <col min="14103" max="14103" width="18.875" style="864" bestFit="1" customWidth="1"/>
    <col min="14104" max="14104" width="9.75" style="864" bestFit="1" customWidth="1"/>
    <col min="14105" max="14105" width="18.875" style="864" bestFit="1" customWidth="1"/>
    <col min="14106" max="14107" width="9.75" style="864" bestFit="1" customWidth="1"/>
    <col min="14108" max="14109" width="12.125" style="864" bestFit="1" customWidth="1"/>
    <col min="14110" max="14110" width="7.125" style="864" bestFit="1" customWidth="1"/>
    <col min="14111" max="14111" width="9.75" style="864" bestFit="1" customWidth="1"/>
    <col min="14112" max="14112" width="15.5" style="864" bestFit="1" customWidth="1"/>
    <col min="14113" max="14113" width="19.375" style="864" bestFit="1" customWidth="1"/>
    <col min="14114" max="14114" width="5.75" style="864" bestFit="1" customWidth="1"/>
    <col min="14115" max="14115" width="9.75" style="864" bestFit="1" customWidth="1"/>
    <col min="14116" max="14116" width="11.875" style="864" bestFit="1" customWidth="1"/>
    <col min="14117" max="14117" width="9.125" style="864" bestFit="1" customWidth="1"/>
    <col min="14118" max="14118" width="10.5" style="864" bestFit="1" customWidth="1"/>
    <col min="14119" max="14119" width="16.375" style="864" bestFit="1" customWidth="1"/>
    <col min="14120" max="14120" width="12.125" style="864" bestFit="1" customWidth="1"/>
    <col min="14121" max="14121" width="10.375" style="864" bestFit="1" customWidth="1"/>
    <col min="14122" max="14122" width="11.875" style="864" bestFit="1" customWidth="1"/>
    <col min="14123" max="14131" width="16.375" style="864" bestFit="1" customWidth="1"/>
    <col min="14132" max="14132" width="10.625" style="864" bestFit="1" customWidth="1"/>
    <col min="14133" max="14133" width="11.875" style="864" bestFit="1" customWidth="1"/>
    <col min="14134" max="14134" width="16.375" style="864" bestFit="1" customWidth="1"/>
    <col min="14135" max="14135" width="20.75" style="864" bestFit="1" customWidth="1"/>
    <col min="14136" max="14136" width="16.375" style="864" bestFit="1" customWidth="1"/>
    <col min="14137" max="14137" width="20.75" style="864" bestFit="1" customWidth="1"/>
    <col min="14138" max="14138" width="16.375" style="864" bestFit="1" customWidth="1"/>
    <col min="14139" max="14139" width="20.75" style="864" bestFit="1" customWidth="1"/>
    <col min="14140" max="14140" width="16.375" style="864" bestFit="1" customWidth="1"/>
    <col min="14141" max="14141" width="20.75" style="864" bestFit="1" customWidth="1"/>
    <col min="14142" max="14142" width="16.375" style="864" bestFit="1" customWidth="1"/>
    <col min="14143" max="14143" width="20.75" style="864" bestFit="1" customWidth="1"/>
    <col min="14144" max="14144" width="14.125" style="864" bestFit="1" customWidth="1"/>
    <col min="14145" max="14145" width="18.625" style="864" bestFit="1" customWidth="1"/>
    <col min="14146" max="14146" width="16.375" style="864" bestFit="1" customWidth="1"/>
    <col min="14147" max="14147" width="20.75" style="864" bestFit="1" customWidth="1"/>
    <col min="14148" max="14148" width="16.375" style="864" bestFit="1" customWidth="1"/>
    <col min="14149" max="14149" width="20.75" style="864" bestFit="1" customWidth="1"/>
    <col min="14150" max="14155" width="23" style="864" bestFit="1" customWidth="1"/>
    <col min="14156" max="14157" width="18.625" style="864" bestFit="1" customWidth="1"/>
    <col min="14158" max="14158" width="10.5" style="864" bestFit="1" customWidth="1"/>
    <col min="14159" max="14159" width="11.875" style="864" bestFit="1" customWidth="1"/>
    <col min="14160" max="14160" width="10.5" style="864" bestFit="1" customWidth="1"/>
    <col min="14161" max="14162" width="11.875" style="864" bestFit="1" customWidth="1"/>
    <col min="14163" max="14163" width="16.375" style="864" bestFit="1" customWidth="1"/>
    <col min="14164" max="14164" width="17.875" style="864" bestFit="1" customWidth="1"/>
    <col min="14165" max="14165" width="22.25" style="864" bestFit="1" customWidth="1"/>
    <col min="14166" max="14166" width="7.75" style="864" bestFit="1" customWidth="1"/>
    <col min="14167" max="14169" width="11.875" style="864" bestFit="1" customWidth="1"/>
    <col min="14170" max="14170" width="16.375" style="864" bestFit="1" customWidth="1"/>
    <col min="14171" max="14173" width="11.875" style="864" bestFit="1" customWidth="1"/>
    <col min="14174" max="14174" width="14.125" style="864" bestFit="1" customWidth="1"/>
    <col min="14175" max="14175" width="11.875" style="864" bestFit="1" customWidth="1"/>
    <col min="14176" max="14176" width="16.375" style="864" bestFit="1" customWidth="1"/>
    <col min="14177" max="14177" width="18.625" style="864" bestFit="1" customWidth="1"/>
    <col min="14178" max="14178" width="10.5" style="864" bestFit="1" customWidth="1"/>
    <col min="14179" max="14179" width="14.25" style="864" bestFit="1" customWidth="1"/>
    <col min="14180" max="14181" width="13.375" style="864" bestFit="1" customWidth="1"/>
    <col min="14182" max="14182" width="16.375" style="864" bestFit="1" customWidth="1"/>
    <col min="14183" max="14183" width="16.5" style="864" bestFit="1" customWidth="1"/>
    <col min="14184" max="14185" width="20.125" style="864" bestFit="1" customWidth="1"/>
    <col min="14186" max="14187" width="23" style="864" bestFit="1" customWidth="1"/>
    <col min="14188" max="14188" width="18.625" style="864" bestFit="1" customWidth="1"/>
    <col min="14189" max="14189" width="9.25" style="864" bestFit="1" customWidth="1"/>
    <col min="14190" max="14190" width="7.25" style="864" bestFit="1" customWidth="1"/>
    <col min="14191" max="14191" width="10.375" style="864" bestFit="1" customWidth="1"/>
    <col min="14192" max="14193" width="11.875" style="864" bestFit="1" customWidth="1"/>
    <col min="14194" max="14194" width="14.375" style="864" bestFit="1" customWidth="1"/>
    <col min="14195" max="14195" width="11.875" style="864" bestFit="1" customWidth="1"/>
    <col min="14196" max="14197" width="16.375" style="864" bestFit="1" customWidth="1"/>
    <col min="14198" max="14198" width="11.875" style="864" bestFit="1" customWidth="1"/>
    <col min="14199" max="14200" width="16.375" style="864" bestFit="1" customWidth="1"/>
    <col min="14201" max="14201" width="17.875" style="864" bestFit="1" customWidth="1"/>
    <col min="14202" max="14202" width="16.375" style="864" bestFit="1" customWidth="1"/>
    <col min="14203" max="14203" width="17.875" style="864" bestFit="1" customWidth="1"/>
    <col min="14204" max="14204" width="5.75" style="864" bestFit="1" customWidth="1"/>
    <col min="14205" max="14206" width="9.75" style="864" bestFit="1" customWidth="1"/>
    <col min="14207" max="14207" width="7.75" style="864" bestFit="1" customWidth="1"/>
    <col min="14208" max="14208" width="9.75" style="864" bestFit="1" customWidth="1"/>
    <col min="14209" max="14209" width="59.375" style="864" bestFit="1" customWidth="1"/>
    <col min="14210" max="14210" width="45.5" style="864" bestFit="1" customWidth="1"/>
    <col min="14211" max="14211" width="27.625" style="864" bestFit="1" customWidth="1"/>
    <col min="14212" max="14212" width="11.875" style="864" bestFit="1" customWidth="1"/>
    <col min="14213" max="14216" width="14.125" style="864" bestFit="1" customWidth="1"/>
    <col min="14217" max="14217" width="15.625" style="864" bestFit="1" customWidth="1"/>
    <col min="14218" max="14218" width="14.125" style="864" bestFit="1" customWidth="1"/>
    <col min="14219" max="14220" width="19.625" style="864" bestFit="1" customWidth="1"/>
    <col min="14221" max="14221" width="21.875" style="864" bestFit="1" customWidth="1"/>
    <col min="14222" max="14222" width="19.375" style="864" bestFit="1" customWidth="1"/>
    <col min="14223" max="14223" width="16.375" style="864" bestFit="1" customWidth="1"/>
    <col min="14224" max="14224" width="23" style="864" bestFit="1" customWidth="1"/>
    <col min="14225" max="14226" width="14.125" style="864" bestFit="1" customWidth="1"/>
    <col min="14227" max="14227" width="23.25" style="864" bestFit="1" customWidth="1"/>
    <col min="14228" max="14229" width="14.375" style="864" bestFit="1" customWidth="1"/>
    <col min="14230" max="14230" width="23.125" style="864" bestFit="1" customWidth="1"/>
    <col min="14231" max="14231" width="18.875" style="864" bestFit="1" customWidth="1"/>
    <col min="14232" max="14232" width="14.375" style="864" bestFit="1" customWidth="1"/>
    <col min="14233" max="14233" width="16.5" style="864" bestFit="1" customWidth="1"/>
    <col min="14234" max="14234" width="25.25" style="864" bestFit="1" customWidth="1"/>
    <col min="14235" max="14236" width="18.625" style="864" bestFit="1" customWidth="1"/>
    <col min="14237" max="14237" width="23" style="864" bestFit="1" customWidth="1"/>
    <col min="14238" max="14239" width="26.75" style="864" bestFit="1" customWidth="1"/>
    <col min="14240" max="14240" width="25.25" style="864" bestFit="1" customWidth="1"/>
    <col min="14241" max="14241" width="29.625" style="864" bestFit="1" customWidth="1"/>
    <col min="14242" max="14242" width="25.25" style="864" bestFit="1" customWidth="1"/>
    <col min="14243" max="14243" width="29.625" style="864" bestFit="1" customWidth="1"/>
    <col min="14244" max="14247" width="20.875" style="864" bestFit="1" customWidth="1"/>
    <col min="14248" max="14248" width="13.875" style="864" bestFit="1" customWidth="1"/>
    <col min="14249" max="14249" width="16.5" style="864" bestFit="1" customWidth="1"/>
    <col min="14250" max="14250" width="7.75" style="864" bestFit="1" customWidth="1"/>
    <col min="14251" max="14251" width="20.75" style="864" bestFit="1" customWidth="1"/>
    <col min="14252" max="14254" width="16.375" style="864" bestFit="1" customWidth="1"/>
    <col min="14255" max="14258" width="31" style="864" bestFit="1" customWidth="1"/>
    <col min="14259" max="14260" width="18.625" style="864" bestFit="1" customWidth="1"/>
    <col min="14261" max="14261" width="16.375" style="864" bestFit="1" customWidth="1"/>
    <col min="14262" max="14263" width="18.625" style="864" bestFit="1" customWidth="1"/>
    <col min="14264" max="14264" width="16.375" style="864" bestFit="1" customWidth="1"/>
    <col min="14265" max="14266" width="18.625" style="864" bestFit="1" customWidth="1"/>
    <col min="14267" max="14267" width="20.75" style="864" bestFit="1" customWidth="1"/>
    <col min="14268" max="14269" width="23" style="864" bestFit="1" customWidth="1"/>
    <col min="14270" max="14270" width="25.25" style="864" bestFit="1" customWidth="1"/>
    <col min="14271" max="14271" width="23" style="864" bestFit="1" customWidth="1"/>
    <col min="14272" max="14272" width="20.75" style="864" bestFit="1" customWidth="1"/>
    <col min="14273" max="14274" width="23" style="864" bestFit="1" customWidth="1"/>
    <col min="14275" max="14275" width="25.25" style="864" bestFit="1" customWidth="1"/>
    <col min="14276" max="14276" width="23" style="864" bestFit="1" customWidth="1"/>
    <col min="14277" max="14277" width="18.625" style="864" bestFit="1" customWidth="1"/>
    <col min="14278" max="14280" width="20.75" style="864" bestFit="1" customWidth="1"/>
    <col min="14281" max="14281" width="19.75" style="864" bestFit="1" customWidth="1"/>
    <col min="14282" max="14283" width="22" style="864" bestFit="1" customWidth="1"/>
    <col min="14284" max="14284" width="14.125" style="864" bestFit="1" customWidth="1"/>
    <col min="14285" max="14286" width="20.75" style="864" bestFit="1" customWidth="1"/>
    <col min="14287" max="14288" width="18.625" style="864" bestFit="1" customWidth="1"/>
    <col min="14289" max="14291" width="20.75" style="864" bestFit="1" customWidth="1"/>
    <col min="14292" max="14293" width="23" style="864" bestFit="1" customWidth="1"/>
    <col min="14294" max="14294" width="20.75" style="864" bestFit="1" customWidth="1"/>
    <col min="14295" max="14296" width="23" style="864" bestFit="1" customWidth="1"/>
    <col min="14297" max="14297" width="25.25" style="864" bestFit="1" customWidth="1"/>
    <col min="14298" max="14299" width="23" style="864" bestFit="1" customWidth="1"/>
    <col min="14300" max="14302" width="25.25" style="864" bestFit="1" customWidth="1"/>
    <col min="14303" max="14304" width="27.5" style="864" bestFit="1" customWidth="1"/>
    <col min="14305" max="14305" width="25.25" style="864" bestFit="1" customWidth="1"/>
    <col min="14306" max="14307" width="27.5" style="864" bestFit="1" customWidth="1"/>
    <col min="14308" max="14308" width="29.625" style="864" bestFit="1" customWidth="1"/>
    <col min="14309" max="14309" width="27.5" style="864" bestFit="1" customWidth="1"/>
    <col min="14310" max="14310" width="24.5" style="864" bestFit="1" customWidth="1"/>
    <col min="14311" max="14311" width="29" style="864" bestFit="1" customWidth="1"/>
    <col min="14312" max="14313" width="20.75" style="864" bestFit="1" customWidth="1"/>
    <col min="14314" max="14314" width="27.5" style="864" bestFit="1" customWidth="1"/>
    <col min="14315" max="14316" width="23" style="864" bestFit="1" customWidth="1"/>
    <col min="14317" max="14317" width="29.625" style="864" bestFit="1" customWidth="1"/>
    <col min="14318" max="14318" width="9.125" style="864" bestFit="1" customWidth="1"/>
    <col min="14319" max="14321" width="18.125" style="864" bestFit="1" customWidth="1"/>
    <col min="14322" max="14322" width="20.375" style="864" bestFit="1" customWidth="1"/>
    <col min="14323" max="14323" width="25.25" style="864" bestFit="1" customWidth="1"/>
    <col min="14324" max="14324" width="27.5" style="864" bestFit="1" customWidth="1"/>
    <col min="14325" max="14326" width="9.125" style="864" bestFit="1" customWidth="1"/>
    <col min="14327" max="14327" width="11.25" style="864" bestFit="1" customWidth="1"/>
    <col min="14328" max="14328" width="15" style="864" bestFit="1" customWidth="1"/>
    <col min="14329" max="14329" width="16.375" style="864" bestFit="1" customWidth="1"/>
    <col min="14330" max="14332" width="23.25" style="864" bestFit="1" customWidth="1"/>
    <col min="14333" max="14334" width="20.75" style="864" bestFit="1" customWidth="1"/>
    <col min="14335" max="14335" width="6.625" style="864" bestFit="1" customWidth="1"/>
    <col min="14336" max="14336" width="9" style="864"/>
    <col min="14337" max="14337" width="16.375" style="864" bestFit="1" customWidth="1"/>
    <col min="14338" max="14338" width="14.125" style="864" bestFit="1" customWidth="1"/>
    <col min="14339" max="14341" width="9.75" style="864" bestFit="1" customWidth="1"/>
    <col min="14342" max="14342" width="14.125" style="864" bestFit="1" customWidth="1"/>
    <col min="14343" max="14343" width="15.25" style="864" customWidth="1"/>
    <col min="14344" max="14344" width="14.125" style="864" bestFit="1" customWidth="1"/>
    <col min="14345" max="14345" width="15.25" style="864" bestFit="1" customWidth="1"/>
    <col min="14346" max="14348" width="13.625" style="864" bestFit="1" customWidth="1"/>
    <col min="14349" max="14349" width="12" style="864" bestFit="1" customWidth="1"/>
    <col min="14350" max="14350" width="22.125" style="864" bestFit="1" customWidth="1"/>
    <col min="14351" max="14352" width="30.125" style="864" bestFit="1" customWidth="1"/>
    <col min="14353" max="14354" width="21" style="864" bestFit="1" customWidth="1"/>
    <col min="14355" max="14355" width="18.75" style="864" bestFit="1" customWidth="1"/>
    <col min="14356" max="14356" width="21" style="864" bestFit="1" customWidth="1"/>
    <col min="14357" max="14358" width="9.75" style="864" bestFit="1" customWidth="1"/>
    <col min="14359" max="14359" width="18.875" style="864" bestFit="1" customWidth="1"/>
    <col min="14360" max="14360" width="9.75" style="864" bestFit="1" customWidth="1"/>
    <col min="14361" max="14361" width="18.875" style="864" bestFit="1" customWidth="1"/>
    <col min="14362" max="14363" width="9.75" style="864" bestFit="1" customWidth="1"/>
    <col min="14364" max="14365" width="12.125" style="864" bestFit="1" customWidth="1"/>
    <col min="14366" max="14366" width="7.125" style="864" bestFit="1" customWidth="1"/>
    <col min="14367" max="14367" width="9.75" style="864" bestFit="1" customWidth="1"/>
    <col min="14368" max="14368" width="15.5" style="864" bestFit="1" customWidth="1"/>
    <col min="14369" max="14369" width="19.375" style="864" bestFit="1" customWidth="1"/>
    <col min="14370" max="14370" width="5.75" style="864" bestFit="1" customWidth="1"/>
    <col min="14371" max="14371" width="9.75" style="864" bestFit="1" customWidth="1"/>
    <col min="14372" max="14372" width="11.875" style="864" bestFit="1" customWidth="1"/>
    <col min="14373" max="14373" width="9.125" style="864" bestFit="1" customWidth="1"/>
    <col min="14374" max="14374" width="10.5" style="864" bestFit="1" customWidth="1"/>
    <col min="14375" max="14375" width="16.375" style="864" bestFit="1" customWidth="1"/>
    <col min="14376" max="14376" width="12.125" style="864" bestFit="1" customWidth="1"/>
    <col min="14377" max="14377" width="10.375" style="864" bestFit="1" customWidth="1"/>
    <col min="14378" max="14378" width="11.875" style="864" bestFit="1" customWidth="1"/>
    <col min="14379" max="14387" width="16.375" style="864" bestFit="1" customWidth="1"/>
    <col min="14388" max="14388" width="10.625" style="864" bestFit="1" customWidth="1"/>
    <col min="14389" max="14389" width="11.875" style="864" bestFit="1" customWidth="1"/>
    <col min="14390" max="14390" width="16.375" style="864" bestFit="1" customWidth="1"/>
    <col min="14391" max="14391" width="20.75" style="864" bestFit="1" customWidth="1"/>
    <col min="14392" max="14392" width="16.375" style="864" bestFit="1" customWidth="1"/>
    <col min="14393" max="14393" width="20.75" style="864" bestFit="1" customWidth="1"/>
    <col min="14394" max="14394" width="16.375" style="864" bestFit="1" customWidth="1"/>
    <col min="14395" max="14395" width="20.75" style="864" bestFit="1" customWidth="1"/>
    <col min="14396" max="14396" width="16.375" style="864" bestFit="1" customWidth="1"/>
    <col min="14397" max="14397" width="20.75" style="864" bestFit="1" customWidth="1"/>
    <col min="14398" max="14398" width="16.375" style="864" bestFit="1" customWidth="1"/>
    <col min="14399" max="14399" width="20.75" style="864" bestFit="1" customWidth="1"/>
    <col min="14400" max="14400" width="14.125" style="864" bestFit="1" customWidth="1"/>
    <col min="14401" max="14401" width="18.625" style="864" bestFit="1" customWidth="1"/>
    <col min="14402" max="14402" width="16.375" style="864" bestFit="1" customWidth="1"/>
    <col min="14403" max="14403" width="20.75" style="864" bestFit="1" customWidth="1"/>
    <col min="14404" max="14404" width="16.375" style="864" bestFit="1" customWidth="1"/>
    <col min="14405" max="14405" width="20.75" style="864" bestFit="1" customWidth="1"/>
    <col min="14406" max="14411" width="23" style="864" bestFit="1" customWidth="1"/>
    <col min="14412" max="14413" width="18.625" style="864" bestFit="1" customWidth="1"/>
    <col min="14414" max="14414" width="10.5" style="864" bestFit="1" customWidth="1"/>
    <col min="14415" max="14415" width="11.875" style="864" bestFit="1" customWidth="1"/>
    <col min="14416" max="14416" width="10.5" style="864" bestFit="1" customWidth="1"/>
    <col min="14417" max="14418" width="11.875" style="864" bestFit="1" customWidth="1"/>
    <col min="14419" max="14419" width="16.375" style="864" bestFit="1" customWidth="1"/>
    <col min="14420" max="14420" width="17.875" style="864" bestFit="1" customWidth="1"/>
    <col min="14421" max="14421" width="22.25" style="864" bestFit="1" customWidth="1"/>
    <col min="14422" max="14422" width="7.75" style="864" bestFit="1" customWidth="1"/>
    <col min="14423" max="14425" width="11.875" style="864" bestFit="1" customWidth="1"/>
    <col min="14426" max="14426" width="16.375" style="864" bestFit="1" customWidth="1"/>
    <col min="14427" max="14429" width="11.875" style="864" bestFit="1" customWidth="1"/>
    <col min="14430" max="14430" width="14.125" style="864" bestFit="1" customWidth="1"/>
    <col min="14431" max="14431" width="11.875" style="864" bestFit="1" customWidth="1"/>
    <col min="14432" max="14432" width="16.375" style="864" bestFit="1" customWidth="1"/>
    <col min="14433" max="14433" width="18.625" style="864" bestFit="1" customWidth="1"/>
    <col min="14434" max="14434" width="10.5" style="864" bestFit="1" customWidth="1"/>
    <col min="14435" max="14435" width="14.25" style="864" bestFit="1" customWidth="1"/>
    <col min="14436" max="14437" width="13.375" style="864" bestFit="1" customWidth="1"/>
    <col min="14438" max="14438" width="16.375" style="864" bestFit="1" customWidth="1"/>
    <col min="14439" max="14439" width="16.5" style="864" bestFit="1" customWidth="1"/>
    <col min="14440" max="14441" width="20.125" style="864" bestFit="1" customWidth="1"/>
    <col min="14442" max="14443" width="23" style="864" bestFit="1" customWidth="1"/>
    <col min="14444" max="14444" width="18.625" style="864" bestFit="1" customWidth="1"/>
    <col min="14445" max="14445" width="9.25" style="864" bestFit="1" customWidth="1"/>
    <col min="14446" max="14446" width="7.25" style="864" bestFit="1" customWidth="1"/>
    <col min="14447" max="14447" width="10.375" style="864" bestFit="1" customWidth="1"/>
    <col min="14448" max="14449" width="11.875" style="864" bestFit="1" customWidth="1"/>
    <col min="14450" max="14450" width="14.375" style="864" bestFit="1" customWidth="1"/>
    <col min="14451" max="14451" width="11.875" style="864" bestFit="1" customWidth="1"/>
    <col min="14452" max="14453" width="16.375" style="864" bestFit="1" customWidth="1"/>
    <col min="14454" max="14454" width="11.875" style="864" bestFit="1" customWidth="1"/>
    <col min="14455" max="14456" width="16.375" style="864" bestFit="1" customWidth="1"/>
    <col min="14457" max="14457" width="17.875" style="864" bestFit="1" customWidth="1"/>
    <col min="14458" max="14458" width="16.375" style="864" bestFit="1" customWidth="1"/>
    <col min="14459" max="14459" width="17.875" style="864" bestFit="1" customWidth="1"/>
    <col min="14460" max="14460" width="5.75" style="864" bestFit="1" customWidth="1"/>
    <col min="14461" max="14462" width="9.75" style="864" bestFit="1" customWidth="1"/>
    <col min="14463" max="14463" width="7.75" style="864" bestFit="1" customWidth="1"/>
    <col min="14464" max="14464" width="9.75" style="864" bestFit="1" customWidth="1"/>
    <col min="14465" max="14465" width="59.375" style="864" bestFit="1" customWidth="1"/>
    <col min="14466" max="14466" width="45.5" style="864" bestFit="1" customWidth="1"/>
    <col min="14467" max="14467" width="27.625" style="864" bestFit="1" customWidth="1"/>
    <col min="14468" max="14468" width="11.875" style="864" bestFit="1" customWidth="1"/>
    <col min="14469" max="14472" width="14.125" style="864" bestFit="1" customWidth="1"/>
    <col min="14473" max="14473" width="15.625" style="864" bestFit="1" customWidth="1"/>
    <col min="14474" max="14474" width="14.125" style="864" bestFit="1" customWidth="1"/>
    <col min="14475" max="14476" width="19.625" style="864" bestFit="1" customWidth="1"/>
    <col min="14477" max="14477" width="21.875" style="864" bestFit="1" customWidth="1"/>
    <col min="14478" max="14478" width="19.375" style="864" bestFit="1" customWidth="1"/>
    <col min="14479" max="14479" width="16.375" style="864" bestFit="1" customWidth="1"/>
    <col min="14480" max="14480" width="23" style="864" bestFit="1" customWidth="1"/>
    <col min="14481" max="14482" width="14.125" style="864" bestFit="1" customWidth="1"/>
    <col min="14483" max="14483" width="23.25" style="864" bestFit="1" customWidth="1"/>
    <col min="14484" max="14485" width="14.375" style="864" bestFit="1" customWidth="1"/>
    <col min="14486" max="14486" width="23.125" style="864" bestFit="1" customWidth="1"/>
    <col min="14487" max="14487" width="18.875" style="864" bestFit="1" customWidth="1"/>
    <col min="14488" max="14488" width="14.375" style="864" bestFit="1" customWidth="1"/>
    <col min="14489" max="14489" width="16.5" style="864" bestFit="1" customWidth="1"/>
    <col min="14490" max="14490" width="25.25" style="864" bestFit="1" customWidth="1"/>
    <col min="14491" max="14492" width="18.625" style="864" bestFit="1" customWidth="1"/>
    <col min="14493" max="14493" width="23" style="864" bestFit="1" customWidth="1"/>
    <col min="14494" max="14495" width="26.75" style="864" bestFit="1" customWidth="1"/>
    <col min="14496" max="14496" width="25.25" style="864" bestFit="1" customWidth="1"/>
    <col min="14497" max="14497" width="29.625" style="864" bestFit="1" customWidth="1"/>
    <col min="14498" max="14498" width="25.25" style="864" bestFit="1" customWidth="1"/>
    <col min="14499" max="14499" width="29.625" style="864" bestFit="1" customWidth="1"/>
    <col min="14500" max="14503" width="20.875" style="864" bestFit="1" customWidth="1"/>
    <col min="14504" max="14504" width="13.875" style="864" bestFit="1" customWidth="1"/>
    <col min="14505" max="14505" width="16.5" style="864" bestFit="1" customWidth="1"/>
    <col min="14506" max="14506" width="7.75" style="864" bestFit="1" customWidth="1"/>
    <col min="14507" max="14507" width="20.75" style="864" bestFit="1" customWidth="1"/>
    <col min="14508" max="14510" width="16.375" style="864" bestFit="1" customWidth="1"/>
    <col min="14511" max="14514" width="31" style="864" bestFit="1" customWidth="1"/>
    <col min="14515" max="14516" width="18.625" style="864" bestFit="1" customWidth="1"/>
    <col min="14517" max="14517" width="16.375" style="864" bestFit="1" customWidth="1"/>
    <col min="14518" max="14519" width="18.625" style="864" bestFit="1" customWidth="1"/>
    <col min="14520" max="14520" width="16.375" style="864" bestFit="1" customWidth="1"/>
    <col min="14521" max="14522" width="18.625" style="864" bestFit="1" customWidth="1"/>
    <col min="14523" max="14523" width="20.75" style="864" bestFit="1" customWidth="1"/>
    <col min="14524" max="14525" width="23" style="864" bestFit="1" customWidth="1"/>
    <col min="14526" max="14526" width="25.25" style="864" bestFit="1" customWidth="1"/>
    <col min="14527" max="14527" width="23" style="864" bestFit="1" customWidth="1"/>
    <col min="14528" max="14528" width="20.75" style="864" bestFit="1" customWidth="1"/>
    <col min="14529" max="14530" width="23" style="864" bestFit="1" customWidth="1"/>
    <col min="14531" max="14531" width="25.25" style="864" bestFit="1" customWidth="1"/>
    <col min="14532" max="14532" width="23" style="864" bestFit="1" customWidth="1"/>
    <col min="14533" max="14533" width="18.625" style="864" bestFit="1" customWidth="1"/>
    <col min="14534" max="14536" width="20.75" style="864" bestFit="1" customWidth="1"/>
    <col min="14537" max="14537" width="19.75" style="864" bestFit="1" customWidth="1"/>
    <col min="14538" max="14539" width="22" style="864" bestFit="1" customWidth="1"/>
    <col min="14540" max="14540" width="14.125" style="864" bestFit="1" customWidth="1"/>
    <col min="14541" max="14542" width="20.75" style="864" bestFit="1" customWidth="1"/>
    <col min="14543" max="14544" width="18.625" style="864" bestFit="1" customWidth="1"/>
    <col min="14545" max="14547" width="20.75" style="864" bestFit="1" customWidth="1"/>
    <col min="14548" max="14549" width="23" style="864" bestFit="1" customWidth="1"/>
    <col min="14550" max="14550" width="20.75" style="864" bestFit="1" customWidth="1"/>
    <col min="14551" max="14552" width="23" style="864" bestFit="1" customWidth="1"/>
    <col min="14553" max="14553" width="25.25" style="864" bestFit="1" customWidth="1"/>
    <col min="14554" max="14555" width="23" style="864" bestFit="1" customWidth="1"/>
    <col min="14556" max="14558" width="25.25" style="864" bestFit="1" customWidth="1"/>
    <col min="14559" max="14560" width="27.5" style="864" bestFit="1" customWidth="1"/>
    <col min="14561" max="14561" width="25.25" style="864" bestFit="1" customWidth="1"/>
    <col min="14562" max="14563" width="27.5" style="864" bestFit="1" customWidth="1"/>
    <col min="14564" max="14564" width="29.625" style="864" bestFit="1" customWidth="1"/>
    <col min="14565" max="14565" width="27.5" style="864" bestFit="1" customWidth="1"/>
    <col min="14566" max="14566" width="24.5" style="864" bestFit="1" customWidth="1"/>
    <col min="14567" max="14567" width="29" style="864" bestFit="1" customWidth="1"/>
    <col min="14568" max="14569" width="20.75" style="864" bestFit="1" customWidth="1"/>
    <col min="14570" max="14570" width="27.5" style="864" bestFit="1" customWidth="1"/>
    <col min="14571" max="14572" width="23" style="864" bestFit="1" customWidth="1"/>
    <col min="14573" max="14573" width="29.625" style="864" bestFit="1" customWidth="1"/>
    <col min="14574" max="14574" width="9.125" style="864" bestFit="1" customWidth="1"/>
    <col min="14575" max="14577" width="18.125" style="864" bestFit="1" customWidth="1"/>
    <col min="14578" max="14578" width="20.375" style="864" bestFit="1" customWidth="1"/>
    <col min="14579" max="14579" width="25.25" style="864" bestFit="1" customWidth="1"/>
    <col min="14580" max="14580" width="27.5" style="864" bestFit="1" customWidth="1"/>
    <col min="14581" max="14582" width="9.125" style="864" bestFit="1" customWidth="1"/>
    <col min="14583" max="14583" width="11.25" style="864" bestFit="1" customWidth="1"/>
    <col min="14584" max="14584" width="15" style="864" bestFit="1" customWidth="1"/>
    <col min="14585" max="14585" width="16.375" style="864" bestFit="1" customWidth="1"/>
    <col min="14586" max="14588" width="23.25" style="864" bestFit="1" customWidth="1"/>
    <col min="14589" max="14590" width="20.75" style="864" bestFit="1" customWidth="1"/>
    <col min="14591" max="14591" width="6.625" style="864" bestFit="1" customWidth="1"/>
    <col min="14592" max="14592" width="9" style="864"/>
    <col min="14593" max="14593" width="16.375" style="864" bestFit="1" customWidth="1"/>
    <col min="14594" max="14594" width="14.125" style="864" bestFit="1" customWidth="1"/>
    <col min="14595" max="14597" width="9.75" style="864" bestFit="1" customWidth="1"/>
    <col min="14598" max="14598" width="14.125" style="864" bestFit="1" customWidth="1"/>
    <col min="14599" max="14599" width="15.25" style="864" customWidth="1"/>
    <col min="14600" max="14600" width="14.125" style="864" bestFit="1" customWidth="1"/>
    <col min="14601" max="14601" width="15.25" style="864" bestFit="1" customWidth="1"/>
    <col min="14602" max="14604" width="13.625" style="864" bestFit="1" customWidth="1"/>
    <col min="14605" max="14605" width="12" style="864" bestFit="1" customWidth="1"/>
    <col min="14606" max="14606" width="22.125" style="864" bestFit="1" customWidth="1"/>
    <col min="14607" max="14608" width="30.125" style="864" bestFit="1" customWidth="1"/>
    <col min="14609" max="14610" width="21" style="864" bestFit="1" customWidth="1"/>
    <col min="14611" max="14611" width="18.75" style="864" bestFit="1" customWidth="1"/>
    <col min="14612" max="14612" width="21" style="864" bestFit="1" customWidth="1"/>
    <col min="14613" max="14614" width="9.75" style="864" bestFit="1" customWidth="1"/>
    <col min="14615" max="14615" width="18.875" style="864" bestFit="1" customWidth="1"/>
    <col min="14616" max="14616" width="9.75" style="864" bestFit="1" customWidth="1"/>
    <col min="14617" max="14617" width="18.875" style="864" bestFit="1" customWidth="1"/>
    <col min="14618" max="14619" width="9.75" style="864" bestFit="1" customWidth="1"/>
    <col min="14620" max="14621" width="12.125" style="864" bestFit="1" customWidth="1"/>
    <col min="14622" max="14622" width="7.125" style="864" bestFit="1" customWidth="1"/>
    <col min="14623" max="14623" width="9.75" style="864" bestFit="1" customWidth="1"/>
    <col min="14624" max="14624" width="15.5" style="864" bestFit="1" customWidth="1"/>
    <col min="14625" max="14625" width="19.375" style="864" bestFit="1" customWidth="1"/>
    <col min="14626" max="14626" width="5.75" style="864" bestFit="1" customWidth="1"/>
    <col min="14627" max="14627" width="9.75" style="864" bestFit="1" customWidth="1"/>
    <col min="14628" max="14628" width="11.875" style="864" bestFit="1" customWidth="1"/>
    <col min="14629" max="14629" width="9.125" style="864" bestFit="1" customWidth="1"/>
    <col min="14630" max="14630" width="10.5" style="864" bestFit="1" customWidth="1"/>
    <col min="14631" max="14631" width="16.375" style="864" bestFit="1" customWidth="1"/>
    <col min="14632" max="14632" width="12.125" style="864" bestFit="1" customWidth="1"/>
    <col min="14633" max="14633" width="10.375" style="864" bestFit="1" customWidth="1"/>
    <col min="14634" max="14634" width="11.875" style="864" bestFit="1" customWidth="1"/>
    <col min="14635" max="14643" width="16.375" style="864" bestFit="1" customWidth="1"/>
    <col min="14644" max="14644" width="10.625" style="864" bestFit="1" customWidth="1"/>
    <col min="14645" max="14645" width="11.875" style="864" bestFit="1" customWidth="1"/>
    <col min="14646" max="14646" width="16.375" style="864" bestFit="1" customWidth="1"/>
    <col min="14647" max="14647" width="20.75" style="864" bestFit="1" customWidth="1"/>
    <col min="14648" max="14648" width="16.375" style="864" bestFit="1" customWidth="1"/>
    <col min="14649" max="14649" width="20.75" style="864" bestFit="1" customWidth="1"/>
    <col min="14650" max="14650" width="16.375" style="864" bestFit="1" customWidth="1"/>
    <col min="14651" max="14651" width="20.75" style="864" bestFit="1" customWidth="1"/>
    <col min="14652" max="14652" width="16.375" style="864" bestFit="1" customWidth="1"/>
    <col min="14653" max="14653" width="20.75" style="864" bestFit="1" customWidth="1"/>
    <col min="14654" max="14654" width="16.375" style="864" bestFit="1" customWidth="1"/>
    <col min="14655" max="14655" width="20.75" style="864" bestFit="1" customWidth="1"/>
    <col min="14656" max="14656" width="14.125" style="864" bestFit="1" customWidth="1"/>
    <col min="14657" max="14657" width="18.625" style="864" bestFit="1" customWidth="1"/>
    <col min="14658" max="14658" width="16.375" style="864" bestFit="1" customWidth="1"/>
    <col min="14659" max="14659" width="20.75" style="864" bestFit="1" customWidth="1"/>
    <col min="14660" max="14660" width="16.375" style="864" bestFit="1" customWidth="1"/>
    <col min="14661" max="14661" width="20.75" style="864" bestFit="1" customWidth="1"/>
    <col min="14662" max="14667" width="23" style="864" bestFit="1" customWidth="1"/>
    <col min="14668" max="14669" width="18.625" style="864" bestFit="1" customWidth="1"/>
    <col min="14670" max="14670" width="10.5" style="864" bestFit="1" customWidth="1"/>
    <col min="14671" max="14671" width="11.875" style="864" bestFit="1" customWidth="1"/>
    <col min="14672" max="14672" width="10.5" style="864" bestFit="1" customWidth="1"/>
    <col min="14673" max="14674" width="11.875" style="864" bestFit="1" customWidth="1"/>
    <col min="14675" max="14675" width="16.375" style="864" bestFit="1" customWidth="1"/>
    <col min="14676" max="14676" width="17.875" style="864" bestFit="1" customWidth="1"/>
    <col min="14677" max="14677" width="22.25" style="864" bestFit="1" customWidth="1"/>
    <col min="14678" max="14678" width="7.75" style="864" bestFit="1" customWidth="1"/>
    <col min="14679" max="14681" width="11.875" style="864" bestFit="1" customWidth="1"/>
    <col min="14682" max="14682" width="16.375" style="864" bestFit="1" customWidth="1"/>
    <col min="14683" max="14685" width="11.875" style="864" bestFit="1" customWidth="1"/>
    <col min="14686" max="14686" width="14.125" style="864" bestFit="1" customWidth="1"/>
    <col min="14687" max="14687" width="11.875" style="864" bestFit="1" customWidth="1"/>
    <col min="14688" max="14688" width="16.375" style="864" bestFit="1" customWidth="1"/>
    <col min="14689" max="14689" width="18.625" style="864" bestFit="1" customWidth="1"/>
    <col min="14690" max="14690" width="10.5" style="864" bestFit="1" customWidth="1"/>
    <col min="14691" max="14691" width="14.25" style="864" bestFit="1" customWidth="1"/>
    <col min="14692" max="14693" width="13.375" style="864" bestFit="1" customWidth="1"/>
    <col min="14694" max="14694" width="16.375" style="864" bestFit="1" customWidth="1"/>
    <col min="14695" max="14695" width="16.5" style="864" bestFit="1" customWidth="1"/>
    <col min="14696" max="14697" width="20.125" style="864" bestFit="1" customWidth="1"/>
    <col min="14698" max="14699" width="23" style="864" bestFit="1" customWidth="1"/>
    <col min="14700" max="14700" width="18.625" style="864" bestFit="1" customWidth="1"/>
    <col min="14701" max="14701" width="9.25" style="864" bestFit="1" customWidth="1"/>
    <col min="14702" max="14702" width="7.25" style="864" bestFit="1" customWidth="1"/>
    <col min="14703" max="14703" width="10.375" style="864" bestFit="1" customWidth="1"/>
    <col min="14704" max="14705" width="11.875" style="864" bestFit="1" customWidth="1"/>
    <col min="14706" max="14706" width="14.375" style="864" bestFit="1" customWidth="1"/>
    <col min="14707" max="14707" width="11.875" style="864" bestFit="1" customWidth="1"/>
    <col min="14708" max="14709" width="16.375" style="864" bestFit="1" customWidth="1"/>
    <col min="14710" max="14710" width="11.875" style="864" bestFit="1" customWidth="1"/>
    <col min="14711" max="14712" width="16.375" style="864" bestFit="1" customWidth="1"/>
    <col min="14713" max="14713" width="17.875" style="864" bestFit="1" customWidth="1"/>
    <col min="14714" max="14714" width="16.375" style="864" bestFit="1" customWidth="1"/>
    <col min="14715" max="14715" width="17.875" style="864" bestFit="1" customWidth="1"/>
    <col min="14716" max="14716" width="5.75" style="864" bestFit="1" customWidth="1"/>
    <col min="14717" max="14718" width="9.75" style="864" bestFit="1" customWidth="1"/>
    <col min="14719" max="14719" width="7.75" style="864" bestFit="1" customWidth="1"/>
    <col min="14720" max="14720" width="9.75" style="864" bestFit="1" customWidth="1"/>
    <col min="14721" max="14721" width="59.375" style="864" bestFit="1" customWidth="1"/>
    <col min="14722" max="14722" width="45.5" style="864" bestFit="1" customWidth="1"/>
    <col min="14723" max="14723" width="27.625" style="864" bestFit="1" customWidth="1"/>
    <col min="14724" max="14724" width="11.875" style="864" bestFit="1" customWidth="1"/>
    <col min="14725" max="14728" width="14.125" style="864" bestFit="1" customWidth="1"/>
    <col min="14729" max="14729" width="15.625" style="864" bestFit="1" customWidth="1"/>
    <col min="14730" max="14730" width="14.125" style="864" bestFit="1" customWidth="1"/>
    <col min="14731" max="14732" width="19.625" style="864" bestFit="1" customWidth="1"/>
    <col min="14733" max="14733" width="21.875" style="864" bestFit="1" customWidth="1"/>
    <col min="14734" max="14734" width="19.375" style="864" bestFit="1" customWidth="1"/>
    <col min="14735" max="14735" width="16.375" style="864" bestFit="1" customWidth="1"/>
    <col min="14736" max="14736" width="23" style="864" bestFit="1" customWidth="1"/>
    <col min="14737" max="14738" width="14.125" style="864" bestFit="1" customWidth="1"/>
    <col min="14739" max="14739" width="23.25" style="864" bestFit="1" customWidth="1"/>
    <col min="14740" max="14741" width="14.375" style="864" bestFit="1" customWidth="1"/>
    <col min="14742" max="14742" width="23.125" style="864" bestFit="1" customWidth="1"/>
    <col min="14743" max="14743" width="18.875" style="864" bestFit="1" customWidth="1"/>
    <col min="14744" max="14744" width="14.375" style="864" bestFit="1" customWidth="1"/>
    <col min="14745" max="14745" width="16.5" style="864" bestFit="1" customWidth="1"/>
    <col min="14746" max="14746" width="25.25" style="864" bestFit="1" customWidth="1"/>
    <col min="14747" max="14748" width="18.625" style="864" bestFit="1" customWidth="1"/>
    <col min="14749" max="14749" width="23" style="864" bestFit="1" customWidth="1"/>
    <col min="14750" max="14751" width="26.75" style="864" bestFit="1" customWidth="1"/>
    <col min="14752" max="14752" width="25.25" style="864" bestFit="1" customWidth="1"/>
    <col min="14753" max="14753" width="29.625" style="864" bestFit="1" customWidth="1"/>
    <col min="14754" max="14754" width="25.25" style="864" bestFit="1" customWidth="1"/>
    <col min="14755" max="14755" width="29.625" style="864" bestFit="1" customWidth="1"/>
    <col min="14756" max="14759" width="20.875" style="864" bestFit="1" customWidth="1"/>
    <col min="14760" max="14760" width="13.875" style="864" bestFit="1" customWidth="1"/>
    <col min="14761" max="14761" width="16.5" style="864" bestFit="1" customWidth="1"/>
    <col min="14762" max="14762" width="7.75" style="864" bestFit="1" customWidth="1"/>
    <col min="14763" max="14763" width="20.75" style="864" bestFit="1" customWidth="1"/>
    <col min="14764" max="14766" width="16.375" style="864" bestFit="1" customWidth="1"/>
    <col min="14767" max="14770" width="31" style="864" bestFit="1" customWidth="1"/>
    <col min="14771" max="14772" width="18.625" style="864" bestFit="1" customWidth="1"/>
    <col min="14773" max="14773" width="16.375" style="864" bestFit="1" customWidth="1"/>
    <col min="14774" max="14775" width="18.625" style="864" bestFit="1" customWidth="1"/>
    <col min="14776" max="14776" width="16.375" style="864" bestFit="1" customWidth="1"/>
    <col min="14777" max="14778" width="18.625" style="864" bestFit="1" customWidth="1"/>
    <col min="14779" max="14779" width="20.75" style="864" bestFit="1" customWidth="1"/>
    <col min="14780" max="14781" width="23" style="864" bestFit="1" customWidth="1"/>
    <col min="14782" max="14782" width="25.25" style="864" bestFit="1" customWidth="1"/>
    <col min="14783" max="14783" width="23" style="864" bestFit="1" customWidth="1"/>
    <col min="14784" max="14784" width="20.75" style="864" bestFit="1" customWidth="1"/>
    <col min="14785" max="14786" width="23" style="864" bestFit="1" customWidth="1"/>
    <col min="14787" max="14787" width="25.25" style="864" bestFit="1" customWidth="1"/>
    <col min="14788" max="14788" width="23" style="864" bestFit="1" customWidth="1"/>
    <col min="14789" max="14789" width="18.625" style="864" bestFit="1" customWidth="1"/>
    <col min="14790" max="14792" width="20.75" style="864" bestFit="1" customWidth="1"/>
    <col min="14793" max="14793" width="19.75" style="864" bestFit="1" customWidth="1"/>
    <col min="14794" max="14795" width="22" style="864" bestFit="1" customWidth="1"/>
    <col min="14796" max="14796" width="14.125" style="864" bestFit="1" customWidth="1"/>
    <col min="14797" max="14798" width="20.75" style="864" bestFit="1" customWidth="1"/>
    <col min="14799" max="14800" width="18.625" style="864" bestFit="1" customWidth="1"/>
    <col min="14801" max="14803" width="20.75" style="864" bestFit="1" customWidth="1"/>
    <col min="14804" max="14805" width="23" style="864" bestFit="1" customWidth="1"/>
    <col min="14806" max="14806" width="20.75" style="864" bestFit="1" customWidth="1"/>
    <col min="14807" max="14808" width="23" style="864" bestFit="1" customWidth="1"/>
    <col min="14809" max="14809" width="25.25" style="864" bestFit="1" customWidth="1"/>
    <col min="14810" max="14811" width="23" style="864" bestFit="1" customWidth="1"/>
    <col min="14812" max="14814" width="25.25" style="864" bestFit="1" customWidth="1"/>
    <col min="14815" max="14816" width="27.5" style="864" bestFit="1" customWidth="1"/>
    <col min="14817" max="14817" width="25.25" style="864" bestFit="1" customWidth="1"/>
    <col min="14818" max="14819" width="27.5" style="864" bestFit="1" customWidth="1"/>
    <col min="14820" max="14820" width="29.625" style="864" bestFit="1" customWidth="1"/>
    <col min="14821" max="14821" width="27.5" style="864" bestFit="1" customWidth="1"/>
    <col min="14822" max="14822" width="24.5" style="864" bestFit="1" customWidth="1"/>
    <col min="14823" max="14823" width="29" style="864" bestFit="1" customWidth="1"/>
    <col min="14824" max="14825" width="20.75" style="864" bestFit="1" customWidth="1"/>
    <col min="14826" max="14826" width="27.5" style="864" bestFit="1" customWidth="1"/>
    <col min="14827" max="14828" width="23" style="864" bestFit="1" customWidth="1"/>
    <col min="14829" max="14829" width="29.625" style="864" bestFit="1" customWidth="1"/>
    <col min="14830" max="14830" width="9.125" style="864" bestFit="1" customWidth="1"/>
    <col min="14831" max="14833" width="18.125" style="864" bestFit="1" customWidth="1"/>
    <col min="14834" max="14834" width="20.375" style="864" bestFit="1" customWidth="1"/>
    <col min="14835" max="14835" width="25.25" style="864" bestFit="1" customWidth="1"/>
    <col min="14836" max="14836" width="27.5" style="864" bestFit="1" customWidth="1"/>
    <col min="14837" max="14838" width="9.125" style="864" bestFit="1" customWidth="1"/>
    <col min="14839" max="14839" width="11.25" style="864" bestFit="1" customWidth="1"/>
    <col min="14840" max="14840" width="15" style="864" bestFit="1" customWidth="1"/>
    <col min="14841" max="14841" width="16.375" style="864" bestFit="1" customWidth="1"/>
    <col min="14842" max="14844" width="23.25" style="864" bestFit="1" customWidth="1"/>
    <col min="14845" max="14846" width="20.75" style="864" bestFit="1" customWidth="1"/>
    <col min="14847" max="14847" width="6.625" style="864" bestFit="1" customWidth="1"/>
    <col min="14848" max="14848" width="9" style="864"/>
    <col min="14849" max="14849" width="16.375" style="864" bestFit="1" customWidth="1"/>
    <col min="14850" max="14850" width="14.125" style="864" bestFit="1" customWidth="1"/>
    <col min="14851" max="14853" width="9.75" style="864" bestFit="1" customWidth="1"/>
    <col min="14854" max="14854" width="14.125" style="864" bestFit="1" customWidth="1"/>
    <col min="14855" max="14855" width="15.25" style="864" customWidth="1"/>
    <col min="14856" max="14856" width="14.125" style="864" bestFit="1" customWidth="1"/>
    <col min="14857" max="14857" width="15.25" style="864" bestFit="1" customWidth="1"/>
    <col min="14858" max="14860" width="13.625" style="864" bestFit="1" customWidth="1"/>
    <col min="14861" max="14861" width="12" style="864" bestFit="1" customWidth="1"/>
    <col min="14862" max="14862" width="22.125" style="864" bestFit="1" customWidth="1"/>
    <col min="14863" max="14864" width="30.125" style="864" bestFit="1" customWidth="1"/>
    <col min="14865" max="14866" width="21" style="864" bestFit="1" customWidth="1"/>
    <col min="14867" max="14867" width="18.75" style="864" bestFit="1" customWidth="1"/>
    <col min="14868" max="14868" width="21" style="864" bestFit="1" customWidth="1"/>
    <col min="14869" max="14870" width="9.75" style="864" bestFit="1" customWidth="1"/>
    <col min="14871" max="14871" width="18.875" style="864" bestFit="1" customWidth="1"/>
    <col min="14872" max="14872" width="9.75" style="864" bestFit="1" customWidth="1"/>
    <col min="14873" max="14873" width="18.875" style="864" bestFit="1" customWidth="1"/>
    <col min="14874" max="14875" width="9.75" style="864" bestFit="1" customWidth="1"/>
    <col min="14876" max="14877" width="12.125" style="864" bestFit="1" customWidth="1"/>
    <col min="14878" max="14878" width="7.125" style="864" bestFit="1" customWidth="1"/>
    <col min="14879" max="14879" width="9.75" style="864" bestFit="1" customWidth="1"/>
    <col min="14880" max="14880" width="15.5" style="864" bestFit="1" customWidth="1"/>
    <col min="14881" max="14881" width="19.375" style="864" bestFit="1" customWidth="1"/>
    <col min="14882" max="14882" width="5.75" style="864" bestFit="1" customWidth="1"/>
    <col min="14883" max="14883" width="9.75" style="864" bestFit="1" customWidth="1"/>
    <col min="14884" max="14884" width="11.875" style="864" bestFit="1" customWidth="1"/>
    <col min="14885" max="14885" width="9.125" style="864" bestFit="1" customWidth="1"/>
    <col min="14886" max="14886" width="10.5" style="864" bestFit="1" customWidth="1"/>
    <col min="14887" max="14887" width="16.375" style="864" bestFit="1" customWidth="1"/>
    <col min="14888" max="14888" width="12.125" style="864" bestFit="1" customWidth="1"/>
    <col min="14889" max="14889" width="10.375" style="864" bestFit="1" customWidth="1"/>
    <col min="14890" max="14890" width="11.875" style="864" bestFit="1" customWidth="1"/>
    <col min="14891" max="14899" width="16.375" style="864" bestFit="1" customWidth="1"/>
    <col min="14900" max="14900" width="10.625" style="864" bestFit="1" customWidth="1"/>
    <col min="14901" max="14901" width="11.875" style="864" bestFit="1" customWidth="1"/>
    <col min="14902" max="14902" width="16.375" style="864" bestFit="1" customWidth="1"/>
    <col min="14903" max="14903" width="20.75" style="864" bestFit="1" customWidth="1"/>
    <col min="14904" max="14904" width="16.375" style="864" bestFit="1" customWidth="1"/>
    <col min="14905" max="14905" width="20.75" style="864" bestFit="1" customWidth="1"/>
    <col min="14906" max="14906" width="16.375" style="864" bestFit="1" customWidth="1"/>
    <col min="14907" max="14907" width="20.75" style="864" bestFit="1" customWidth="1"/>
    <col min="14908" max="14908" width="16.375" style="864" bestFit="1" customWidth="1"/>
    <col min="14909" max="14909" width="20.75" style="864" bestFit="1" customWidth="1"/>
    <col min="14910" max="14910" width="16.375" style="864" bestFit="1" customWidth="1"/>
    <col min="14911" max="14911" width="20.75" style="864" bestFit="1" customWidth="1"/>
    <col min="14912" max="14912" width="14.125" style="864" bestFit="1" customWidth="1"/>
    <col min="14913" max="14913" width="18.625" style="864" bestFit="1" customWidth="1"/>
    <col min="14914" max="14914" width="16.375" style="864" bestFit="1" customWidth="1"/>
    <col min="14915" max="14915" width="20.75" style="864" bestFit="1" customWidth="1"/>
    <col min="14916" max="14916" width="16.375" style="864" bestFit="1" customWidth="1"/>
    <col min="14917" max="14917" width="20.75" style="864" bestFit="1" customWidth="1"/>
    <col min="14918" max="14923" width="23" style="864" bestFit="1" customWidth="1"/>
    <col min="14924" max="14925" width="18.625" style="864" bestFit="1" customWidth="1"/>
    <col min="14926" max="14926" width="10.5" style="864" bestFit="1" customWidth="1"/>
    <col min="14927" max="14927" width="11.875" style="864" bestFit="1" customWidth="1"/>
    <col min="14928" max="14928" width="10.5" style="864" bestFit="1" customWidth="1"/>
    <col min="14929" max="14930" width="11.875" style="864" bestFit="1" customWidth="1"/>
    <col min="14931" max="14931" width="16.375" style="864" bestFit="1" customWidth="1"/>
    <col min="14932" max="14932" width="17.875" style="864" bestFit="1" customWidth="1"/>
    <col min="14933" max="14933" width="22.25" style="864" bestFit="1" customWidth="1"/>
    <col min="14934" max="14934" width="7.75" style="864" bestFit="1" customWidth="1"/>
    <col min="14935" max="14937" width="11.875" style="864" bestFit="1" customWidth="1"/>
    <col min="14938" max="14938" width="16.375" style="864" bestFit="1" customWidth="1"/>
    <col min="14939" max="14941" width="11.875" style="864" bestFit="1" customWidth="1"/>
    <col min="14942" max="14942" width="14.125" style="864" bestFit="1" customWidth="1"/>
    <col min="14943" max="14943" width="11.875" style="864" bestFit="1" customWidth="1"/>
    <col min="14944" max="14944" width="16.375" style="864" bestFit="1" customWidth="1"/>
    <col min="14945" max="14945" width="18.625" style="864" bestFit="1" customWidth="1"/>
    <col min="14946" max="14946" width="10.5" style="864" bestFit="1" customWidth="1"/>
    <col min="14947" max="14947" width="14.25" style="864" bestFit="1" customWidth="1"/>
    <col min="14948" max="14949" width="13.375" style="864" bestFit="1" customWidth="1"/>
    <col min="14950" max="14950" width="16.375" style="864" bestFit="1" customWidth="1"/>
    <col min="14951" max="14951" width="16.5" style="864" bestFit="1" customWidth="1"/>
    <col min="14952" max="14953" width="20.125" style="864" bestFit="1" customWidth="1"/>
    <col min="14954" max="14955" width="23" style="864" bestFit="1" customWidth="1"/>
    <col min="14956" max="14956" width="18.625" style="864" bestFit="1" customWidth="1"/>
    <col min="14957" max="14957" width="9.25" style="864" bestFit="1" customWidth="1"/>
    <col min="14958" max="14958" width="7.25" style="864" bestFit="1" customWidth="1"/>
    <col min="14959" max="14959" width="10.375" style="864" bestFit="1" customWidth="1"/>
    <col min="14960" max="14961" width="11.875" style="864" bestFit="1" customWidth="1"/>
    <col min="14962" max="14962" width="14.375" style="864" bestFit="1" customWidth="1"/>
    <col min="14963" max="14963" width="11.875" style="864" bestFit="1" customWidth="1"/>
    <col min="14964" max="14965" width="16.375" style="864" bestFit="1" customWidth="1"/>
    <col min="14966" max="14966" width="11.875" style="864" bestFit="1" customWidth="1"/>
    <col min="14967" max="14968" width="16.375" style="864" bestFit="1" customWidth="1"/>
    <col min="14969" max="14969" width="17.875" style="864" bestFit="1" customWidth="1"/>
    <col min="14970" max="14970" width="16.375" style="864" bestFit="1" customWidth="1"/>
    <col min="14971" max="14971" width="17.875" style="864" bestFit="1" customWidth="1"/>
    <col min="14972" max="14972" width="5.75" style="864" bestFit="1" customWidth="1"/>
    <col min="14973" max="14974" width="9.75" style="864" bestFit="1" customWidth="1"/>
    <col min="14975" max="14975" width="7.75" style="864" bestFit="1" customWidth="1"/>
    <col min="14976" max="14976" width="9.75" style="864" bestFit="1" customWidth="1"/>
    <col min="14977" max="14977" width="59.375" style="864" bestFit="1" customWidth="1"/>
    <col min="14978" max="14978" width="45.5" style="864" bestFit="1" customWidth="1"/>
    <col min="14979" max="14979" width="27.625" style="864" bestFit="1" customWidth="1"/>
    <col min="14980" max="14980" width="11.875" style="864" bestFit="1" customWidth="1"/>
    <col min="14981" max="14984" width="14.125" style="864" bestFit="1" customWidth="1"/>
    <col min="14985" max="14985" width="15.625" style="864" bestFit="1" customWidth="1"/>
    <col min="14986" max="14986" width="14.125" style="864" bestFit="1" customWidth="1"/>
    <col min="14987" max="14988" width="19.625" style="864" bestFit="1" customWidth="1"/>
    <col min="14989" max="14989" width="21.875" style="864" bestFit="1" customWidth="1"/>
    <col min="14990" max="14990" width="19.375" style="864" bestFit="1" customWidth="1"/>
    <col min="14991" max="14991" width="16.375" style="864" bestFit="1" customWidth="1"/>
    <col min="14992" max="14992" width="23" style="864" bestFit="1" customWidth="1"/>
    <col min="14993" max="14994" width="14.125" style="864" bestFit="1" customWidth="1"/>
    <col min="14995" max="14995" width="23.25" style="864" bestFit="1" customWidth="1"/>
    <col min="14996" max="14997" width="14.375" style="864" bestFit="1" customWidth="1"/>
    <col min="14998" max="14998" width="23.125" style="864" bestFit="1" customWidth="1"/>
    <col min="14999" max="14999" width="18.875" style="864" bestFit="1" customWidth="1"/>
    <col min="15000" max="15000" width="14.375" style="864" bestFit="1" customWidth="1"/>
    <col min="15001" max="15001" width="16.5" style="864" bestFit="1" customWidth="1"/>
    <col min="15002" max="15002" width="25.25" style="864" bestFit="1" customWidth="1"/>
    <col min="15003" max="15004" width="18.625" style="864" bestFit="1" customWidth="1"/>
    <col min="15005" max="15005" width="23" style="864" bestFit="1" customWidth="1"/>
    <col min="15006" max="15007" width="26.75" style="864" bestFit="1" customWidth="1"/>
    <col min="15008" max="15008" width="25.25" style="864" bestFit="1" customWidth="1"/>
    <col min="15009" max="15009" width="29.625" style="864" bestFit="1" customWidth="1"/>
    <col min="15010" max="15010" width="25.25" style="864" bestFit="1" customWidth="1"/>
    <col min="15011" max="15011" width="29.625" style="864" bestFit="1" customWidth="1"/>
    <col min="15012" max="15015" width="20.875" style="864" bestFit="1" customWidth="1"/>
    <col min="15016" max="15016" width="13.875" style="864" bestFit="1" customWidth="1"/>
    <col min="15017" max="15017" width="16.5" style="864" bestFit="1" customWidth="1"/>
    <col min="15018" max="15018" width="7.75" style="864" bestFit="1" customWidth="1"/>
    <col min="15019" max="15019" width="20.75" style="864" bestFit="1" customWidth="1"/>
    <col min="15020" max="15022" width="16.375" style="864" bestFit="1" customWidth="1"/>
    <col min="15023" max="15026" width="31" style="864" bestFit="1" customWidth="1"/>
    <col min="15027" max="15028" width="18.625" style="864" bestFit="1" customWidth="1"/>
    <col min="15029" max="15029" width="16.375" style="864" bestFit="1" customWidth="1"/>
    <col min="15030" max="15031" width="18.625" style="864" bestFit="1" customWidth="1"/>
    <col min="15032" max="15032" width="16.375" style="864" bestFit="1" customWidth="1"/>
    <col min="15033" max="15034" width="18.625" style="864" bestFit="1" customWidth="1"/>
    <col min="15035" max="15035" width="20.75" style="864" bestFit="1" customWidth="1"/>
    <col min="15036" max="15037" width="23" style="864" bestFit="1" customWidth="1"/>
    <col min="15038" max="15038" width="25.25" style="864" bestFit="1" customWidth="1"/>
    <col min="15039" max="15039" width="23" style="864" bestFit="1" customWidth="1"/>
    <col min="15040" max="15040" width="20.75" style="864" bestFit="1" customWidth="1"/>
    <col min="15041" max="15042" width="23" style="864" bestFit="1" customWidth="1"/>
    <col min="15043" max="15043" width="25.25" style="864" bestFit="1" customWidth="1"/>
    <col min="15044" max="15044" width="23" style="864" bestFit="1" customWidth="1"/>
    <col min="15045" max="15045" width="18.625" style="864" bestFit="1" customWidth="1"/>
    <col min="15046" max="15048" width="20.75" style="864" bestFit="1" customWidth="1"/>
    <col min="15049" max="15049" width="19.75" style="864" bestFit="1" customWidth="1"/>
    <col min="15050" max="15051" width="22" style="864" bestFit="1" customWidth="1"/>
    <col min="15052" max="15052" width="14.125" style="864" bestFit="1" customWidth="1"/>
    <col min="15053" max="15054" width="20.75" style="864" bestFit="1" customWidth="1"/>
    <col min="15055" max="15056" width="18.625" style="864" bestFit="1" customWidth="1"/>
    <col min="15057" max="15059" width="20.75" style="864" bestFit="1" customWidth="1"/>
    <col min="15060" max="15061" width="23" style="864" bestFit="1" customWidth="1"/>
    <col min="15062" max="15062" width="20.75" style="864" bestFit="1" customWidth="1"/>
    <col min="15063" max="15064" width="23" style="864" bestFit="1" customWidth="1"/>
    <col min="15065" max="15065" width="25.25" style="864" bestFit="1" customWidth="1"/>
    <col min="15066" max="15067" width="23" style="864" bestFit="1" customWidth="1"/>
    <col min="15068" max="15070" width="25.25" style="864" bestFit="1" customWidth="1"/>
    <col min="15071" max="15072" width="27.5" style="864" bestFit="1" customWidth="1"/>
    <col min="15073" max="15073" width="25.25" style="864" bestFit="1" customWidth="1"/>
    <col min="15074" max="15075" width="27.5" style="864" bestFit="1" customWidth="1"/>
    <col min="15076" max="15076" width="29.625" style="864" bestFit="1" customWidth="1"/>
    <col min="15077" max="15077" width="27.5" style="864" bestFit="1" customWidth="1"/>
    <col min="15078" max="15078" width="24.5" style="864" bestFit="1" customWidth="1"/>
    <col min="15079" max="15079" width="29" style="864" bestFit="1" customWidth="1"/>
    <col min="15080" max="15081" width="20.75" style="864" bestFit="1" customWidth="1"/>
    <col min="15082" max="15082" width="27.5" style="864" bestFit="1" customWidth="1"/>
    <col min="15083" max="15084" width="23" style="864" bestFit="1" customWidth="1"/>
    <col min="15085" max="15085" width="29.625" style="864" bestFit="1" customWidth="1"/>
    <col min="15086" max="15086" width="9.125" style="864" bestFit="1" customWidth="1"/>
    <col min="15087" max="15089" width="18.125" style="864" bestFit="1" customWidth="1"/>
    <col min="15090" max="15090" width="20.375" style="864" bestFit="1" customWidth="1"/>
    <col min="15091" max="15091" width="25.25" style="864" bestFit="1" customWidth="1"/>
    <col min="15092" max="15092" width="27.5" style="864" bestFit="1" customWidth="1"/>
    <col min="15093" max="15094" width="9.125" style="864" bestFit="1" customWidth="1"/>
    <col min="15095" max="15095" width="11.25" style="864" bestFit="1" customWidth="1"/>
    <col min="15096" max="15096" width="15" style="864" bestFit="1" customWidth="1"/>
    <col min="15097" max="15097" width="16.375" style="864" bestFit="1" customWidth="1"/>
    <col min="15098" max="15100" width="23.25" style="864" bestFit="1" customWidth="1"/>
    <col min="15101" max="15102" width="20.75" style="864" bestFit="1" customWidth="1"/>
    <col min="15103" max="15103" width="6.625" style="864" bestFit="1" customWidth="1"/>
    <col min="15104" max="15104" width="9" style="864"/>
    <col min="15105" max="15105" width="16.375" style="864" bestFit="1" customWidth="1"/>
    <col min="15106" max="15106" width="14.125" style="864" bestFit="1" customWidth="1"/>
    <col min="15107" max="15109" width="9.75" style="864" bestFit="1" customWidth="1"/>
    <col min="15110" max="15110" width="14.125" style="864" bestFit="1" customWidth="1"/>
    <col min="15111" max="15111" width="15.25" style="864" customWidth="1"/>
    <col min="15112" max="15112" width="14.125" style="864" bestFit="1" customWidth="1"/>
    <col min="15113" max="15113" width="15.25" style="864" bestFit="1" customWidth="1"/>
    <col min="15114" max="15116" width="13.625" style="864" bestFit="1" customWidth="1"/>
    <col min="15117" max="15117" width="12" style="864" bestFit="1" customWidth="1"/>
    <col min="15118" max="15118" width="22.125" style="864" bestFit="1" customWidth="1"/>
    <col min="15119" max="15120" width="30.125" style="864" bestFit="1" customWidth="1"/>
    <col min="15121" max="15122" width="21" style="864" bestFit="1" customWidth="1"/>
    <col min="15123" max="15123" width="18.75" style="864" bestFit="1" customWidth="1"/>
    <col min="15124" max="15124" width="21" style="864" bestFit="1" customWidth="1"/>
    <col min="15125" max="15126" width="9.75" style="864" bestFit="1" customWidth="1"/>
    <col min="15127" max="15127" width="18.875" style="864" bestFit="1" customWidth="1"/>
    <col min="15128" max="15128" width="9.75" style="864" bestFit="1" customWidth="1"/>
    <col min="15129" max="15129" width="18.875" style="864" bestFit="1" customWidth="1"/>
    <col min="15130" max="15131" width="9.75" style="864" bestFit="1" customWidth="1"/>
    <col min="15132" max="15133" width="12.125" style="864" bestFit="1" customWidth="1"/>
    <col min="15134" max="15134" width="7.125" style="864" bestFit="1" customWidth="1"/>
    <col min="15135" max="15135" width="9.75" style="864" bestFit="1" customWidth="1"/>
    <col min="15136" max="15136" width="15.5" style="864" bestFit="1" customWidth="1"/>
    <col min="15137" max="15137" width="19.375" style="864" bestFit="1" customWidth="1"/>
    <col min="15138" max="15138" width="5.75" style="864" bestFit="1" customWidth="1"/>
    <col min="15139" max="15139" width="9.75" style="864" bestFit="1" customWidth="1"/>
    <col min="15140" max="15140" width="11.875" style="864" bestFit="1" customWidth="1"/>
    <col min="15141" max="15141" width="9.125" style="864" bestFit="1" customWidth="1"/>
    <col min="15142" max="15142" width="10.5" style="864" bestFit="1" customWidth="1"/>
    <col min="15143" max="15143" width="16.375" style="864" bestFit="1" customWidth="1"/>
    <col min="15144" max="15144" width="12.125" style="864" bestFit="1" customWidth="1"/>
    <col min="15145" max="15145" width="10.375" style="864" bestFit="1" customWidth="1"/>
    <col min="15146" max="15146" width="11.875" style="864" bestFit="1" customWidth="1"/>
    <col min="15147" max="15155" width="16.375" style="864" bestFit="1" customWidth="1"/>
    <col min="15156" max="15156" width="10.625" style="864" bestFit="1" customWidth="1"/>
    <col min="15157" max="15157" width="11.875" style="864" bestFit="1" customWidth="1"/>
    <col min="15158" max="15158" width="16.375" style="864" bestFit="1" customWidth="1"/>
    <col min="15159" max="15159" width="20.75" style="864" bestFit="1" customWidth="1"/>
    <col min="15160" max="15160" width="16.375" style="864" bestFit="1" customWidth="1"/>
    <col min="15161" max="15161" width="20.75" style="864" bestFit="1" customWidth="1"/>
    <col min="15162" max="15162" width="16.375" style="864" bestFit="1" customWidth="1"/>
    <col min="15163" max="15163" width="20.75" style="864" bestFit="1" customWidth="1"/>
    <col min="15164" max="15164" width="16.375" style="864" bestFit="1" customWidth="1"/>
    <col min="15165" max="15165" width="20.75" style="864" bestFit="1" customWidth="1"/>
    <col min="15166" max="15166" width="16.375" style="864" bestFit="1" customWidth="1"/>
    <col min="15167" max="15167" width="20.75" style="864" bestFit="1" customWidth="1"/>
    <col min="15168" max="15168" width="14.125" style="864" bestFit="1" customWidth="1"/>
    <col min="15169" max="15169" width="18.625" style="864" bestFit="1" customWidth="1"/>
    <col min="15170" max="15170" width="16.375" style="864" bestFit="1" customWidth="1"/>
    <col min="15171" max="15171" width="20.75" style="864" bestFit="1" customWidth="1"/>
    <col min="15172" max="15172" width="16.375" style="864" bestFit="1" customWidth="1"/>
    <col min="15173" max="15173" width="20.75" style="864" bestFit="1" customWidth="1"/>
    <col min="15174" max="15179" width="23" style="864" bestFit="1" customWidth="1"/>
    <col min="15180" max="15181" width="18.625" style="864" bestFit="1" customWidth="1"/>
    <col min="15182" max="15182" width="10.5" style="864" bestFit="1" customWidth="1"/>
    <col min="15183" max="15183" width="11.875" style="864" bestFit="1" customWidth="1"/>
    <col min="15184" max="15184" width="10.5" style="864" bestFit="1" customWidth="1"/>
    <col min="15185" max="15186" width="11.875" style="864" bestFit="1" customWidth="1"/>
    <col min="15187" max="15187" width="16.375" style="864" bestFit="1" customWidth="1"/>
    <col min="15188" max="15188" width="17.875" style="864" bestFit="1" customWidth="1"/>
    <col min="15189" max="15189" width="22.25" style="864" bestFit="1" customWidth="1"/>
    <col min="15190" max="15190" width="7.75" style="864" bestFit="1" customWidth="1"/>
    <col min="15191" max="15193" width="11.875" style="864" bestFit="1" customWidth="1"/>
    <col min="15194" max="15194" width="16.375" style="864" bestFit="1" customWidth="1"/>
    <col min="15195" max="15197" width="11.875" style="864" bestFit="1" customWidth="1"/>
    <col min="15198" max="15198" width="14.125" style="864" bestFit="1" customWidth="1"/>
    <col min="15199" max="15199" width="11.875" style="864" bestFit="1" customWidth="1"/>
    <col min="15200" max="15200" width="16.375" style="864" bestFit="1" customWidth="1"/>
    <col min="15201" max="15201" width="18.625" style="864" bestFit="1" customWidth="1"/>
    <col min="15202" max="15202" width="10.5" style="864" bestFit="1" customWidth="1"/>
    <col min="15203" max="15203" width="14.25" style="864" bestFit="1" customWidth="1"/>
    <col min="15204" max="15205" width="13.375" style="864" bestFit="1" customWidth="1"/>
    <col min="15206" max="15206" width="16.375" style="864" bestFit="1" customWidth="1"/>
    <col min="15207" max="15207" width="16.5" style="864" bestFit="1" customWidth="1"/>
    <col min="15208" max="15209" width="20.125" style="864" bestFit="1" customWidth="1"/>
    <col min="15210" max="15211" width="23" style="864" bestFit="1" customWidth="1"/>
    <col min="15212" max="15212" width="18.625" style="864" bestFit="1" customWidth="1"/>
    <col min="15213" max="15213" width="9.25" style="864" bestFit="1" customWidth="1"/>
    <col min="15214" max="15214" width="7.25" style="864" bestFit="1" customWidth="1"/>
    <col min="15215" max="15215" width="10.375" style="864" bestFit="1" customWidth="1"/>
    <col min="15216" max="15217" width="11.875" style="864" bestFit="1" customWidth="1"/>
    <col min="15218" max="15218" width="14.375" style="864" bestFit="1" customWidth="1"/>
    <col min="15219" max="15219" width="11.875" style="864" bestFit="1" customWidth="1"/>
    <col min="15220" max="15221" width="16.375" style="864" bestFit="1" customWidth="1"/>
    <col min="15222" max="15222" width="11.875" style="864" bestFit="1" customWidth="1"/>
    <col min="15223" max="15224" width="16.375" style="864" bestFit="1" customWidth="1"/>
    <col min="15225" max="15225" width="17.875" style="864" bestFit="1" customWidth="1"/>
    <col min="15226" max="15226" width="16.375" style="864" bestFit="1" customWidth="1"/>
    <col min="15227" max="15227" width="17.875" style="864" bestFit="1" customWidth="1"/>
    <col min="15228" max="15228" width="5.75" style="864" bestFit="1" customWidth="1"/>
    <col min="15229" max="15230" width="9.75" style="864" bestFit="1" customWidth="1"/>
    <col min="15231" max="15231" width="7.75" style="864" bestFit="1" customWidth="1"/>
    <col min="15232" max="15232" width="9.75" style="864" bestFit="1" customWidth="1"/>
    <col min="15233" max="15233" width="59.375" style="864" bestFit="1" customWidth="1"/>
    <col min="15234" max="15234" width="45.5" style="864" bestFit="1" customWidth="1"/>
    <col min="15235" max="15235" width="27.625" style="864" bestFit="1" customWidth="1"/>
    <col min="15236" max="15236" width="11.875" style="864" bestFit="1" customWidth="1"/>
    <col min="15237" max="15240" width="14.125" style="864" bestFit="1" customWidth="1"/>
    <col min="15241" max="15241" width="15.625" style="864" bestFit="1" customWidth="1"/>
    <col min="15242" max="15242" width="14.125" style="864" bestFit="1" customWidth="1"/>
    <col min="15243" max="15244" width="19.625" style="864" bestFit="1" customWidth="1"/>
    <col min="15245" max="15245" width="21.875" style="864" bestFit="1" customWidth="1"/>
    <col min="15246" max="15246" width="19.375" style="864" bestFit="1" customWidth="1"/>
    <col min="15247" max="15247" width="16.375" style="864" bestFit="1" customWidth="1"/>
    <col min="15248" max="15248" width="23" style="864" bestFit="1" customWidth="1"/>
    <col min="15249" max="15250" width="14.125" style="864" bestFit="1" customWidth="1"/>
    <col min="15251" max="15251" width="23.25" style="864" bestFit="1" customWidth="1"/>
    <col min="15252" max="15253" width="14.375" style="864" bestFit="1" customWidth="1"/>
    <col min="15254" max="15254" width="23.125" style="864" bestFit="1" customWidth="1"/>
    <col min="15255" max="15255" width="18.875" style="864" bestFit="1" customWidth="1"/>
    <col min="15256" max="15256" width="14.375" style="864" bestFit="1" customWidth="1"/>
    <col min="15257" max="15257" width="16.5" style="864" bestFit="1" customWidth="1"/>
    <col min="15258" max="15258" width="25.25" style="864" bestFit="1" customWidth="1"/>
    <col min="15259" max="15260" width="18.625" style="864" bestFit="1" customWidth="1"/>
    <col min="15261" max="15261" width="23" style="864" bestFit="1" customWidth="1"/>
    <col min="15262" max="15263" width="26.75" style="864" bestFit="1" customWidth="1"/>
    <col min="15264" max="15264" width="25.25" style="864" bestFit="1" customWidth="1"/>
    <col min="15265" max="15265" width="29.625" style="864" bestFit="1" customWidth="1"/>
    <col min="15266" max="15266" width="25.25" style="864" bestFit="1" customWidth="1"/>
    <col min="15267" max="15267" width="29.625" style="864" bestFit="1" customWidth="1"/>
    <col min="15268" max="15271" width="20.875" style="864" bestFit="1" customWidth="1"/>
    <col min="15272" max="15272" width="13.875" style="864" bestFit="1" customWidth="1"/>
    <col min="15273" max="15273" width="16.5" style="864" bestFit="1" customWidth="1"/>
    <col min="15274" max="15274" width="7.75" style="864" bestFit="1" customWidth="1"/>
    <col min="15275" max="15275" width="20.75" style="864" bestFit="1" customWidth="1"/>
    <col min="15276" max="15278" width="16.375" style="864" bestFit="1" customWidth="1"/>
    <col min="15279" max="15282" width="31" style="864" bestFit="1" customWidth="1"/>
    <col min="15283" max="15284" width="18.625" style="864" bestFit="1" customWidth="1"/>
    <col min="15285" max="15285" width="16.375" style="864" bestFit="1" customWidth="1"/>
    <col min="15286" max="15287" width="18.625" style="864" bestFit="1" customWidth="1"/>
    <col min="15288" max="15288" width="16.375" style="864" bestFit="1" customWidth="1"/>
    <col min="15289" max="15290" width="18.625" style="864" bestFit="1" customWidth="1"/>
    <col min="15291" max="15291" width="20.75" style="864" bestFit="1" customWidth="1"/>
    <col min="15292" max="15293" width="23" style="864" bestFit="1" customWidth="1"/>
    <col min="15294" max="15294" width="25.25" style="864" bestFit="1" customWidth="1"/>
    <col min="15295" max="15295" width="23" style="864" bestFit="1" customWidth="1"/>
    <col min="15296" max="15296" width="20.75" style="864" bestFit="1" customWidth="1"/>
    <col min="15297" max="15298" width="23" style="864" bestFit="1" customWidth="1"/>
    <col min="15299" max="15299" width="25.25" style="864" bestFit="1" customWidth="1"/>
    <col min="15300" max="15300" width="23" style="864" bestFit="1" customWidth="1"/>
    <col min="15301" max="15301" width="18.625" style="864" bestFit="1" customWidth="1"/>
    <col min="15302" max="15304" width="20.75" style="864" bestFit="1" customWidth="1"/>
    <col min="15305" max="15305" width="19.75" style="864" bestFit="1" customWidth="1"/>
    <col min="15306" max="15307" width="22" style="864" bestFit="1" customWidth="1"/>
    <col min="15308" max="15308" width="14.125" style="864" bestFit="1" customWidth="1"/>
    <col min="15309" max="15310" width="20.75" style="864" bestFit="1" customWidth="1"/>
    <col min="15311" max="15312" width="18.625" style="864" bestFit="1" customWidth="1"/>
    <col min="15313" max="15315" width="20.75" style="864" bestFit="1" customWidth="1"/>
    <col min="15316" max="15317" width="23" style="864" bestFit="1" customWidth="1"/>
    <col min="15318" max="15318" width="20.75" style="864" bestFit="1" customWidth="1"/>
    <col min="15319" max="15320" width="23" style="864" bestFit="1" customWidth="1"/>
    <col min="15321" max="15321" width="25.25" style="864" bestFit="1" customWidth="1"/>
    <col min="15322" max="15323" width="23" style="864" bestFit="1" customWidth="1"/>
    <col min="15324" max="15326" width="25.25" style="864" bestFit="1" customWidth="1"/>
    <col min="15327" max="15328" width="27.5" style="864" bestFit="1" customWidth="1"/>
    <col min="15329" max="15329" width="25.25" style="864" bestFit="1" customWidth="1"/>
    <col min="15330" max="15331" width="27.5" style="864" bestFit="1" customWidth="1"/>
    <col min="15332" max="15332" width="29.625" style="864" bestFit="1" customWidth="1"/>
    <col min="15333" max="15333" width="27.5" style="864" bestFit="1" customWidth="1"/>
    <col min="15334" max="15334" width="24.5" style="864" bestFit="1" customWidth="1"/>
    <col min="15335" max="15335" width="29" style="864" bestFit="1" customWidth="1"/>
    <col min="15336" max="15337" width="20.75" style="864" bestFit="1" customWidth="1"/>
    <col min="15338" max="15338" width="27.5" style="864" bestFit="1" customWidth="1"/>
    <col min="15339" max="15340" width="23" style="864" bestFit="1" customWidth="1"/>
    <col min="15341" max="15341" width="29.625" style="864" bestFit="1" customWidth="1"/>
    <col min="15342" max="15342" width="9.125" style="864" bestFit="1" customWidth="1"/>
    <col min="15343" max="15345" width="18.125" style="864" bestFit="1" customWidth="1"/>
    <col min="15346" max="15346" width="20.375" style="864" bestFit="1" customWidth="1"/>
    <col min="15347" max="15347" width="25.25" style="864" bestFit="1" customWidth="1"/>
    <col min="15348" max="15348" width="27.5" style="864" bestFit="1" customWidth="1"/>
    <col min="15349" max="15350" width="9.125" style="864" bestFit="1" customWidth="1"/>
    <col min="15351" max="15351" width="11.25" style="864" bestFit="1" customWidth="1"/>
    <col min="15352" max="15352" width="15" style="864" bestFit="1" customWidth="1"/>
    <col min="15353" max="15353" width="16.375" style="864" bestFit="1" customWidth="1"/>
    <col min="15354" max="15356" width="23.25" style="864" bestFit="1" customWidth="1"/>
    <col min="15357" max="15358" width="20.75" style="864" bestFit="1" customWidth="1"/>
    <col min="15359" max="15359" width="6.625" style="864" bestFit="1" customWidth="1"/>
    <col min="15360" max="15360" width="9" style="864"/>
    <col min="15361" max="15361" width="16.375" style="864" bestFit="1" customWidth="1"/>
    <col min="15362" max="15362" width="14.125" style="864" bestFit="1" customWidth="1"/>
    <col min="15363" max="15365" width="9.75" style="864" bestFit="1" customWidth="1"/>
    <col min="15366" max="15366" width="14.125" style="864" bestFit="1" customWidth="1"/>
    <col min="15367" max="15367" width="15.25" style="864" customWidth="1"/>
    <col min="15368" max="15368" width="14.125" style="864" bestFit="1" customWidth="1"/>
    <col min="15369" max="15369" width="15.25" style="864" bestFit="1" customWidth="1"/>
    <col min="15370" max="15372" width="13.625" style="864" bestFit="1" customWidth="1"/>
    <col min="15373" max="15373" width="12" style="864" bestFit="1" customWidth="1"/>
    <col min="15374" max="15374" width="22.125" style="864" bestFit="1" customWidth="1"/>
    <col min="15375" max="15376" width="30.125" style="864" bestFit="1" customWidth="1"/>
    <col min="15377" max="15378" width="21" style="864" bestFit="1" customWidth="1"/>
    <col min="15379" max="15379" width="18.75" style="864" bestFit="1" customWidth="1"/>
    <col min="15380" max="15380" width="21" style="864" bestFit="1" customWidth="1"/>
    <col min="15381" max="15382" width="9.75" style="864" bestFit="1" customWidth="1"/>
    <col min="15383" max="15383" width="18.875" style="864" bestFit="1" customWidth="1"/>
    <col min="15384" max="15384" width="9.75" style="864" bestFit="1" customWidth="1"/>
    <col min="15385" max="15385" width="18.875" style="864" bestFit="1" customWidth="1"/>
    <col min="15386" max="15387" width="9.75" style="864" bestFit="1" customWidth="1"/>
    <col min="15388" max="15389" width="12.125" style="864" bestFit="1" customWidth="1"/>
    <col min="15390" max="15390" width="7.125" style="864" bestFit="1" customWidth="1"/>
    <col min="15391" max="15391" width="9.75" style="864" bestFit="1" customWidth="1"/>
    <col min="15392" max="15392" width="15.5" style="864" bestFit="1" customWidth="1"/>
    <col min="15393" max="15393" width="19.375" style="864" bestFit="1" customWidth="1"/>
    <col min="15394" max="15394" width="5.75" style="864" bestFit="1" customWidth="1"/>
    <col min="15395" max="15395" width="9.75" style="864" bestFit="1" customWidth="1"/>
    <col min="15396" max="15396" width="11.875" style="864" bestFit="1" customWidth="1"/>
    <col min="15397" max="15397" width="9.125" style="864" bestFit="1" customWidth="1"/>
    <col min="15398" max="15398" width="10.5" style="864" bestFit="1" customWidth="1"/>
    <col min="15399" max="15399" width="16.375" style="864" bestFit="1" customWidth="1"/>
    <col min="15400" max="15400" width="12.125" style="864" bestFit="1" customWidth="1"/>
    <col min="15401" max="15401" width="10.375" style="864" bestFit="1" customWidth="1"/>
    <col min="15402" max="15402" width="11.875" style="864" bestFit="1" customWidth="1"/>
    <col min="15403" max="15411" width="16.375" style="864" bestFit="1" customWidth="1"/>
    <col min="15412" max="15412" width="10.625" style="864" bestFit="1" customWidth="1"/>
    <col min="15413" max="15413" width="11.875" style="864" bestFit="1" customWidth="1"/>
    <col min="15414" max="15414" width="16.375" style="864" bestFit="1" customWidth="1"/>
    <col min="15415" max="15415" width="20.75" style="864" bestFit="1" customWidth="1"/>
    <col min="15416" max="15416" width="16.375" style="864" bestFit="1" customWidth="1"/>
    <col min="15417" max="15417" width="20.75" style="864" bestFit="1" customWidth="1"/>
    <col min="15418" max="15418" width="16.375" style="864" bestFit="1" customWidth="1"/>
    <col min="15419" max="15419" width="20.75" style="864" bestFit="1" customWidth="1"/>
    <col min="15420" max="15420" width="16.375" style="864" bestFit="1" customWidth="1"/>
    <col min="15421" max="15421" width="20.75" style="864" bestFit="1" customWidth="1"/>
    <col min="15422" max="15422" width="16.375" style="864" bestFit="1" customWidth="1"/>
    <col min="15423" max="15423" width="20.75" style="864" bestFit="1" customWidth="1"/>
    <col min="15424" max="15424" width="14.125" style="864" bestFit="1" customWidth="1"/>
    <col min="15425" max="15425" width="18.625" style="864" bestFit="1" customWidth="1"/>
    <col min="15426" max="15426" width="16.375" style="864" bestFit="1" customWidth="1"/>
    <col min="15427" max="15427" width="20.75" style="864" bestFit="1" customWidth="1"/>
    <col min="15428" max="15428" width="16.375" style="864" bestFit="1" customWidth="1"/>
    <col min="15429" max="15429" width="20.75" style="864" bestFit="1" customWidth="1"/>
    <col min="15430" max="15435" width="23" style="864" bestFit="1" customWidth="1"/>
    <col min="15436" max="15437" width="18.625" style="864" bestFit="1" customWidth="1"/>
    <col min="15438" max="15438" width="10.5" style="864" bestFit="1" customWidth="1"/>
    <col min="15439" max="15439" width="11.875" style="864" bestFit="1" customWidth="1"/>
    <col min="15440" max="15440" width="10.5" style="864" bestFit="1" customWidth="1"/>
    <col min="15441" max="15442" width="11.875" style="864" bestFit="1" customWidth="1"/>
    <col min="15443" max="15443" width="16.375" style="864" bestFit="1" customWidth="1"/>
    <col min="15444" max="15444" width="17.875" style="864" bestFit="1" customWidth="1"/>
    <col min="15445" max="15445" width="22.25" style="864" bestFit="1" customWidth="1"/>
    <col min="15446" max="15446" width="7.75" style="864" bestFit="1" customWidth="1"/>
    <col min="15447" max="15449" width="11.875" style="864" bestFit="1" customWidth="1"/>
    <col min="15450" max="15450" width="16.375" style="864" bestFit="1" customWidth="1"/>
    <col min="15451" max="15453" width="11.875" style="864" bestFit="1" customWidth="1"/>
    <col min="15454" max="15454" width="14.125" style="864" bestFit="1" customWidth="1"/>
    <col min="15455" max="15455" width="11.875" style="864" bestFit="1" customWidth="1"/>
    <col min="15456" max="15456" width="16.375" style="864" bestFit="1" customWidth="1"/>
    <col min="15457" max="15457" width="18.625" style="864" bestFit="1" customWidth="1"/>
    <col min="15458" max="15458" width="10.5" style="864" bestFit="1" customWidth="1"/>
    <col min="15459" max="15459" width="14.25" style="864" bestFit="1" customWidth="1"/>
    <col min="15460" max="15461" width="13.375" style="864" bestFit="1" customWidth="1"/>
    <col min="15462" max="15462" width="16.375" style="864" bestFit="1" customWidth="1"/>
    <col min="15463" max="15463" width="16.5" style="864" bestFit="1" customWidth="1"/>
    <col min="15464" max="15465" width="20.125" style="864" bestFit="1" customWidth="1"/>
    <col min="15466" max="15467" width="23" style="864" bestFit="1" customWidth="1"/>
    <col min="15468" max="15468" width="18.625" style="864" bestFit="1" customWidth="1"/>
    <col min="15469" max="15469" width="9.25" style="864" bestFit="1" customWidth="1"/>
    <col min="15470" max="15470" width="7.25" style="864" bestFit="1" customWidth="1"/>
    <col min="15471" max="15471" width="10.375" style="864" bestFit="1" customWidth="1"/>
    <col min="15472" max="15473" width="11.875" style="864" bestFit="1" customWidth="1"/>
    <col min="15474" max="15474" width="14.375" style="864" bestFit="1" customWidth="1"/>
    <col min="15475" max="15475" width="11.875" style="864" bestFit="1" customWidth="1"/>
    <col min="15476" max="15477" width="16.375" style="864" bestFit="1" customWidth="1"/>
    <col min="15478" max="15478" width="11.875" style="864" bestFit="1" customWidth="1"/>
    <col min="15479" max="15480" width="16.375" style="864" bestFit="1" customWidth="1"/>
    <col min="15481" max="15481" width="17.875" style="864" bestFit="1" customWidth="1"/>
    <col min="15482" max="15482" width="16.375" style="864" bestFit="1" customWidth="1"/>
    <col min="15483" max="15483" width="17.875" style="864" bestFit="1" customWidth="1"/>
    <col min="15484" max="15484" width="5.75" style="864" bestFit="1" customWidth="1"/>
    <col min="15485" max="15486" width="9.75" style="864" bestFit="1" customWidth="1"/>
    <col min="15487" max="15487" width="7.75" style="864" bestFit="1" customWidth="1"/>
    <col min="15488" max="15488" width="9.75" style="864" bestFit="1" customWidth="1"/>
    <col min="15489" max="15489" width="59.375" style="864" bestFit="1" customWidth="1"/>
    <col min="15490" max="15490" width="45.5" style="864" bestFit="1" customWidth="1"/>
    <col min="15491" max="15491" width="27.625" style="864" bestFit="1" customWidth="1"/>
    <col min="15492" max="15492" width="11.875" style="864" bestFit="1" customWidth="1"/>
    <col min="15493" max="15496" width="14.125" style="864" bestFit="1" customWidth="1"/>
    <col min="15497" max="15497" width="15.625" style="864" bestFit="1" customWidth="1"/>
    <col min="15498" max="15498" width="14.125" style="864" bestFit="1" customWidth="1"/>
    <col min="15499" max="15500" width="19.625" style="864" bestFit="1" customWidth="1"/>
    <col min="15501" max="15501" width="21.875" style="864" bestFit="1" customWidth="1"/>
    <col min="15502" max="15502" width="19.375" style="864" bestFit="1" customWidth="1"/>
    <col min="15503" max="15503" width="16.375" style="864" bestFit="1" customWidth="1"/>
    <col min="15504" max="15504" width="23" style="864" bestFit="1" customWidth="1"/>
    <col min="15505" max="15506" width="14.125" style="864" bestFit="1" customWidth="1"/>
    <col min="15507" max="15507" width="23.25" style="864" bestFit="1" customWidth="1"/>
    <col min="15508" max="15509" width="14.375" style="864" bestFit="1" customWidth="1"/>
    <col min="15510" max="15510" width="23.125" style="864" bestFit="1" customWidth="1"/>
    <col min="15511" max="15511" width="18.875" style="864" bestFit="1" customWidth="1"/>
    <col min="15512" max="15512" width="14.375" style="864" bestFit="1" customWidth="1"/>
    <col min="15513" max="15513" width="16.5" style="864" bestFit="1" customWidth="1"/>
    <col min="15514" max="15514" width="25.25" style="864" bestFit="1" customWidth="1"/>
    <col min="15515" max="15516" width="18.625" style="864" bestFit="1" customWidth="1"/>
    <col min="15517" max="15517" width="23" style="864" bestFit="1" customWidth="1"/>
    <col min="15518" max="15519" width="26.75" style="864" bestFit="1" customWidth="1"/>
    <col min="15520" max="15520" width="25.25" style="864" bestFit="1" customWidth="1"/>
    <col min="15521" max="15521" width="29.625" style="864" bestFit="1" customWidth="1"/>
    <col min="15522" max="15522" width="25.25" style="864" bestFit="1" customWidth="1"/>
    <col min="15523" max="15523" width="29.625" style="864" bestFit="1" customWidth="1"/>
    <col min="15524" max="15527" width="20.875" style="864" bestFit="1" customWidth="1"/>
    <col min="15528" max="15528" width="13.875" style="864" bestFit="1" customWidth="1"/>
    <col min="15529" max="15529" width="16.5" style="864" bestFit="1" customWidth="1"/>
    <col min="15530" max="15530" width="7.75" style="864" bestFit="1" customWidth="1"/>
    <col min="15531" max="15531" width="20.75" style="864" bestFit="1" customWidth="1"/>
    <col min="15532" max="15534" width="16.375" style="864" bestFit="1" customWidth="1"/>
    <col min="15535" max="15538" width="31" style="864" bestFit="1" customWidth="1"/>
    <col min="15539" max="15540" width="18.625" style="864" bestFit="1" customWidth="1"/>
    <col min="15541" max="15541" width="16.375" style="864" bestFit="1" customWidth="1"/>
    <col min="15542" max="15543" width="18.625" style="864" bestFit="1" customWidth="1"/>
    <col min="15544" max="15544" width="16.375" style="864" bestFit="1" customWidth="1"/>
    <col min="15545" max="15546" width="18.625" style="864" bestFit="1" customWidth="1"/>
    <col min="15547" max="15547" width="20.75" style="864" bestFit="1" customWidth="1"/>
    <col min="15548" max="15549" width="23" style="864" bestFit="1" customWidth="1"/>
    <col min="15550" max="15550" width="25.25" style="864" bestFit="1" customWidth="1"/>
    <col min="15551" max="15551" width="23" style="864" bestFit="1" customWidth="1"/>
    <col min="15552" max="15552" width="20.75" style="864" bestFit="1" customWidth="1"/>
    <col min="15553" max="15554" width="23" style="864" bestFit="1" customWidth="1"/>
    <col min="15555" max="15555" width="25.25" style="864" bestFit="1" customWidth="1"/>
    <col min="15556" max="15556" width="23" style="864" bestFit="1" customWidth="1"/>
    <col min="15557" max="15557" width="18.625" style="864" bestFit="1" customWidth="1"/>
    <col min="15558" max="15560" width="20.75" style="864" bestFit="1" customWidth="1"/>
    <col min="15561" max="15561" width="19.75" style="864" bestFit="1" customWidth="1"/>
    <col min="15562" max="15563" width="22" style="864" bestFit="1" customWidth="1"/>
    <col min="15564" max="15564" width="14.125" style="864" bestFit="1" customWidth="1"/>
    <col min="15565" max="15566" width="20.75" style="864" bestFit="1" customWidth="1"/>
    <col min="15567" max="15568" width="18.625" style="864" bestFit="1" customWidth="1"/>
    <col min="15569" max="15571" width="20.75" style="864" bestFit="1" customWidth="1"/>
    <col min="15572" max="15573" width="23" style="864" bestFit="1" customWidth="1"/>
    <col min="15574" max="15574" width="20.75" style="864" bestFit="1" customWidth="1"/>
    <col min="15575" max="15576" width="23" style="864" bestFit="1" customWidth="1"/>
    <col min="15577" max="15577" width="25.25" style="864" bestFit="1" customWidth="1"/>
    <col min="15578" max="15579" width="23" style="864" bestFit="1" customWidth="1"/>
    <col min="15580" max="15582" width="25.25" style="864" bestFit="1" customWidth="1"/>
    <col min="15583" max="15584" width="27.5" style="864" bestFit="1" customWidth="1"/>
    <col min="15585" max="15585" width="25.25" style="864" bestFit="1" customWidth="1"/>
    <col min="15586" max="15587" width="27.5" style="864" bestFit="1" customWidth="1"/>
    <col min="15588" max="15588" width="29.625" style="864" bestFit="1" customWidth="1"/>
    <col min="15589" max="15589" width="27.5" style="864" bestFit="1" customWidth="1"/>
    <col min="15590" max="15590" width="24.5" style="864" bestFit="1" customWidth="1"/>
    <col min="15591" max="15591" width="29" style="864" bestFit="1" customWidth="1"/>
    <col min="15592" max="15593" width="20.75" style="864" bestFit="1" customWidth="1"/>
    <col min="15594" max="15594" width="27.5" style="864" bestFit="1" customWidth="1"/>
    <col min="15595" max="15596" width="23" style="864" bestFit="1" customWidth="1"/>
    <col min="15597" max="15597" width="29.625" style="864" bestFit="1" customWidth="1"/>
    <col min="15598" max="15598" width="9.125" style="864" bestFit="1" customWidth="1"/>
    <col min="15599" max="15601" width="18.125" style="864" bestFit="1" customWidth="1"/>
    <col min="15602" max="15602" width="20.375" style="864" bestFit="1" customWidth="1"/>
    <col min="15603" max="15603" width="25.25" style="864" bestFit="1" customWidth="1"/>
    <col min="15604" max="15604" width="27.5" style="864" bestFit="1" customWidth="1"/>
    <col min="15605" max="15606" width="9.125" style="864" bestFit="1" customWidth="1"/>
    <col min="15607" max="15607" width="11.25" style="864" bestFit="1" customWidth="1"/>
    <col min="15608" max="15608" width="15" style="864" bestFit="1" customWidth="1"/>
    <col min="15609" max="15609" width="16.375" style="864" bestFit="1" customWidth="1"/>
    <col min="15610" max="15612" width="23.25" style="864" bestFit="1" customWidth="1"/>
    <col min="15613" max="15614" width="20.75" style="864" bestFit="1" customWidth="1"/>
    <col min="15615" max="15615" width="6.625" style="864" bestFit="1" customWidth="1"/>
    <col min="15616" max="15616" width="9" style="864"/>
    <col min="15617" max="15617" width="16.375" style="864" bestFit="1" customWidth="1"/>
    <col min="15618" max="15618" width="14.125" style="864" bestFit="1" customWidth="1"/>
    <col min="15619" max="15621" width="9.75" style="864" bestFit="1" customWidth="1"/>
    <col min="15622" max="15622" width="14.125" style="864" bestFit="1" customWidth="1"/>
    <col min="15623" max="15623" width="15.25" style="864" customWidth="1"/>
    <col min="15624" max="15624" width="14.125" style="864" bestFit="1" customWidth="1"/>
    <col min="15625" max="15625" width="15.25" style="864" bestFit="1" customWidth="1"/>
    <col min="15626" max="15628" width="13.625" style="864" bestFit="1" customWidth="1"/>
    <col min="15629" max="15629" width="12" style="864" bestFit="1" customWidth="1"/>
    <col min="15630" max="15630" width="22.125" style="864" bestFit="1" customWidth="1"/>
    <col min="15631" max="15632" width="30.125" style="864" bestFit="1" customWidth="1"/>
    <col min="15633" max="15634" width="21" style="864" bestFit="1" customWidth="1"/>
    <col min="15635" max="15635" width="18.75" style="864" bestFit="1" customWidth="1"/>
    <col min="15636" max="15636" width="21" style="864" bestFit="1" customWidth="1"/>
    <col min="15637" max="15638" width="9.75" style="864" bestFit="1" customWidth="1"/>
    <col min="15639" max="15639" width="18.875" style="864" bestFit="1" customWidth="1"/>
    <col min="15640" max="15640" width="9.75" style="864" bestFit="1" customWidth="1"/>
    <col min="15641" max="15641" width="18.875" style="864" bestFit="1" customWidth="1"/>
    <col min="15642" max="15643" width="9.75" style="864" bestFit="1" customWidth="1"/>
    <col min="15644" max="15645" width="12.125" style="864" bestFit="1" customWidth="1"/>
    <col min="15646" max="15646" width="7.125" style="864" bestFit="1" customWidth="1"/>
    <col min="15647" max="15647" width="9.75" style="864" bestFit="1" customWidth="1"/>
    <col min="15648" max="15648" width="15.5" style="864" bestFit="1" customWidth="1"/>
    <col min="15649" max="15649" width="19.375" style="864" bestFit="1" customWidth="1"/>
    <col min="15650" max="15650" width="5.75" style="864" bestFit="1" customWidth="1"/>
    <col min="15651" max="15651" width="9.75" style="864" bestFit="1" customWidth="1"/>
    <col min="15652" max="15652" width="11.875" style="864" bestFit="1" customWidth="1"/>
    <col min="15653" max="15653" width="9.125" style="864" bestFit="1" customWidth="1"/>
    <col min="15654" max="15654" width="10.5" style="864" bestFit="1" customWidth="1"/>
    <col min="15655" max="15655" width="16.375" style="864" bestFit="1" customWidth="1"/>
    <col min="15656" max="15656" width="12.125" style="864" bestFit="1" customWidth="1"/>
    <col min="15657" max="15657" width="10.375" style="864" bestFit="1" customWidth="1"/>
    <col min="15658" max="15658" width="11.875" style="864" bestFit="1" customWidth="1"/>
    <col min="15659" max="15667" width="16.375" style="864" bestFit="1" customWidth="1"/>
    <col min="15668" max="15668" width="10.625" style="864" bestFit="1" customWidth="1"/>
    <col min="15669" max="15669" width="11.875" style="864" bestFit="1" customWidth="1"/>
    <col min="15670" max="15670" width="16.375" style="864" bestFit="1" customWidth="1"/>
    <col min="15671" max="15671" width="20.75" style="864" bestFit="1" customWidth="1"/>
    <col min="15672" max="15672" width="16.375" style="864" bestFit="1" customWidth="1"/>
    <col min="15673" max="15673" width="20.75" style="864" bestFit="1" customWidth="1"/>
    <col min="15674" max="15674" width="16.375" style="864" bestFit="1" customWidth="1"/>
    <col min="15675" max="15675" width="20.75" style="864" bestFit="1" customWidth="1"/>
    <col min="15676" max="15676" width="16.375" style="864" bestFit="1" customWidth="1"/>
    <col min="15677" max="15677" width="20.75" style="864" bestFit="1" customWidth="1"/>
    <col min="15678" max="15678" width="16.375" style="864" bestFit="1" customWidth="1"/>
    <col min="15679" max="15679" width="20.75" style="864" bestFit="1" customWidth="1"/>
    <col min="15680" max="15680" width="14.125" style="864" bestFit="1" customWidth="1"/>
    <col min="15681" max="15681" width="18.625" style="864" bestFit="1" customWidth="1"/>
    <col min="15682" max="15682" width="16.375" style="864" bestFit="1" customWidth="1"/>
    <col min="15683" max="15683" width="20.75" style="864" bestFit="1" customWidth="1"/>
    <col min="15684" max="15684" width="16.375" style="864" bestFit="1" customWidth="1"/>
    <col min="15685" max="15685" width="20.75" style="864" bestFit="1" customWidth="1"/>
    <col min="15686" max="15691" width="23" style="864" bestFit="1" customWidth="1"/>
    <col min="15692" max="15693" width="18.625" style="864" bestFit="1" customWidth="1"/>
    <col min="15694" max="15694" width="10.5" style="864" bestFit="1" customWidth="1"/>
    <col min="15695" max="15695" width="11.875" style="864" bestFit="1" customWidth="1"/>
    <col min="15696" max="15696" width="10.5" style="864" bestFit="1" customWidth="1"/>
    <col min="15697" max="15698" width="11.875" style="864" bestFit="1" customWidth="1"/>
    <col min="15699" max="15699" width="16.375" style="864" bestFit="1" customWidth="1"/>
    <col min="15700" max="15700" width="17.875" style="864" bestFit="1" customWidth="1"/>
    <col min="15701" max="15701" width="22.25" style="864" bestFit="1" customWidth="1"/>
    <col min="15702" max="15702" width="7.75" style="864" bestFit="1" customWidth="1"/>
    <col min="15703" max="15705" width="11.875" style="864" bestFit="1" customWidth="1"/>
    <col min="15706" max="15706" width="16.375" style="864" bestFit="1" customWidth="1"/>
    <col min="15707" max="15709" width="11.875" style="864" bestFit="1" customWidth="1"/>
    <col min="15710" max="15710" width="14.125" style="864" bestFit="1" customWidth="1"/>
    <col min="15711" max="15711" width="11.875" style="864" bestFit="1" customWidth="1"/>
    <col min="15712" max="15712" width="16.375" style="864" bestFit="1" customWidth="1"/>
    <col min="15713" max="15713" width="18.625" style="864" bestFit="1" customWidth="1"/>
    <col min="15714" max="15714" width="10.5" style="864" bestFit="1" customWidth="1"/>
    <col min="15715" max="15715" width="14.25" style="864" bestFit="1" customWidth="1"/>
    <col min="15716" max="15717" width="13.375" style="864" bestFit="1" customWidth="1"/>
    <col min="15718" max="15718" width="16.375" style="864" bestFit="1" customWidth="1"/>
    <col min="15719" max="15719" width="16.5" style="864" bestFit="1" customWidth="1"/>
    <col min="15720" max="15721" width="20.125" style="864" bestFit="1" customWidth="1"/>
    <col min="15722" max="15723" width="23" style="864" bestFit="1" customWidth="1"/>
    <col min="15724" max="15724" width="18.625" style="864" bestFit="1" customWidth="1"/>
    <col min="15725" max="15725" width="9.25" style="864" bestFit="1" customWidth="1"/>
    <col min="15726" max="15726" width="7.25" style="864" bestFit="1" customWidth="1"/>
    <col min="15727" max="15727" width="10.375" style="864" bestFit="1" customWidth="1"/>
    <col min="15728" max="15729" width="11.875" style="864" bestFit="1" customWidth="1"/>
    <col min="15730" max="15730" width="14.375" style="864" bestFit="1" customWidth="1"/>
    <col min="15731" max="15731" width="11.875" style="864" bestFit="1" customWidth="1"/>
    <col min="15732" max="15733" width="16.375" style="864" bestFit="1" customWidth="1"/>
    <col min="15734" max="15734" width="11.875" style="864" bestFit="1" customWidth="1"/>
    <col min="15735" max="15736" width="16.375" style="864" bestFit="1" customWidth="1"/>
    <col min="15737" max="15737" width="17.875" style="864" bestFit="1" customWidth="1"/>
    <col min="15738" max="15738" width="16.375" style="864" bestFit="1" customWidth="1"/>
    <col min="15739" max="15739" width="17.875" style="864" bestFit="1" customWidth="1"/>
    <col min="15740" max="15740" width="5.75" style="864" bestFit="1" customWidth="1"/>
    <col min="15741" max="15742" width="9.75" style="864" bestFit="1" customWidth="1"/>
    <col min="15743" max="15743" width="7.75" style="864" bestFit="1" customWidth="1"/>
    <col min="15744" max="15744" width="9.75" style="864" bestFit="1" customWidth="1"/>
    <col min="15745" max="15745" width="59.375" style="864" bestFit="1" customWidth="1"/>
    <col min="15746" max="15746" width="45.5" style="864" bestFit="1" customWidth="1"/>
    <col min="15747" max="15747" width="27.625" style="864" bestFit="1" customWidth="1"/>
    <col min="15748" max="15748" width="11.875" style="864" bestFit="1" customWidth="1"/>
    <col min="15749" max="15752" width="14.125" style="864" bestFit="1" customWidth="1"/>
    <col min="15753" max="15753" width="15.625" style="864" bestFit="1" customWidth="1"/>
    <col min="15754" max="15754" width="14.125" style="864" bestFit="1" customWidth="1"/>
    <col min="15755" max="15756" width="19.625" style="864" bestFit="1" customWidth="1"/>
    <col min="15757" max="15757" width="21.875" style="864" bestFit="1" customWidth="1"/>
    <col min="15758" max="15758" width="19.375" style="864" bestFit="1" customWidth="1"/>
    <col min="15759" max="15759" width="16.375" style="864" bestFit="1" customWidth="1"/>
    <col min="15760" max="15760" width="23" style="864" bestFit="1" customWidth="1"/>
    <col min="15761" max="15762" width="14.125" style="864" bestFit="1" customWidth="1"/>
    <col min="15763" max="15763" width="23.25" style="864" bestFit="1" customWidth="1"/>
    <col min="15764" max="15765" width="14.375" style="864" bestFit="1" customWidth="1"/>
    <col min="15766" max="15766" width="23.125" style="864" bestFit="1" customWidth="1"/>
    <col min="15767" max="15767" width="18.875" style="864" bestFit="1" customWidth="1"/>
    <col min="15768" max="15768" width="14.375" style="864" bestFit="1" customWidth="1"/>
    <col min="15769" max="15769" width="16.5" style="864" bestFit="1" customWidth="1"/>
    <col min="15770" max="15770" width="25.25" style="864" bestFit="1" customWidth="1"/>
    <col min="15771" max="15772" width="18.625" style="864" bestFit="1" customWidth="1"/>
    <col min="15773" max="15773" width="23" style="864" bestFit="1" customWidth="1"/>
    <col min="15774" max="15775" width="26.75" style="864" bestFit="1" customWidth="1"/>
    <col min="15776" max="15776" width="25.25" style="864" bestFit="1" customWidth="1"/>
    <col min="15777" max="15777" width="29.625" style="864" bestFit="1" customWidth="1"/>
    <col min="15778" max="15778" width="25.25" style="864" bestFit="1" customWidth="1"/>
    <col min="15779" max="15779" width="29.625" style="864" bestFit="1" customWidth="1"/>
    <col min="15780" max="15783" width="20.875" style="864" bestFit="1" customWidth="1"/>
    <col min="15784" max="15784" width="13.875" style="864" bestFit="1" customWidth="1"/>
    <col min="15785" max="15785" width="16.5" style="864" bestFit="1" customWidth="1"/>
    <col min="15786" max="15786" width="7.75" style="864" bestFit="1" customWidth="1"/>
    <col min="15787" max="15787" width="20.75" style="864" bestFit="1" customWidth="1"/>
    <col min="15788" max="15790" width="16.375" style="864" bestFit="1" customWidth="1"/>
    <col min="15791" max="15794" width="31" style="864" bestFit="1" customWidth="1"/>
    <col min="15795" max="15796" width="18.625" style="864" bestFit="1" customWidth="1"/>
    <col min="15797" max="15797" width="16.375" style="864" bestFit="1" customWidth="1"/>
    <col min="15798" max="15799" width="18.625" style="864" bestFit="1" customWidth="1"/>
    <col min="15800" max="15800" width="16.375" style="864" bestFit="1" customWidth="1"/>
    <col min="15801" max="15802" width="18.625" style="864" bestFit="1" customWidth="1"/>
    <col min="15803" max="15803" width="20.75" style="864" bestFit="1" customWidth="1"/>
    <col min="15804" max="15805" width="23" style="864" bestFit="1" customWidth="1"/>
    <col min="15806" max="15806" width="25.25" style="864" bestFit="1" customWidth="1"/>
    <col min="15807" max="15807" width="23" style="864" bestFit="1" customWidth="1"/>
    <col min="15808" max="15808" width="20.75" style="864" bestFit="1" customWidth="1"/>
    <col min="15809" max="15810" width="23" style="864" bestFit="1" customWidth="1"/>
    <col min="15811" max="15811" width="25.25" style="864" bestFit="1" customWidth="1"/>
    <col min="15812" max="15812" width="23" style="864" bestFit="1" customWidth="1"/>
    <col min="15813" max="15813" width="18.625" style="864" bestFit="1" customWidth="1"/>
    <col min="15814" max="15816" width="20.75" style="864" bestFit="1" customWidth="1"/>
    <col min="15817" max="15817" width="19.75" style="864" bestFit="1" customWidth="1"/>
    <col min="15818" max="15819" width="22" style="864" bestFit="1" customWidth="1"/>
    <col min="15820" max="15820" width="14.125" style="864" bestFit="1" customWidth="1"/>
    <col min="15821" max="15822" width="20.75" style="864" bestFit="1" customWidth="1"/>
    <col min="15823" max="15824" width="18.625" style="864" bestFit="1" customWidth="1"/>
    <col min="15825" max="15827" width="20.75" style="864" bestFit="1" customWidth="1"/>
    <col min="15828" max="15829" width="23" style="864" bestFit="1" customWidth="1"/>
    <col min="15830" max="15830" width="20.75" style="864" bestFit="1" customWidth="1"/>
    <col min="15831" max="15832" width="23" style="864" bestFit="1" customWidth="1"/>
    <col min="15833" max="15833" width="25.25" style="864" bestFit="1" customWidth="1"/>
    <col min="15834" max="15835" width="23" style="864" bestFit="1" customWidth="1"/>
    <col min="15836" max="15838" width="25.25" style="864" bestFit="1" customWidth="1"/>
    <col min="15839" max="15840" width="27.5" style="864" bestFit="1" customWidth="1"/>
    <col min="15841" max="15841" width="25.25" style="864" bestFit="1" customWidth="1"/>
    <col min="15842" max="15843" width="27.5" style="864" bestFit="1" customWidth="1"/>
    <col min="15844" max="15844" width="29.625" style="864" bestFit="1" customWidth="1"/>
    <col min="15845" max="15845" width="27.5" style="864" bestFit="1" customWidth="1"/>
    <col min="15846" max="15846" width="24.5" style="864" bestFit="1" customWidth="1"/>
    <col min="15847" max="15847" width="29" style="864" bestFit="1" customWidth="1"/>
    <col min="15848" max="15849" width="20.75" style="864" bestFit="1" customWidth="1"/>
    <col min="15850" max="15850" width="27.5" style="864" bestFit="1" customWidth="1"/>
    <col min="15851" max="15852" width="23" style="864" bestFit="1" customWidth="1"/>
    <col min="15853" max="15853" width="29.625" style="864" bestFit="1" customWidth="1"/>
    <col min="15854" max="15854" width="9.125" style="864" bestFit="1" customWidth="1"/>
    <col min="15855" max="15857" width="18.125" style="864" bestFit="1" customWidth="1"/>
    <col min="15858" max="15858" width="20.375" style="864" bestFit="1" customWidth="1"/>
    <col min="15859" max="15859" width="25.25" style="864" bestFit="1" customWidth="1"/>
    <col min="15860" max="15860" width="27.5" style="864" bestFit="1" customWidth="1"/>
    <col min="15861" max="15862" width="9.125" style="864" bestFit="1" customWidth="1"/>
    <col min="15863" max="15863" width="11.25" style="864" bestFit="1" customWidth="1"/>
    <col min="15864" max="15864" width="15" style="864" bestFit="1" customWidth="1"/>
    <col min="15865" max="15865" width="16.375" style="864" bestFit="1" customWidth="1"/>
    <col min="15866" max="15868" width="23.25" style="864" bestFit="1" customWidth="1"/>
    <col min="15869" max="15870" width="20.75" style="864" bestFit="1" customWidth="1"/>
    <col min="15871" max="15871" width="6.625" style="864" bestFit="1" customWidth="1"/>
    <col min="15872" max="15872" width="9" style="864"/>
    <col min="15873" max="15873" width="16.375" style="864" bestFit="1" customWidth="1"/>
    <col min="15874" max="15874" width="14.125" style="864" bestFit="1" customWidth="1"/>
    <col min="15875" max="15877" width="9.75" style="864" bestFit="1" customWidth="1"/>
    <col min="15878" max="15878" width="14.125" style="864" bestFit="1" customWidth="1"/>
    <col min="15879" max="15879" width="15.25" style="864" customWidth="1"/>
    <col min="15880" max="15880" width="14.125" style="864" bestFit="1" customWidth="1"/>
    <col min="15881" max="15881" width="15.25" style="864" bestFit="1" customWidth="1"/>
    <col min="15882" max="15884" width="13.625" style="864" bestFit="1" customWidth="1"/>
    <col min="15885" max="15885" width="12" style="864" bestFit="1" customWidth="1"/>
    <col min="15886" max="15886" width="22.125" style="864" bestFit="1" customWidth="1"/>
    <col min="15887" max="15888" width="30.125" style="864" bestFit="1" customWidth="1"/>
    <col min="15889" max="15890" width="21" style="864" bestFit="1" customWidth="1"/>
    <col min="15891" max="15891" width="18.75" style="864" bestFit="1" customWidth="1"/>
    <col min="15892" max="15892" width="21" style="864" bestFit="1" customWidth="1"/>
    <col min="15893" max="15894" width="9.75" style="864" bestFit="1" customWidth="1"/>
    <col min="15895" max="15895" width="18.875" style="864" bestFit="1" customWidth="1"/>
    <col min="15896" max="15896" width="9.75" style="864" bestFit="1" customWidth="1"/>
    <col min="15897" max="15897" width="18.875" style="864" bestFit="1" customWidth="1"/>
    <col min="15898" max="15899" width="9.75" style="864" bestFit="1" customWidth="1"/>
    <col min="15900" max="15901" width="12.125" style="864" bestFit="1" customWidth="1"/>
    <col min="15902" max="15902" width="7.125" style="864" bestFit="1" customWidth="1"/>
    <col min="15903" max="15903" width="9.75" style="864" bestFit="1" customWidth="1"/>
    <col min="15904" max="15904" width="15.5" style="864" bestFit="1" customWidth="1"/>
    <col min="15905" max="15905" width="19.375" style="864" bestFit="1" customWidth="1"/>
    <col min="15906" max="15906" width="5.75" style="864" bestFit="1" customWidth="1"/>
    <col min="15907" max="15907" width="9.75" style="864" bestFit="1" customWidth="1"/>
    <col min="15908" max="15908" width="11.875" style="864" bestFit="1" customWidth="1"/>
    <col min="15909" max="15909" width="9.125" style="864" bestFit="1" customWidth="1"/>
    <col min="15910" max="15910" width="10.5" style="864" bestFit="1" customWidth="1"/>
    <col min="15911" max="15911" width="16.375" style="864" bestFit="1" customWidth="1"/>
    <col min="15912" max="15912" width="12.125" style="864" bestFit="1" customWidth="1"/>
    <col min="15913" max="15913" width="10.375" style="864" bestFit="1" customWidth="1"/>
    <col min="15914" max="15914" width="11.875" style="864" bestFit="1" customWidth="1"/>
    <col min="15915" max="15923" width="16.375" style="864" bestFit="1" customWidth="1"/>
    <col min="15924" max="15924" width="10.625" style="864" bestFit="1" customWidth="1"/>
    <col min="15925" max="15925" width="11.875" style="864" bestFit="1" customWidth="1"/>
    <col min="15926" max="15926" width="16.375" style="864" bestFit="1" customWidth="1"/>
    <col min="15927" max="15927" width="20.75" style="864" bestFit="1" customWidth="1"/>
    <col min="15928" max="15928" width="16.375" style="864" bestFit="1" customWidth="1"/>
    <col min="15929" max="15929" width="20.75" style="864" bestFit="1" customWidth="1"/>
    <col min="15930" max="15930" width="16.375" style="864" bestFit="1" customWidth="1"/>
    <col min="15931" max="15931" width="20.75" style="864" bestFit="1" customWidth="1"/>
    <col min="15932" max="15932" width="16.375" style="864" bestFit="1" customWidth="1"/>
    <col min="15933" max="15933" width="20.75" style="864" bestFit="1" customWidth="1"/>
    <col min="15934" max="15934" width="16.375" style="864" bestFit="1" customWidth="1"/>
    <col min="15935" max="15935" width="20.75" style="864" bestFit="1" customWidth="1"/>
    <col min="15936" max="15936" width="14.125" style="864" bestFit="1" customWidth="1"/>
    <col min="15937" max="15937" width="18.625" style="864" bestFit="1" customWidth="1"/>
    <col min="15938" max="15938" width="16.375" style="864" bestFit="1" customWidth="1"/>
    <col min="15939" max="15939" width="20.75" style="864" bestFit="1" customWidth="1"/>
    <col min="15940" max="15940" width="16.375" style="864" bestFit="1" customWidth="1"/>
    <col min="15941" max="15941" width="20.75" style="864" bestFit="1" customWidth="1"/>
    <col min="15942" max="15947" width="23" style="864" bestFit="1" customWidth="1"/>
    <col min="15948" max="15949" width="18.625" style="864" bestFit="1" customWidth="1"/>
    <col min="15950" max="15950" width="10.5" style="864" bestFit="1" customWidth="1"/>
    <col min="15951" max="15951" width="11.875" style="864" bestFit="1" customWidth="1"/>
    <col min="15952" max="15952" width="10.5" style="864" bestFit="1" customWidth="1"/>
    <col min="15953" max="15954" width="11.875" style="864" bestFit="1" customWidth="1"/>
    <col min="15955" max="15955" width="16.375" style="864" bestFit="1" customWidth="1"/>
    <col min="15956" max="15956" width="17.875" style="864" bestFit="1" customWidth="1"/>
    <col min="15957" max="15957" width="22.25" style="864" bestFit="1" customWidth="1"/>
    <col min="15958" max="15958" width="7.75" style="864" bestFit="1" customWidth="1"/>
    <col min="15959" max="15961" width="11.875" style="864" bestFit="1" customWidth="1"/>
    <col min="15962" max="15962" width="16.375" style="864" bestFit="1" customWidth="1"/>
    <col min="15963" max="15965" width="11.875" style="864" bestFit="1" customWidth="1"/>
    <col min="15966" max="15966" width="14.125" style="864" bestFit="1" customWidth="1"/>
    <col min="15967" max="15967" width="11.875" style="864" bestFit="1" customWidth="1"/>
    <col min="15968" max="15968" width="16.375" style="864" bestFit="1" customWidth="1"/>
    <col min="15969" max="15969" width="18.625" style="864" bestFit="1" customWidth="1"/>
    <col min="15970" max="15970" width="10.5" style="864" bestFit="1" customWidth="1"/>
    <col min="15971" max="15971" width="14.25" style="864" bestFit="1" customWidth="1"/>
    <col min="15972" max="15973" width="13.375" style="864" bestFit="1" customWidth="1"/>
    <col min="15974" max="15974" width="16.375" style="864" bestFit="1" customWidth="1"/>
    <col min="15975" max="15975" width="16.5" style="864" bestFit="1" customWidth="1"/>
    <col min="15976" max="15977" width="20.125" style="864" bestFit="1" customWidth="1"/>
    <col min="15978" max="15979" width="23" style="864" bestFit="1" customWidth="1"/>
    <col min="15980" max="15980" width="18.625" style="864" bestFit="1" customWidth="1"/>
    <col min="15981" max="15981" width="9.25" style="864" bestFit="1" customWidth="1"/>
    <col min="15982" max="15982" width="7.25" style="864" bestFit="1" customWidth="1"/>
    <col min="15983" max="15983" width="10.375" style="864" bestFit="1" customWidth="1"/>
    <col min="15984" max="15985" width="11.875" style="864" bestFit="1" customWidth="1"/>
    <col min="15986" max="15986" width="14.375" style="864" bestFit="1" customWidth="1"/>
    <col min="15987" max="15987" width="11.875" style="864" bestFit="1" customWidth="1"/>
    <col min="15988" max="15989" width="16.375" style="864" bestFit="1" customWidth="1"/>
    <col min="15990" max="15990" width="11.875" style="864" bestFit="1" customWidth="1"/>
    <col min="15991" max="15992" width="16.375" style="864" bestFit="1" customWidth="1"/>
    <col min="15993" max="15993" width="17.875" style="864" bestFit="1" customWidth="1"/>
    <col min="15994" max="15994" width="16.375" style="864" bestFit="1" customWidth="1"/>
    <col min="15995" max="15995" width="17.875" style="864" bestFit="1" customWidth="1"/>
    <col min="15996" max="15996" width="5.75" style="864" bestFit="1" customWidth="1"/>
    <col min="15997" max="15998" width="9.75" style="864" bestFit="1" customWidth="1"/>
    <col min="15999" max="15999" width="7.75" style="864" bestFit="1" customWidth="1"/>
    <col min="16000" max="16000" width="9.75" style="864" bestFit="1" customWidth="1"/>
    <col min="16001" max="16001" width="59.375" style="864" bestFit="1" customWidth="1"/>
    <col min="16002" max="16002" width="45.5" style="864" bestFit="1" customWidth="1"/>
    <col min="16003" max="16003" width="27.625" style="864" bestFit="1" customWidth="1"/>
    <col min="16004" max="16004" width="11.875" style="864" bestFit="1" customWidth="1"/>
    <col min="16005" max="16008" width="14.125" style="864" bestFit="1" customWidth="1"/>
    <col min="16009" max="16009" width="15.625" style="864" bestFit="1" customWidth="1"/>
    <col min="16010" max="16010" width="14.125" style="864" bestFit="1" customWidth="1"/>
    <col min="16011" max="16012" width="19.625" style="864" bestFit="1" customWidth="1"/>
    <col min="16013" max="16013" width="21.875" style="864" bestFit="1" customWidth="1"/>
    <col min="16014" max="16014" width="19.375" style="864" bestFit="1" customWidth="1"/>
    <col min="16015" max="16015" width="16.375" style="864" bestFit="1" customWidth="1"/>
    <col min="16016" max="16016" width="23" style="864" bestFit="1" customWidth="1"/>
    <col min="16017" max="16018" width="14.125" style="864" bestFit="1" customWidth="1"/>
    <col min="16019" max="16019" width="23.25" style="864" bestFit="1" customWidth="1"/>
    <col min="16020" max="16021" width="14.375" style="864" bestFit="1" customWidth="1"/>
    <col min="16022" max="16022" width="23.125" style="864" bestFit="1" customWidth="1"/>
    <col min="16023" max="16023" width="18.875" style="864" bestFit="1" customWidth="1"/>
    <col min="16024" max="16024" width="14.375" style="864" bestFit="1" customWidth="1"/>
    <col min="16025" max="16025" width="16.5" style="864" bestFit="1" customWidth="1"/>
    <col min="16026" max="16026" width="25.25" style="864" bestFit="1" customWidth="1"/>
    <col min="16027" max="16028" width="18.625" style="864" bestFit="1" customWidth="1"/>
    <col min="16029" max="16029" width="23" style="864" bestFit="1" customWidth="1"/>
    <col min="16030" max="16031" width="26.75" style="864" bestFit="1" customWidth="1"/>
    <col min="16032" max="16032" width="25.25" style="864" bestFit="1" customWidth="1"/>
    <col min="16033" max="16033" width="29.625" style="864" bestFit="1" customWidth="1"/>
    <col min="16034" max="16034" width="25.25" style="864" bestFit="1" customWidth="1"/>
    <col min="16035" max="16035" width="29.625" style="864" bestFit="1" customWidth="1"/>
    <col min="16036" max="16039" width="20.875" style="864" bestFit="1" customWidth="1"/>
    <col min="16040" max="16040" width="13.875" style="864" bestFit="1" customWidth="1"/>
    <col min="16041" max="16041" width="16.5" style="864" bestFit="1" customWidth="1"/>
    <col min="16042" max="16042" width="7.75" style="864" bestFit="1" customWidth="1"/>
    <col min="16043" max="16043" width="20.75" style="864" bestFit="1" customWidth="1"/>
    <col min="16044" max="16046" width="16.375" style="864" bestFit="1" customWidth="1"/>
    <col min="16047" max="16050" width="31" style="864" bestFit="1" customWidth="1"/>
    <col min="16051" max="16052" width="18.625" style="864" bestFit="1" customWidth="1"/>
    <col min="16053" max="16053" width="16.375" style="864" bestFit="1" customWidth="1"/>
    <col min="16054" max="16055" width="18.625" style="864" bestFit="1" customWidth="1"/>
    <col min="16056" max="16056" width="16.375" style="864" bestFit="1" customWidth="1"/>
    <col min="16057" max="16058" width="18.625" style="864" bestFit="1" customWidth="1"/>
    <col min="16059" max="16059" width="20.75" style="864" bestFit="1" customWidth="1"/>
    <col min="16060" max="16061" width="23" style="864" bestFit="1" customWidth="1"/>
    <col min="16062" max="16062" width="25.25" style="864" bestFit="1" customWidth="1"/>
    <col min="16063" max="16063" width="23" style="864" bestFit="1" customWidth="1"/>
    <col min="16064" max="16064" width="20.75" style="864" bestFit="1" customWidth="1"/>
    <col min="16065" max="16066" width="23" style="864" bestFit="1" customWidth="1"/>
    <col min="16067" max="16067" width="25.25" style="864" bestFit="1" customWidth="1"/>
    <col min="16068" max="16068" width="23" style="864" bestFit="1" customWidth="1"/>
    <col min="16069" max="16069" width="18.625" style="864" bestFit="1" customWidth="1"/>
    <col min="16070" max="16072" width="20.75" style="864" bestFit="1" customWidth="1"/>
    <col min="16073" max="16073" width="19.75" style="864" bestFit="1" customWidth="1"/>
    <col min="16074" max="16075" width="22" style="864" bestFit="1" customWidth="1"/>
    <col min="16076" max="16076" width="14.125" style="864" bestFit="1" customWidth="1"/>
    <col min="16077" max="16078" width="20.75" style="864" bestFit="1" customWidth="1"/>
    <col min="16079" max="16080" width="18.625" style="864" bestFit="1" customWidth="1"/>
    <col min="16081" max="16083" width="20.75" style="864" bestFit="1" customWidth="1"/>
    <col min="16084" max="16085" width="23" style="864" bestFit="1" customWidth="1"/>
    <col min="16086" max="16086" width="20.75" style="864" bestFit="1" customWidth="1"/>
    <col min="16087" max="16088" width="23" style="864" bestFit="1" customWidth="1"/>
    <col min="16089" max="16089" width="25.25" style="864" bestFit="1" customWidth="1"/>
    <col min="16090" max="16091" width="23" style="864" bestFit="1" customWidth="1"/>
    <col min="16092" max="16094" width="25.25" style="864" bestFit="1" customWidth="1"/>
    <col min="16095" max="16096" width="27.5" style="864" bestFit="1" customWidth="1"/>
    <col min="16097" max="16097" width="25.25" style="864" bestFit="1" customWidth="1"/>
    <col min="16098" max="16099" width="27.5" style="864" bestFit="1" customWidth="1"/>
    <col min="16100" max="16100" width="29.625" style="864" bestFit="1" customWidth="1"/>
    <col min="16101" max="16101" width="27.5" style="864" bestFit="1" customWidth="1"/>
    <col min="16102" max="16102" width="24.5" style="864" bestFit="1" customWidth="1"/>
    <col min="16103" max="16103" width="29" style="864" bestFit="1" customWidth="1"/>
    <col min="16104" max="16105" width="20.75" style="864" bestFit="1" customWidth="1"/>
    <col min="16106" max="16106" width="27.5" style="864" bestFit="1" customWidth="1"/>
    <col min="16107" max="16108" width="23" style="864" bestFit="1" customWidth="1"/>
    <col min="16109" max="16109" width="29.625" style="864" bestFit="1" customWidth="1"/>
    <col min="16110" max="16110" width="9.125" style="864" bestFit="1" customWidth="1"/>
    <col min="16111" max="16113" width="18.125" style="864" bestFit="1" customWidth="1"/>
    <col min="16114" max="16114" width="20.375" style="864" bestFit="1" customWidth="1"/>
    <col min="16115" max="16115" width="25.25" style="864" bestFit="1" customWidth="1"/>
    <col min="16116" max="16116" width="27.5" style="864" bestFit="1" customWidth="1"/>
    <col min="16117" max="16118" width="9.125" style="864" bestFit="1" customWidth="1"/>
    <col min="16119" max="16119" width="11.25" style="864" bestFit="1" customWidth="1"/>
    <col min="16120" max="16120" width="15" style="864" bestFit="1" customWidth="1"/>
    <col min="16121" max="16121" width="16.375" style="864" bestFit="1" customWidth="1"/>
    <col min="16122" max="16124" width="23.25" style="864" bestFit="1" customWidth="1"/>
    <col min="16125" max="16126" width="20.75" style="864" bestFit="1" customWidth="1"/>
    <col min="16127" max="16127" width="6.625" style="864" bestFit="1" customWidth="1"/>
    <col min="16128" max="16128" width="9" style="864"/>
    <col min="16129" max="16129" width="16.375" style="864" bestFit="1" customWidth="1"/>
    <col min="16130" max="16130" width="14.125" style="864" bestFit="1" customWidth="1"/>
    <col min="16131" max="16133" width="9.75" style="864" bestFit="1" customWidth="1"/>
    <col min="16134" max="16134" width="14.125" style="864" bestFit="1" customWidth="1"/>
    <col min="16135" max="16135" width="15.25" style="864" customWidth="1"/>
    <col min="16136" max="16136" width="14.125" style="864" bestFit="1" customWidth="1"/>
    <col min="16137" max="16137" width="15.25" style="864" bestFit="1" customWidth="1"/>
    <col min="16138" max="16140" width="13.625" style="864" bestFit="1" customWidth="1"/>
    <col min="16141" max="16141" width="12" style="864" bestFit="1" customWidth="1"/>
    <col min="16142" max="16142" width="22.125" style="864" bestFit="1" customWidth="1"/>
    <col min="16143" max="16144" width="30.125" style="864" bestFit="1" customWidth="1"/>
    <col min="16145" max="16146" width="21" style="864" bestFit="1" customWidth="1"/>
    <col min="16147" max="16147" width="18.75" style="864" bestFit="1" customWidth="1"/>
    <col min="16148" max="16148" width="21" style="864" bestFit="1" customWidth="1"/>
    <col min="16149" max="16150" width="9.75" style="864" bestFit="1" customWidth="1"/>
    <col min="16151" max="16151" width="18.875" style="864" bestFit="1" customWidth="1"/>
    <col min="16152" max="16152" width="9.75" style="864" bestFit="1" customWidth="1"/>
    <col min="16153" max="16153" width="18.875" style="864" bestFit="1" customWidth="1"/>
    <col min="16154" max="16155" width="9.75" style="864" bestFit="1" customWidth="1"/>
    <col min="16156" max="16157" width="12.125" style="864" bestFit="1" customWidth="1"/>
    <col min="16158" max="16158" width="7.125" style="864" bestFit="1" customWidth="1"/>
    <col min="16159" max="16159" width="9.75" style="864" bestFit="1" customWidth="1"/>
    <col min="16160" max="16160" width="15.5" style="864" bestFit="1" customWidth="1"/>
    <col min="16161" max="16161" width="19.375" style="864" bestFit="1" customWidth="1"/>
    <col min="16162" max="16162" width="5.75" style="864" bestFit="1" customWidth="1"/>
    <col min="16163" max="16163" width="9.75" style="864" bestFit="1" customWidth="1"/>
    <col min="16164" max="16164" width="11.875" style="864" bestFit="1" customWidth="1"/>
    <col min="16165" max="16165" width="9.125" style="864" bestFit="1" customWidth="1"/>
    <col min="16166" max="16166" width="10.5" style="864" bestFit="1" customWidth="1"/>
    <col min="16167" max="16167" width="16.375" style="864" bestFit="1" customWidth="1"/>
    <col min="16168" max="16168" width="12.125" style="864" bestFit="1" customWidth="1"/>
    <col min="16169" max="16169" width="10.375" style="864" bestFit="1" customWidth="1"/>
    <col min="16170" max="16170" width="11.875" style="864" bestFit="1" customWidth="1"/>
    <col min="16171" max="16179" width="16.375" style="864" bestFit="1" customWidth="1"/>
    <col min="16180" max="16180" width="10.625" style="864" bestFit="1" customWidth="1"/>
    <col min="16181" max="16181" width="11.875" style="864" bestFit="1" customWidth="1"/>
    <col min="16182" max="16182" width="16.375" style="864" bestFit="1" customWidth="1"/>
    <col min="16183" max="16183" width="20.75" style="864" bestFit="1" customWidth="1"/>
    <col min="16184" max="16184" width="16.375" style="864" bestFit="1" customWidth="1"/>
    <col min="16185" max="16185" width="20.75" style="864" bestFit="1" customWidth="1"/>
    <col min="16186" max="16186" width="16.375" style="864" bestFit="1" customWidth="1"/>
    <col min="16187" max="16187" width="20.75" style="864" bestFit="1" customWidth="1"/>
    <col min="16188" max="16188" width="16.375" style="864" bestFit="1" customWidth="1"/>
    <col min="16189" max="16189" width="20.75" style="864" bestFit="1" customWidth="1"/>
    <col min="16190" max="16190" width="16.375" style="864" bestFit="1" customWidth="1"/>
    <col min="16191" max="16191" width="20.75" style="864" bestFit="1" customWidth="1"/>
    <col min="16192" max="16192" width="14.125" style="864" bestFit="1" customWidth="1"/>
    <col min="16193" max="16193" width="18.625" style="864" bestFit="1" customWidth="1"/>
    <col min="16194" max="16194" width="16.375" style="864" bestFit="1" customWidth="1"/>
    <col min="16195" max="16195" width="20.75" style="864" bestFit="1" customWidth="1"/>
    <col min="16196" max="16196" width="16.375" style="864" bestFit="1" customWidth="1"/>
    <col min="16197" max="16197" width="20.75" style="864" bestFit="1" customWidth="1"/>
    <col min="16198" max="16203" width="23" style="864" bestFit="1" customWidth="1"/>
    <col min="16204" max="16205" width="18.625" style="864" bestFit="1" customWidth="1"/>
    <col min="16206" max="16206" width="10.5" style="864" bestFit="1" customWidth="1"/>
    <col min="16207" max="16207" width="11.875" style="864" bestFit="1" customWidth="1"/>
    <col min="16208" max="16208" width="10.5" style="864" bestFit="1" customWidth="1"/>
    <col min="16209" max="16210" width="11.875" style="864" bestFit="1" customWidth="1"/>
    <col min="16211" max="16211" width="16.375" style="864" bestFit="1" customWidth="1"/>
    <col min="16212" max="16212" width="17.875" style="864" bestFit="1" customWidth="1"/>
    <col min="16213" max="16213" width="22.25" style="864" bestFit="1" customWidth="1"/>
    <col min="16214" max="16214" width="7.75" style="864" bestFit="1" customWidth="1"/>
    <col min="16215" max="16217" width="11.875" style="864" bestFit="1" customWidth="1"/>
    <col min="16218" max="16218" width="16.375" style="864" bestFit="1" customWidth="1"/>
    <col min="16219" max="16221" width="11.875" style="864" bestFit="1" customWidth="1"/>
    <col min="16222" max="16222" width="14.125" style="864" bestFit="1" customWidth="1"/>
    <col min="16223" max="16223" width="11.875" style="864" bestFit="1" customWidth="1"/>
    <col min="16224" max="16224" width="16.375" style="864" bestFit="1" customWidth="1"/>
    <col min="16225" max="16225" width="18.625" style="864" bestFit="1" customWidth="1"/>
    <col min="16226" max="16226" width="10.5" style="864" bestFit="1" customWidth="1"/>
    <col min="16227" max="16227" width="14.25" style="864" bestFit="1" customWidth="1"/>
    <col min="16228" max="16229" width="13.375" style="864" bestFit="1" customWidth="1"/>
    <col min="16230" max="16230" width="16.375" style="864" bestFit="1" customWidth="1"/>
    <col min="16231" max="16231" width="16.5" style="864" bestFit="1" customWidth="1"/>
    <col min="16232" max="16233" width="20.125" style="864" bestFit="1" customWidth="1"/>
    <col min="16234" max="16235" width="23" style="864" bestFit="1" customWidth="1"/>
    <col min="16236" max="16236" width="18.625" style="864" bestFit="1" customWidth="1"/>
    <col min="16237" max="16237" width="9.25" style="864" bestFit="1" customWidth="1"/>
    <col min="16238" max="16238" width="7.25" style="864" bestFit="1" customWidth="1"/>
    <col min="16239" max="16239" width="10.375" style="864" bestFit="1" customWidth="1"/>
    <col min="16240" max="16241" width="11.875" style="864" bestFit="1" customWidth="1"/>
    <col min="16242" max="16242" width="14.375" style="864" bestFit="1" customWidth="1"/>
    <col min="16243" max="16243" width="11.875" style="864" bestFit="1" customWidth="1"/>
    <col min="16244" max="16245" width="16.375" style="864" bestFit="1" customWidth="1"/>
    <col min="16246" max="16246" width="11.875" style="864" bestFit="1" customWidth="1"/>
    <col min="16247" max="16248" width="16.375" style="864" bestFit="1" customWidth="1"/>
    <col min="16249" max="16249" width="17.875" style="864" bestFit="1" customWidth="1"/>
    <col min="16250" max="16250" width="16.375" style="864" bestFit="1" customWidth="1"/>
    <col min="16251" max="16251" width="17.875" style="864" bestFit="1" customWidth="1"/>
    <col min="16252" max="16252" width="5.75" style="864" bestFit="1" customWidth="1"/>
    <col min="16253" max="16254" width="9.75" style="864" bestFit="1" customWidth="1"/>
    <col min="16255" max="16255" width="7.75" style="864" bestFit="1" customWidth="1"/>
    <col min="16256" max="16256" width="9.75" style="864" bestFit="1" customWidth="1"/>
    <col min="16257" max="16257" width="59.375" style="864" bestFit="1" customWidth="1"/>
    <col min="16258" max="16258" width="45.5" style="864" bestFit="1" customWidth="1"/>
    <col min="16259" max="16259" width="27.625" style="864" bestFit="1" customWidth="1"/>
    <col min="16260" max="16260" width="11.875" style="864" bestFit="1" customWidth="1"/>
    <col min="16261" max="16264" width="14.125" style="864" bestFit="1" customWidth="1"/>
    <col min="16265" max="16265" width="15.625" style="864" bestFit="1" customWidth="1"/>
    <col min="16266" max="16266" width="14.125" style="864" bestFit="1" customWidth="1"/>
    <col min="16267" max="16268" width="19.625" style="864" bestFit="1" customWidth="1"/>
    <col min="16269" max="16269" width="21.875" style="864" bestFit="1" customWidth="1"/>
    <col min="16270" max="16270" width="19.375" style="864" bestFit="1" customWidth="1"/>
    <col min="16271" max="16271" width="16.375" style="864" bestFit="1" customWidth="1"/>
    <col min="16272" max="16272" width="23" style="864" bestFit="1" customWidth="1"/>
    <col min="16273" max="16274" width="14.125" style="864" bestFit="1" customWidth="1"/>
    <col min="16275" max="16275" width="23.25" style="864" bestFit="1" customWidth="1"/>
    <col min="16276" max="16277" width="14.375" style="864" bestFit="1" customWidth="1"/>
    <col min="16278" max="16278" width="23.125" style="864" bestFit="1" customWidth="1"/>
    <col min="16279" max="16279" width="18.875" style="864" bestFit="1" customWidth="1"/>
    <col min="16280" max="16280" width="14.375" style="864" bestFit="1" customWidth="1"/>
    <col min="16281" max="16281" width="16.5" style="864" bestFit="1" customWidth="1"/>
    <col min="16282" max="16282" width="25.25" style="864" bestFit="1" customWidth="1"/>
    <col min="16283" max="16284" width="18.625" style="864" bestFit="1" customWidth="1"/>
    <col min="16285" max="16285" width="23" style="864" bestFit="1" customWidth="1"/>
    <col min="16286" max="16287" width="26.75" style="864" bestFit="1" customWidth="1"/>
    <col min="16288" max="16288" width="25.25" style="864" bestFit="1" customWidth="1"/>
    <col min="16289" max="16289" width="29.625" style="864" bestFit="1" customWidth="1"/>
    <col min="16290" max="16290" width="25.25" style="864" bestFit="1" customWidth="1"/>
    <col min="16291" max="16291" width="29.625" style="864" bestFit="1" customWidth="1"/>
    <col min="16292" max="16295" width="20.875" style="864" bestFit="1" customWidth="1"/>
    <col min="16296" max="16296" width="13.875" style="864" bestFit="1" customWidth="1"/>
    <col min="16297" max="16297" width="16.5" style="864" bestFit="1" customWidth="1"/>
    <col min="16298" max="16298" width="7.75" style="864" bestFit="1" customWidth="1"/>
    <col min="16299" max="16299" width="20.75" style="864" bestFit="1" customWidth="1"/>
    <col min="16300" max="16302" width="16.375" style="864" bestFit="1" customWidth="1"/>
    <col min="16303" max="16306" width="31" style="864" bestFit="1" customWidth="1"/>
    <col min="16307" max="16308" width="18.625" style="864" bestFit="1" customWidth="1"/>
    <col min="16309" max="16309" width="16.375" style="864" bestFit="1" customWidth="1"/>
    <col min="16310" max="16311" width="18.625" style="864" bestFit="1" customWidth="1"/>
    <col min="16312" max="16312" width="16.375" style="864" bestFit="1" customWidth="1"/>
    <col min="16313" max="16314" width="18.625" style="864" bestFit="1" customWidth="1"/>
    <col min="16315" max="16315" width="20.75" style="864" bestFit="1" customWidth="1"/>
    <col min="16316" max="16317" width="23" style="864" bestFit="1" customWidth="1"/>
    <col min="16318" max="16318" width="25.25" style="864" bestFit="1" customWidth="1"/>
    <col min="16319" max="16319" width="23" style="864" bestFit="1" customWidth="1"/>
    <col min="16320" max="16320" width="20.75" style="864" bestFit="1" customWidth="1"/>
    <col min="16321" max="16322" width="23" style="864" bestFit="1" customWidth="1"/>
    <col min="16323" max="16323" width="25.25" style="864" bestFit="1" customWidth="1"/>
    <col min="16324" max="16324" width="23" style="864" bestFit="1" customWidth="1"/>
    <col min="16325" max="16325" width="18.625" style="864" bestFit="1" customWidth="1"/>
    <col min="16326" max="16328" width="20.75" style="864" bestFit="1" customWidth="1"/>
    <col min="16329" max="16329" width="19.75" style="864" bestFit="1" customWidth="1"/>
    <col min="16330" max="16331" width="22" style="864" bestFit="1" customWidth="1"/>
    <col min="16332" max="16332" width="14.125" style="864" bestFit="1" customWidth="1"/>
    <col min="16333" max="16334" width="20.75" style="864" bestFit="1" customWidth="1"/>
    <col min="16335" max="16336" width="18.625" style="864" bestFit="1" customWidth="1"/>
    <col min="16337" max="16339" width="20.75" style="864" bestFit="1" customWidth="1"/>
    <col min="16340" max="16341" width="23" style="864" bestFit="1" customWidth="1"/>
    <col min="16342" max="16342" width="20.75" style="864" bestFit="1" customWidth="1"/>
    <col min="16343" max="16344" width="23" style="864" bestFit="1" customWidth="1"/>
    <col min="16345" max="16345" width="25.25" style="864" bestFit="1" customWidth="1"/>
    <col min="16346" max="16347" width="23" style="864" bestFit="1" customWidth="1"/>
    <col min="16348" max="16350" width="25.25" style="864" bestFit="1" customWidth="1"/>
    <col min="16351" max="16352" width="27.5" style="864" bestFit="1" customWidth="1"/>
    <col min="16353" max="16353" width="25.25" style="864" bestFit="1" customWidth="1"/>
    <col min="16354" max="16355" width="27.5" style="864" bestFit="1" customWidth="1"/>
    <col min="16356" max="16356" width="29.625" style="864" bestFit="1" customWidth="1"/>
    <col min="16357" max="16357" width="27.5" style="864" bestFit="1" customWidth="1"/>
    <col min="16358" max="16358" width="24.5" style="864" bestFit="1" customWidth="1"/>
    <col min="16359" max="16359" width="29" style="864" bestFit="1" customWidth="1"/>
    <col min="16360" max="16361" width="20.75" style="864" bestFit="1" customWidth="1"/>
    <col min="16362" max="16362" width="27.5" style="864" bestFit="1" customWidth="1"/>
    <col min="16363" max="16364" width="23" style="864" bestFit="1" customWidth="1"/>
    <col min="16365" max="16365" width="29.625" style="864" bestFit="1" customWidth="1"/>
    <col min="16366" max="16366" width="9.125" style="864" bestFit="1" customWidth="1"/>
    <col min="16367" max="16369" width="18.125" style="864" bestFit="1" customWidth="1"/>
    <col min="16370" max="16370" width="20.375" style="864" bestFit="1" customWidth="1"/>
    <col min="16371" max="16371" width="25.25" style="864" bestFit="1" customWidth="1"/>
    <col min="16372" max="16372" width="27.5" style="864" bestFit="1" customWidth="1"/>
    <col min="16373" max="16374" width="9.125" style="864" bestFit="1" customWidth="1"/>
    <col min="16375" max="16375" width="11.25" style="864" bestFit="1" customWidth="1"/>
    <col min="16376" max="16376" width="15" style="864" bestFit="1" customWidth="1"/>
    <col min="16377" max="16377" width="16.375" style="864" bestFit="1" customWidth="1"/>
    <col min="16378" max="16380" width="23.25" style="864" bestFit="1" customWidth="1"/>
    <col min="16381" max="16382" width="20.75" style="864" bestFit="1" customWidth="1"/>
    <col min="16383" max="16383" width="6.625" style="864" bestFit="1" customWidth="1"/>
    <col min="16384" max="16384" width="9" style="864"/>
  </cols>
  <sheetData>
    <row r="1" spans="1:254">
      <c r="A1" s="956" t="s">
        <v>4147</v>
      </c>
      <c r="B1" s="956" t="s">
        <v>4148</v>
      </c>
      <c r="C1" s="956" t="s">
        <v>4149</v>
      </c>
      <c r="D1" s="956" t="s">
        <v>4150</v>
      </c>
      <c r="E1" s="956" t="s">
        <v>4151</v>
      </c>
      <c r="F1" s="956" t="s">
        <v>4152</v>
      </c>
      <c r="G1" s="956" t="s">
        <v>4153</v>
      </c>
      <c r="H1" s="956" t="s">
        <v>4154</v>
      </c>
      <c r="I1" s="956" t="s">
        <v>4155</v>
      </c>
      <c r="J1" s="956" t="s">
        <v>4156</v>
      </c>
      <c r="K1" s="956" t="s">
        <v>4157</v>
      </c>
      <c r="L1" s="956" t="s">
        <v>4158</v>
      </c>
      <c r="M1" s="956" t="s">
        <v>4159</v>
      </c>
      <c r="N1" s="956" t="s">
        <v>4160</v>
      </c>
      <c r="O1" s="956" t="s">
        <v>4161</v>
      </c>
      <c r="P1" s="956" t="s">
        <v>4162</v>
      </c>
      <c r="Q1" s="956" t="s">
        <v>4163</v>
      </c>
      <c r="R1" s="956" t="s">
        <v>4164</v>
      </c>
      <c r="S1" s="956" t="s">
        <v>4165</v>
      </c>
      <c r="T1" s="956" t="s">
        <v>4166</v>
      </c>
      <c r="U1" s="956" t="s">
        <v>4167</v>
      </c>
      <c r="V1" s="956" t="s">
        <v>4168</v>
      </c>
      <c r="W1" s="956" t="s">
        <v>4169</v>
      </c>
      <c r="X1" s="956" t="s">
        <v>4170</v>
      </c>
      <c r="Y1" s="956" t="s">
        <v>4171</v>
      </c>
      <c r="Z1" s="956" t="s">
        <v>4172</v>
      </c>
      <c r="AA1" s="956" t="s">
        <v>4173</v>
      </c>
      <c r="AB1" s="956" t="s">
        <v>4174</v>
      </c>
      <c r="AC1" s="956" t="s">
        <v>4175</v>
      </c>
      <c r="AD1" s="956" t="s">
        <v>4176</v>
      </c>
      <c r="AE1" s="956" t="s">
        <v>4177</v>
      </c>
      <c r="AF1" s="956" t="s">
        <v>4178</v>
      </c>
      <c r="AG1" s="956" t="s">
        <v>4179</v>
      </c>
      <c r="AH1" s="956" t="s">
        <v>4180</v>
      </c>
      <c r="AI1" s="956" t="s">
        <v>2836</v>
      </c>
      <c r="AJ1" s="956" t="s">
        <v>2837</v>
      </c>
      <c r="AK1" s="956" t="s">
        <v>2838</v>
      </c>
      <c r="AL1" s="956" t="s">
        <v>4181</v>
      </c>
      <c r="AM1" s="956" t="s">
        <v>4182</v>
      </c>
      <c r="AN1" s="956" t="s">
        <v>4183</v>
      </c>
      <c r="AO1" s="956" t="s">
        <v>4184</v>
      </c>
      <c r="AP1" s="956" t="s">
        <v>4185</v>
      </c>
      <c r="AQ1" s="956" t="s">
        <v>4186</v>
      </c>
      <c r="AR1" s="956" t="s">
        <v>4187</v>
      </c>
      <c r="AS1" s="956" t="s">
        <v>4188</v>
      </c>
      <c r="AT1" s="956" t="s">
        <v>4189</v>
      </c>
      <c r="AU1" s="956" t="s">
        <v>4190</v>
      </c>
      <c r="AV1" s="956" t="s">
        <v>4191</v>
      </c>
      <c r="AW1" s="956" t="s">
        <v>4192</v>
      </c>
      <c r="AX1" s="956" t="s">
        <v>4193</v>
      </c>
      <c r="AY1" s="956" t="s">
        <v>4194</v>
      </c>
      <c r="AZ1" s="956" t="s">
        <v>4195</v>
      </c>
      <c r="BA1" s="956" t="s">
        <v>4196</v>
      </c>
      <c r="BB1" s="956" t="s">
        <v>4197</v>
      </c>
      <c r="BC1" s="956" t="s">
        <v>4198</v>
      </c>
      <c r="BD1" s="956" t="s">
        <v>4199</v>
      </c>
      <c r="BE1" s="956" t="s">
        <v>4200</v>
      </c>
      <c r="BF1" s="956" t="s">
        <v>4201</v>
      </c>
      <c r="BG1" s="956" t="s">
        <v>4202</v>
      </c>
      <c r="BH1" s="956" t="s">
        <v>4203</v>
      </c>
      <c r="BI1" s="956" t="s">
        <v>4204</v>
      </c>
      <c r="BJ1" s="956" t="s">
        <v>4205</v>
      </c>
      <c r="BK1" s="956" t="s">
        <v>4206</v>
      </c>
      <c r="BL1" s="956" t="s">
        <v>4207</v>
      </c>
      <c r="BM1" s="956" t="s">
        <v>4208</v>
      </c>
      <c r="BN1" s="956" t="s">
        <v>4209</v>
      </c>
      <c r="BO1" s="956" t="s">
        <v>4210</v>
      </c>
      <c r="BP1" s="956" t="s">
        <v>4211</v>
      </c>
      <c r="BQ1" s="956" t="s">
        <v>4212</v>
      </c>
      <c r="BR1" s="956" t="s">
        <v>4213</v>
      </c>
      <c r="BS1" s="956" t="s">
        <v>4214</v>
      </c>
      <c r="BT1" s="956" t="s">
        <v>4215</v>
      </c>
      <c r="BU1" s="956" t="s">
        <v>4216</v>
      </c>
      <c r="BV1" s="956" t="s">
        <v>4217</v>
      </c>
      <c r="BW1" s="956" t="s">
        <v>4218</v>
      </c>
      <c r="BX1" s="956" t="s">
        <v>4219</v>
      </c>
      <c r="BY1" s="956" t="s">
        <v>4220</v>
      </c>
      <c r="BZ1" s="956" t="s">
        <v>4221</v>
      </c>
      <c r="CA1" s="956" t="s">
        <v>4222</v>
      </c>
      <c r="CB1" s="956" t="s">
        <v>4223</v>
      </c>
      <c r="CC1" s="956" t="s">
        <v>4224</v>
      </c>
      <c r="CD1" s="956" t="s">
        <v>4225</v>
      </c>
      <c r="CE1" s="956" t="s">
        <v>4226</v>
      </c>
      <c r="CF1" s="956" t="s">
        <v>4227</v>
      </c>
      <c r="CG1" s="956" t="s">
        <v>4228</v>
      </c>
      <c r="CH1" s="956" t="s">
        <v>4229</v>
      </c>
      <c r="CI1" s="956" t="s">
        <v>4230</v>
      </c>
      <c r="CJ1" s="956" t="s">
        <v>4231</v>
      </c>
      <c r="CK1" s="956" t="s">
        <v>4232</v>
      </c>
      <c r="CL1" s="956" t="s">
        <v>4233</v>
      </c>
      <c r="CM1" s="956" t="s">
        <v>4234</v>
      </c>
      <c r="CN1" s="956" t="s">
        <v>4235</v>
      </c>
      <c r="CO1" s="956" t="s">
        <v>4236</v>
      </c>
      <c r="CP1" s="956" t="s">
        <v>4237</v>
      </c>
      <c r="CQ1" s="956" t="s">
        <v>4238</v>
      </c>
      <c r="CR1" s="956" t="s">
        <v>4239</v>
      </c>
      <c r="CS1" s="956" t="s">
        <v>4240</v>
      </c>
      <c r="CT1" s="956" t="s">
        <v>4241</v>
      </c>
      <c r="CU1" s="956" t="s">
        <v>4242</v>
      </c>
      <c r="CV1" s="956" t="s">
        <v>4243</v>
      </c>
      <c r="CW1" s="956" t="s">
        <v>4244</v>
      </c>
      <c r="CX1" s="956" t="s">
        <v>4245</v>
      </c>
      <c r="CY1" s="956" t="s">
        <v>4246</v>
      </c>
      <c r="CZ1" s="956" t="s">
        <v>4247</v>
      </c>
      <c r="DA1" s="956" t="s">
        <v>4248</v>
      </c>
      <c r="DB1" s="956" t="s">
        <v>4249</v>
      </c>
      <c r="DC1" s="956" t="s">
        <v>4250</v>
      </c>
      <c r="DD1" s="956" t="s">
        <v>4251</v>
      </c>
      <c r="DE1" s="956" t="s">
        <v>4252</v>
      </c>
      <c r="DF1" s="956" t="s">
        <v>4253</v>
      </c>
      <c r="DG1" s="956" t="s">
        <v>3753</v>
      </c>
      <c r="DH1" s="956" t="s">
        <v>4254</v>
      </c>
      <c r="DI1" s="956" t="s">
        <v>4255</v>
      </c>
      <c r="DJ1" s="956" t="s">
        <v>4256</v>
      </c>
      <c r="DK1" s="956" t="s">
        <v>4257</v>
      </c>
      <c r="DL1" s="956" t="s">
        <v>4258</v>
      </c>
      <c r="DM1" s="956" t="s">
        <v>4259</v>
      </c>
      <c r="DN1" s="956" t="s">
        <v>4260</v>
      </c>
      <c r="DO1" s="956" t="s">
        <v>4261</v>
      </c>
      <c r="DP1" s="956" t="s">
        <v>4262</v>
      </c>
      <c r="DQ1" s="956" t="s">
        <v>4263</v>
      </c>
      <c r="DR1" s="956" t="s">
        <v>4264</v>
      </c>
      <c r="DS1" s="956" t="s">
        <v>4265</v>
      </c>
      <c r="DT1" s="956" t="s">
        <v>4266</v>
      </c>
      <c r="DU1" s="956" t="s">
        <v>4267</v>
      </c>
      <c r="DV1" s="956" t="s">
        <v>4268</v>
      </c>
      <c r="DW1" s="956" t="s">
        <v>4269</v>
      </c>
      <c r="DX1" s="956" t="s">
        <v>4270</v>
      </c>
      <c r="DY1" s="956" t="s">
        <v>4271</v>
      </c>
      <c r="DZ1" s="956" t="s">
        <v>4272</v>
      </c>
      <c r="EA1" s="956" t="s">
        <v>4273</v>
      </c>
      <c r="EB1" s="956" t="s">
        <v>4274</v>
      </c>
      <c r="EC1" s="956" t="s">
        <v>4275</v>
      </c>
      <c r="ED1" s="956" t="s">
        <v>4276</v>
      </c>
      <c r="EE1" s="956" t="s">
        <v>4277</v>
      </c>
      <c r="EF1" s="956" t="s">
        <v>4278</v>
      </c>
      <c r="EG1" s="956" t="s">
        <v>4279</v>
      </c>
      <c r="EH1" s="956" t="s">
        <v>4280</v>
      </c>
      <c r="EI1" s="956" t="s">
        <v>4281</v>
      </c>
      <c r="EJ1" s="956" t="s">
        <v>4282</v>
      </c>
      <c r="EK1" s="956" t="s">
        <v>4283</v>
      </c>
      <c r="EL1" s="956" t="s">
        <v>4284</v>
      </c>
      <c r="EM1" s="956" t="s">
        <v>4285</v>
      </c>
      <c r="EN1" s="956" t="s">
        <v>4286</v>
      </c>
      <c r="EO1" s="956" t="s">
        <v>4287</v>
      </c>
      <c r="EP1" s="956" t="s">
        <v>4288</v>
      </c>
      <c r="EQ1" s="956" t="s">
        <v>4289</v>
      </c>
      <c r="ER1" s="956" t="s">
        <v>4290</v>
      </c>
      <c r="ES1" s="956" t="s">
        <v>4291</v>
      </c>
      <c r="ET1" s="956" t="s">
        <v>4292</v>
      </c>
      <c r="EU1" s="956" t="s">
        <v>4293</v>
      </c>
      <c r="EV1" s="956" t="s">
        <v>4294</v>
      </c>
      <c r="EW1" s="956" t="s">
        <v>4295</v>
      </c>
      <c r="EX1" s="956" t="s">
        <v>4296</v>
      </c>
      <c r="EY1" s="956" t="s">
        <v>4297</v>
      </c>
      <c r="EZ1" s="956" t="s">
        <v>4298</v>
      </c>
      <c r="FA1" s="956" t="s">
        <v>4299</v>
      </c>
      <c r="FB1" s="956" t="s">
        <v>4300</v>
      </c>
      <c r="FC1" s="956" t="s">
        <v>4301</v>
      </c>
      <c r="FD1" s="956" t="s">
        <v>4302</v>
      </c>
      <c r="FE1" s="956" t="s">
        <v>4303</v>
      </c>
      <c r="FF1" s="956" t="s">
        <v>4304</v>
      </c>
      <c r="FG1" s="956" t="s">
        <v>4305</v>
      </c>
      <c r="FH1" s="956" t="s">
        <v>4306</v>
      </c>
      <c r="FI1" s="956" t="s">
        <v>4307</v>
      </c>
      <c r="FJ1" s="956" t="s">
        <v>4308</v>
      </c>
      <c r="FK1" s="956" t="s">
        <v>4309</v>
      </c>
      <c r="FL1" s="956" t="s">
        <v>4310</v>
      </c>
      <c r="FM1" s="956" t="s">
        <v>4311</v>
      </c>
      <c r="FN1" s="956" t="s">
        <v>4312</v>
      </c>
      <c r="FO1" s="956" t="s">
        <v>4313</v>
      </c>
      <c r="FP1" s="956" t="s">
        <v>4314</v>
      </c>
      <c r="FQ1" s="956" t="s">
        <v>4315</v>
      </c>
      <c r="FR1" s="956" t="s">
        <v>4316</v>
      </c>
      <c r="FS1" s="956" t="s">
        <v>4317</v>
      </c>
      <c r="FT1" s="956" t="s">
        <v>4318</v>
      </c>
      <c r="FU1" s="956" t="s">
        <v>4319</v>
      </c>
      <c r="FV1" s="956" t="s">
        <v>4320</v>
      </c>
      <c r="FW1" s="956" t="s">
        <v>4516</v>
      </c>
      <c r="FX1" s="956" t="s">
        <v>4517</v>
      </c>
      <c r="FY1" s="956" t="s">
        <v>4321</v>
      </c>
      <c r="FZ1" s="956" t="s">
        <v>4322</v>
      </c>
      <c r="GA1" s="956" t="s">
        <v>4323</v>
      </c>
      <c r="GB1" s="956" t="s">
        <v>4324</v>
      </c>
      <c r="GC1" s="956" t="s">
        <v>4325</v>
      </c>
      <c r="GD1" s="956" t="s">
        <v>4326</v>
      </c>
      <c r="GE1" s="956" t="s">
        <v>4327</v>
      </c>
      <c r="GF1" s="956" t="s">
        <v>4328</v>
      </c>
      <c r="GG1" s="956" t="s">
        <v>4329</v>
      </c>
      <c r="GH1" s="956" t="s">
        <v>4330</v>
      </c>
      <c r="GI1" s="956" t="s">
        <v>4331</v>
      </c>
      <c r="GJ1" s="956" t="s">
        <v>4332</v>
      </c>
      <c r="GK1" s="956" t="s">
        <v>4333</v>
      </c>
      <c r="GL1" s="956" t="s">
        <v>4334</v>
      </c>
      <c r="GM1" s="956" t="s">
        <v>4335</v>
      </c>
      <c r="GN1" s="956" t="s">
        <v>4336</v>
      </c>
      <c r="GO1" s="956" t="s">
        <v>4337</v>
      </c>
      <c r="GP1" s="956" t="s">
        <v>4338</v>
      </c>
      <c r="GQ1" s="956" t="s">
        <v>4339</v>
      </c>
      <c r="GR1" s="956" t="s">
        <v>4340</v>
      </c>
      <c r="GS1" s="956" t="s">
        <v>4341</v>
      </c>
      <c r="GT1" s="956" t="s">
        <v>4342</v>
      </c>
      <c r="GU1" s="956" t="s">
        <v>4343</v>
      </c>
      <c r="GV1" s="956" t="s">
        <v>4344</v>
      </c>
      <c r="GW1" s="956" t="s">
        <v>4345</v>
      </c>
      <c r="GX1" s="956" t="s">
        <v>4346</v>
      </c>
      <c r="GY1" s="956" t="s">
        <v>4347</v>
      </c>
      <c r="GZ1" s="956" t="s">
        <v>4348</v>
      </c>
      <c r="HA1" s="956" t="s">
        <v>4349</v>
      </c>
      <c r="HB1" s="956" t="s">
        <v>4350</v>
      </c>
      <c r="HC1" s="956" t="s">
        <v>4351</v>
      </c>
      <c r="HD1" s="956" t="s">
        <v>4352</v>
      </c>
      <c r="HE1" s="956" t="s">
        <v>4353</v>
      </c>
      <c r="HF1" s="956" t="s">
        <v>4354</v>
      </c>
      <c r="HG1" s="956" t="s">
        <v>4355</v>
      </c>
      <c r="HH1" s="956" t="s">
        <v>4356</v>
      </c>
      <c r="HI1" s="956" t="s">
        <v>4357</v>
      </c>
      <c r="HJ1" s="956" t="s">
        <v>4358</v>
      </c>
      <c r="HK1" s="956" t="s">
        <v>4359</v>
      </c>
      <c r="HL1" s="956" t="s">
        <v>4360</v>
      </c>
      <c r="HM1" s="956" t="s">
        <v>4361</v>
      </c>
      <c r="HN1" s="956" t="s">
        <v>4362</v>
      </c>
      <c r="HO1" s="956" t="s">
        <v>4363</v>
      </c>
      <c r="HP1" s="956" t="s">
        <v>4364</v>
      </c>
      <c r="HQ1" s="956" t="s">
        <v>4365</v>
      </c>
      <c r="HR1" s="956" t="s">
        <v>4366</v>
      </c>
      <c r="HS1" s="956" t="s">
        <v>4367</v>
      </c>
      <c r="HT1" s="956" t="s">
        <v>4368</v>
      </c>
      <c r="HU1" s="956" t="s">
        <v>4369</v>
      </c>
      <c r="HV1" s="956" t="s">
        <v>4370</v>
      </c>
      <c r="HW1" s="956" t="s">
        <v>4371</v>
      </c>
      <c r="HX1" s="956" t="s">
        <v>4372</v>
      </c>
      <c r="HY1" s="956" t="s">
        <v>4373</v>
      </c>
      <c r="HZ1" s="956" t="s">
        <v>4374</v>
      </c>
      <c r="IA1" s="956" t="s">
        <v>4375</v>
      </c>
      <c r="IB1" s="956" t="s">
        <v>4376</v>
      </c>
      <c r="IC1" s="956" t="s">
        <v>4377</v>
      </c>
      <c r="ID1" s="956" t="s">
        <v>4378</v>
      </c>
      <c r="IE1" s="956" t="s">
        <v>4379</v>
      </c>
      <c r="IF1" s="956" t="s">
        <v>4380</v>
      </c>
      <c r="IG1" s="956" t="s">
        <v>4381</v>
      </c>
      <c r="IH1" s="956" t="s">
        <v>4382</v>
      </c>
      <c r="II1" s="956" t="s">
        <v>4383</v>
      </c>
      <c r="IJ1" s="956" t="s">
        <v>4384</v>
      </c>
      <c r="IK1" s="956" t="s">
        <v>4385</v>
      </c>
      <c r="IL1" s="956" t="s">
        <v>4386</v>
      </c>
      <c r="IM1" s="956" t="s">
        <v>4387</v>
      </c>
      <c r="IN1" s="956" t="s">
        <v>4388</v>
      </c>
      <c r="IO1" s="956" t="s">
        <v>4389</v>
      </c>
      <c r="IP1" s="956" t="s">
        <v>4390</v>
      </c>
      <c r="IQ1" s="956" t="s">
        <v>4391</v>
      </c>
      <c r="IR1" s="956" t="s">
        <v>4392</v>
      </c>
      <c r="IS1" s="956" t="s">
        <v>4393</v>
      </c>
      <c r="IT1" s="956" t="s">
        <v>4394</v>
      </c>
    </row>
    <row r="2" spans="1:254" s="975" customFormat="1">
      <c r="A2" s="957" t="s">
        <v>4395</v>
      </c>
      <c r="B2" s="957"/>
      <c r="C2" s="957"/>
      <c r="D2" s="958" t="s">
        <v>4396</v>
      </c>
      <c r="E2" s="958" t="s">
        <v>4397</v>
      </c>
      <c r="F2" s="959" t="str">
        <f>IF(LEFT(第三面!F4,1)="山","梨",LEFT(第三面!F4,1))</f>
        <v/>
      </c>
      <c r="G2" s="959" t="str">
        <f>DBCS("Ｋ"&amp;RIGHT(TEXT(G10,"y"),1)&amp;TEXT(G10,"mm")&amp;TEXT(G10,"dd")&amp;H10)</f>
        <v>Ｋ００１００１</v>
      </c>
      <c r="H2" s="958" t="s">
        <v>4398</v>
      </c>
      <c r="I2" s="960">
        <f>'第二面-3'!A52</f>
        <v>0</v>
      </c>
      <c r="J2" s="959" t="str">
        <f>建築主１!A2</f>
        <v>1900010011</v>
      </c>
      <c r="K2" s="960" t="str">
        <f>IF('第二面（主）'!H5&lt;&gt;"",建築主２!A2,"")</f>
        <v/>
      </c>
      <c r="L2" s="960" t="str">
        <f>IF('第二面（主）'!H12&lt;&gt;"",建築主３!A2,"")</f>
        <v/>
      </c>
      <c r="M2" s="960" t="str">
        <f>IF(第二面!K17="","",SUBSTITUTE(第二面!K17,"-",""))</f>
        <v/>
      </c>
      <c r="N2" s="960" t="str">
        <f>IF(第二面!K27="","",SUBSTITUTE(第二面!K27,"-",""))</f>
        <v/>
      </c>
      <c r="O2" s="959" t="str">
        <f>IF(O10&lt;&gt;"",O10,IF(O11&lt;&gt;"",O11,IF(O12&lt;&gt;"",O12,"")))</f>
        <v/>
      </c>
      <c r="P2" s="959" t="str">
        <f>IF(P10&lt;&gt;"",P10,IF(P11&lt;&gt;"",P11,IF(P12&lt;&gt;"",P12,"")))</f>
        <v/>
      </c>
      <c r="Q2" s="959" t="str">
        <f>IFERROR(IF(LEFT(第三面!F4,3)="東京都","東京都",IF(FIND("県",第三面!F4,1)&gt;0,LEFT(第三面!F4,FIND("県",第三面!F4,1)),"")),"")</f>
        <v/>
      </c>
      <c r="R2" s="959" t="str">
        <f>IFERROR(MID(第三面!F4,LEN(TRIM(Q2))+1,IFERROR(FIND("区",第三面!F4,1),IFERROR(FIND("市",第三面!F4,1),IFERROR(FIND("町",第三面!F4,1),IFERROR(FIND("村",第三面!F4,1),""))))-LEN(TRIM(Q2))),"")</f>
        <v/>
      </c>
      <c r="S2" s="960">
        <f>IFERROR(MID(第三面!F4,FIND("区",第三面!F4,1)+1,99),IFERROR(MID(第三面!F4,FIND("市",第三面!F4,1)+1,99),IFERROR(MID(第三面!F4,FIND("町",第三面!F4,1)+1,99),IFERROR(MID(第三面!F4,FIND("村",第三面!F4,1)+1,99),))))</f>
        <v>0</v>
      </c>
      <c r="T2" s="959" t="str">
        <f>IF(第三面!F5="","",IFERROR(MID(第三面!F5,FIND("区",第三面!F5,1)+1,99),IFERROR(MID(第三面!F5,FIND("市",第三面!F5,1)+1,99),IFERROR(MID(第三面!F5,FIND("町",第三面!F5,1)+1,99),IFERROR(MID(第三面!F5,FIND("村",第三面!F5,1)+1,99),)))))</f>
        <v/>
      </c>
      <c r="U2" s="960">
        <f>SUM(第三面!J23,第三面!J24)</f>
        <v>0</v>
      </c>
      <c r="V2" s="960">
        <f>第三面!J32</f>
        <v>0</v>
      </c>
      <c r="W2" s="960">
        <f>第三面!P32</f>
        <v>0</v>
      </c>
      <c r="X2" s="961">
        <f>第三面!J37</f>
        <v>0</v>
      </c>
      <c r="Y2" s="961">
        <f>第三面!P37</f>
        <v>0</v>
      </c>
      <c r="Z2" s="962">
        <f>第三面!N28</f>
        <v>0</v>
      </c>
      <c r="AA2" s="959" t="str">
        <f>IF(第三面!C30="■","新築　","")&amp;IF(第三面!F30="■","増築　","")&amp;IF(第三面!I30="■","改築　","")&amp;IF(第三面!L30="■","移転　","")&amp;IF(第三面!O30="■","用途変更　","")&amp;IF(第三面!S30="■","大規模の修繕　","")&amp;IF(第三面!X30="■","大規模の模様替　","")</f>
        <v/>
      </c>
      <c r="AB2" s="960">
        <f>'第三面-2'!J10</f>
        <v>0</v>
      </c>
      <c r="AC2" s="963" t="str">
        <f>IF('第三面-2'!J11="","",'第三面-2'!J11)</f>
        <v/>
      </c>
      <c r="AD2" s="963" t="str">
        <f>'第三面-2'!J12&amp;"造"</f>
        <v>鉄骨造</v>
      </c>
      <c r="AE2" s="959" t="str">
        <f>IF('第三面-2'!T12="","",'第三面-2'!T12)&amp;IF('第三面-2'!T12="","","造")</f>
        <v/>
      </c>
      <c r="AF2" s="964"/>
      <c r="AG2" s="960" t="str">
        <f>IF(第六面!G23="","",第六面!G23)</f>
        <v/>
      </c>
      <c r="AH2" s="957"/>
      <c r="AI2" s="959" t="str">
        <f>IF(第三面!K9="■","TRUE","FALSE")</f>
        <v>FALSE</v>
      </c>
      <c r="AJ2" s="960" t="str">
        <f>IF(第三面!P9="■","TRUE","FALSE")</f>
        <v>FALSE</v>
      </c>
      <c r="AK2" s="960" t="str">
        <f>IF(第三面!V9="■","TRUE","FALSE")</f>
        <v>FALSE</v>
      </c>
      <c r="AL2" s="957"/>
      <c r="AM2" s="957" t="s">
        <v>4395</v>
      </c>
      <c r="AN2" s="965" t="str">
        <f>"メール申請"&amp;IF(初期画面!AD2="有","　電申","")</f>
        <v>メール申請</v>
      </c>
      <c r="AO2" s="966">
        <f>G10</f>
        <v>0</v>
      </c>
      <c r="AP2" s="957"/>
      <c r="AQ2" s="957"/>
      <c r="AR2" s="957"/>
      <c r="AS2" s="967"/>
      <c r="AT2" s="957"/>
      <c r="AU2" s="957"/>
      <c r="AV2" s="967"/>
      <c r="AW2" s="957"/>
      <c r="AX2" s="957"/>
      <c r="AY2" s="967"/>
      <c r="AZ2" s="957"/>
      <c r="BA2" s="957"/>
      <c r="BB2" s="957"/>
      <c r="BC2" s="957"/>
      <c r="BD2" s="957"/>
      <c r="BE2" s="957"/>
      <c r="BF2" s="967"/>
      <c r="BG2" s="957" t="s">
        <v>4395</v>
      </c>
      <c r="BH2" s="967"/>
      <c r="BI2" s="957" t="s">
        <v>4395</v>
      </c>
      <c r="BJ2" s="967"/>
      <c r="BK2" s="957" t="s">
        <v>4395</v>
      </c>
      <c r="BL2" s="967"/>
      <c r="BM2" s="957" t="s">
        <v>4395</v>
      </c>
      <c r="BN2" s="967"/>
      <c r="BO2" s="957" t="s">
        <v>4395</v>
      </c>
      <c r="BP2" s="967"/>
      <c r="BQ2" s="957" t="s">
        <v>4395</v>
      </c>
      <c r="BR2" s="967"/>
      <c r="BS2" s="967"/>
      <c r="BT2" s="967"/>
      <c r="BU2" s="967"/>
      <c r="BV2" s="967"/>
      <c r="BW2" s="967"/>
      <c r="BX2" s="967"/>
      <c r="BY2" s="957" t="s">
        <v>4395</v>
      </c>
      <c r="BZ2" s="967"/>
      <c r="CA2" s="957" t="s">
        <v>4395</v>
      </c>
      <c r="CB2" s="967"/>
      <c r="CC2" s="957" t="s">
        <v>4395</v>
      </c>
      <c r="CD2" s="967"/>
      <c r="CE2" s="957" t="s">
        <v>4395</v>
      </c>
      <c r="CF2" s="967"/>
      <c r="CG2" s="957" t="s">
        <v>4395</v>
      </c>
      <c r="CH2" s="957"/>
      <c r="CI2" s="957"/>
      <c r="CJ2" s="957"/>
      <c r="CK2" s="957"/>
      <c r="CL2" s="957"/>
      <c r="CM2" s="957"/>
      <c r="CN2" s="957" t="s">
        <v>4395</v>
      </c>
      <c r="CO2" s="959" t="e">
        <f>VLOOKUP(VALUE(X2),CN20:CO33,2,TRUE)</f>
        <v>#N/A</v>
      </c>
      <c r="CP2" s="959">
        <f>CP31</f>
        <v>0</v>
      </c>
      <c r="CQ2" s="968">
        <v>0</v>
      </c>
      <c r="CR2" s="968">
        <v>0</v>
      </c>
      <c r="CS2" s="968">
        <v>0</v>
      </c>
      <c r="CT2" s="967"/>
      <c r="CU2" s="957"/>
      <c r="CV2" s="959">
        <f>IF(IFERROR(SEARCH("代表",連絡先!H20),0)&gt;0,LEFT(連絡先!H20,SEARCH("代表",連絡先!H20)-1),連絡先!H20)</f>
        <v>0</v>
      </c>
      <c r="CW2" s="959" t="str">
        <f>IFERROR(IF(SEARCH("代表",連絡先!H20)&gt;0,MID(連絡先!H20,SEARCH("代表",連絡先!H20),99),""),"")</f>
        <v/>
      </c>
      <c r="CX2" s="957"/>
      <c r="CY2" s="957"/>
      <c r="CZ2" s="959">
        <f>IF(IFERROR(SEARCH("代表",連絡先!H22),0)&gt;0,LEFT(連絡先!H22,SEARCH("代表",連絡先!H22)-1),連絡先!H22)</f>
        <v>0</v>
      </c>
      <c r="DA2" s="959" t="str">
        <f>IFERROR(IF(SEARCH("代表",連絡先!H22)&gt;0,MID(連絡先!H22,SEARCH("代表",連絡先!H22),99),""),"")</f>
        <v/>
      </c>
      <c r="DB2" s="957"/>
      <c r="DC2" s="959" t="str">
        <f>IF(連絡先!S24="","",連絡先!S24)</f>
        <v/>
      </c>
      <c r="DD2" s="959" t="str">
        <f>IF(連絡先!H23="","",連絡先!H23)</f>
        <v/>
      </c>
      <c r="DE2" s="959">
        <f>第四面!I36</f>
        <v>0</v>
      </c>
      <c r="DF2" s="963">
        <f>第四面!I37</f>
        <v>0</v>
      </c>
      <c r="DG2" s="959" t="str">
        <f>IFERROR(VLOOKUP(第三面!J18,第三面!A101:J120,10,FALSE),"")</f>
        <v/>
      </c>
      <c r="DH2" s="966">
        <f>'第三面-2'!AF20</f>
        <v>0</v>
      </c>
      <c r="DI2" s="969">
        <f>'第三面-2'!AF22</f>
        <v>0</v>
      </c>
      <c r="DJ2" s="959">
        <f>'第二面-3'!K37</f>
        <v>0</v>
      </c>
      <c r="DK2" s="960" t="str">
        <f>IF('第二面-3'!K41&lt;&gt;"",'第二面-3'!K41,"")</f>
        <v/>
      </c>
      <c r="DL2" s="970" t="str">
        <f>IF('第二面-3'!K42&lt;&gt;"",'第二面-3'!K42,"")</f>
        <v/>
      </c>
      <c r="DM2" s="959" t="str">
        <f>IF(OR(第四面!C13="■",第四面!C14="■"),"5:耐火",IF(第四面!C16="■","6:準耐火イ",IF(OR(第四面!C17="■",第四面!C18="■"),"7:準耐火ロ","")))</f>
        <v/>
      </c>
      <c r="DN2" s="957" t="s">
        <v>4395</v>
      </c>
      <c r="DO2" s="967"/>
      <c r="DP2" s="957" t="s">
        <v>4395</v>
      </c>
      <c r="DQ2" s="957" t="s">
        <v>4395</v>
      </c>
      <c r="DR2" s="967"/>
      <c r="DS2" s="957" t="s">
        <v>4395</v>
      </c>
      <c r="DT2" s="957" t="s">
        <v>4395</v>
      </c>
      <c r="DU2" s="957"/>
      <c r="DV2" s="957" t="s">
        <v>4395</v>
      </c>
      <c r="DW2" s="957"/>
      <c r="DX2" s="957"/>
      <c r="DY2" s="960" t="str">
        <f t="array" ref="DY2">IF('第二面-3'!B44="■",VLOOKUP('第二面-3'!G44,DY21:DZ45,2,FALSE),IF('第二面-3'!B45="■",VLOOKUP('第二面-3'!G45:AB45,DY21:DZ45,2,FALSE),""))</f>
        <v/>
      </c>
      <c r="DZ2" s="971"/>
      <c r="EA2" s="967"/>
      <c r="EB2" s="967"/>
      <c r="EC2" s="957" t="s">
        <v>4395</v>
      </c>
      <c r="ED2" s="957"/>
      <c r="EE2" s="957"/>
      <c r="EF2" s="959" t="str">
        <f>IF(初期画面!AD2&lt;&gt;"",初期画面!AD2,"")</f>
        <v/>
      </c>
      <c r="EG2" s="957"/>
      <c r="EH2" s="957"/>
      <c r="EI2" s="957" t="s">
        <v>4395</v>
      </c>
      <c r="EJ2" s="957"/>
      <c r="EK2" s="957"/>
      <c r="EL2" s="959" t="str">
        <f>IF(電申申込書!P18&lt;&gt;"",電申申込書!P18,"")</f>
        <v/>
      </c>
      <c r="EM2" s="959" t="str">
        <f>IF(電申申込書!L18&lt;&gt;"",電申申込書!L18,"")</f>
        <v/>
      </c>
      <c r="EN2" s="959" t="str">
        <f>IF(電申申込書!E18&lt;&gt;"",電申申込書!E18,"")</f>
        <v/>
      </c>
      <c r="EO2" s="959" t="str">
        <f>IF('第二面-3'!K9="未定","００００００００００",SUBSTITUTE('第二面-3'!K9,"-",""))</f>
        <v/>
      </c>
      <c r="EP2" s="957"/>
      <c r="EQ2" s="957" t="s">
        <v>4395</v>
      </c>
      <c r="ER2" s="957" t="s">
        <v>4395</v>
      </c>
      <c r="ES2" s="957" t="s">
        <v>4395</v>
      </c>
      <c r="ET2" s="967"/>
      <c r="EU2" s="967"/>
      <c r="EV2" s="957" t="s">
        <v>4395</v>
      </c>
      <c r="EW2" s="957" t="s">
        <v>4395</v>
      </c>
      <c r="EX2" s="963" t="str">
        <f>IF(電申申込書!V18&lt;&gt;"",電申申込書!V18,"")</f>
        <v/>
      </c>
      <c r="EY2" s="967"/>
      <c r="EZ2" s="967"/>
      <c r="FA2" s="967"/>
      <c r="FB2" s="963" t="str">
        <f>IF(郵送先!H8&lt;&gt;"",郵送先!H8,"")</f>
        <v/>
      </c>
      <c r="FC2" s="959" t="str">
        <f>IF(郵送先!H9&lt;&gt;"",郵送先!H9,"")</f>
        <v/>
      </c>
      <c r="FD2" s="959"/>
      <c r="FE2" s="963" t="str">
        <f>IF(郵送先!S11&lt;&gt;"",郵送先!S11,"")</f>
        <v/>
      </c>
      <c r="FF2" s="963" t="str">
        <f>IF(郵送先!H10&lt;&gt;"",郵送先!H10,"")</f>
        <v/>
      </c>
      <c r="FG2" s="959" t="str">
        <f>IF(郵送先!H11&lt;&gt;"",郵送先!H11,"")</f>
        <v/>
      </c>
      <c r="FH2" s="959" t="str">
        <f>IF(電申申込書!P19&lt;&gt;"",電申申込書!P19,"")</f>
        <v/>
      </c>
      <c r="FI2" s="959" t="str">
        <f>IF(電申申込書!P20&lt;&gt;"",電申申込書!P20,"")</f>
        <v/>
      </c>
      <c r="FJ2" s="959" t="str">
        <f>IF(電申申込書!P21&lt;&gt;"",電申申込書!P21,"")</f>
        <v/>
      </c>
      <c r="FK2" s="959" t="str">
        <f>IF(電申申込書!P22&lt;&gt;"",電申申込書!P22,"")</f>
        <v/>
      </c>
      <c r="FL2" s="957" t="s">
        <v>4395</v>
      </c>
      <c r="FM2" s="957" t="s">
        <v>4395</v>
      </c>
      <c r="FN2" s="960" t="str">
        <f>IF(連絡先!J7&lt;&gt;"",連絡先!J7,"")</f>
        <v/>
      </c>
      <c r="FO2" s="967"/>
      <c r="FP2" s="967"/>
      <c r="FQ2" s="967"/>
      <c r="FR2" s="967"/>
      <c r="FS2" s="959" t="str">
        <f>IF(RIGHT(電申申込書!C19,5)="（ゲスト）",LEFT(電申申込書!C19,2)&amp;"ゲスト","")</f>
        <v/>
      </c>
      <c r="FT2" s="963" t="str">
        <f>IF(RIGHT(電申申込書!C20,5)="（ゲスト）",LEFT(電申申込書!C20,2)&amp;"ゲスト","")</f>
        <v/>
      </c>
      <c r="FU2" s="959" t="str">
        <f>IF(RIGHT(電申申込書!C21,5)="（ゲスト）",LEFT(電申申込書!C21,2)&amp;"ゲスト","")</f>
        <v/>
      </c>
      <c r="FV2" s="959" t="str">
        <f>IF(RIGHT(電申申込書!C22,5)="（ゲスト）",LEFT(電申申込書!C22,2)&amp;"ゲスト","")</f>
        <v/>
      </c>
      <c r="FW2" s="963" t="str">
        <f>IF('第三面-2'!L6&lt;&gt;"",'第三面-2'!L6,"")</f>
        <v/>
      </c>
      <c r="FX2" s="959" t="str">
        <f>IF('第三面-2'!L7&lt;&gt;"",'第三面-2'!L7,"")</f>
        <v/>
      </c>
      <c r="FY2" s="957" t="s">
        <v>4395</v>
      </c>
      <c r="FZ2" s="967"/>
      <c r="GA2" s="957" t="s">
        <v>4395</v>
      </c>
      <c r="GB2" s="957" t="s">
        <v>4395</v>
      </c>
      <c r="GC2" s="967"/>
      <c r="GD2" s="957" t="s">
        <v>4395</v>
      </c>
      <c r="GE2" s="957" t="s">
        <v>4395</v>
      </c>
      <c r="GF2" s="967"/>
      <c r="GG2" s="957" t="s">
        <v>4395</v>
      </c>
      <c r="GH2" s="957" t="s">
        <v>4395</v>
      </c>
      <c r="GI2" s="967"/>
      <c r="GJ2" s="957" t="s">
        <v>4395</v>
      </c>
      <c r="GK2" s="967"/>
      <c r="GL2" s="957" t="s">
        <v>4395</v>
      </c>
      <c r="GM2" s="957" t="s">
        <v>4395</v>
      </c>
      <c r="GN2" s="967"/>
      <c r="GO2" s="957" t="s">
        <v>4395</v>
      </c>
      <c r="GP2" s="967"/>
      <c r="GQ2" s="957" t="s">
        <v>4395</v>
      </c>
      <c r="GR2" s="967"/>
      <c r="GS2" s="957" t="s">
        <v>4395</v>
      </c>
      <c r="GT2" s="967"/>
      <c r="GU2" s="967"/>
      <c r="GV2" s="957"/>
      <c r="GW2" s="957"/>
      <c r="GX2" s="967"/>
      <c r="GY2" s="957" t="s">
        <v>4395</v>
      </c>
      <c r="GZ2" s="957" t="s">
        <v>4395</v>
      </c>
      <c r="HA2" s="967"/>
      <c r="HB2" s="957" t="s">
        <v>4395</v>
      </c>
      <c r="HC2" s="957" t="s">
        <v>4395</v>
      </c>
      <c r="HD2" s="967"/>
      <c r="HE2" s="957" t="s">
        <v>4395</v>
      </c>
      <c r="HF2" s="957" t="s">
        <v>4395</v>
      </c>
      <c r="HG2" s="967"/>
      <c r="HH2" s="957" t="s">
        <v>4395</v>
      </c>
      <c r="HI2" s="957" t="s">
        <v>4395</v>
      </c>
      <c r="HJ2" s="967"/>
      <c r="HK2" s="957" t="s">
        <v>4395</v>
      </c>
      <c r="HL2" s="967"/>
      <c r="HM2" s="957" t="s">
        <v>4395</v>
      </c>
      <c r="HN2" s="957" t="s">
        <v>4395</v>
      </c>
      <c r="HO2" s="967"/>
      <c r="HP2" s="957" t="s">
        <v>4395</v>
      </c>
      <c r="HQ2" s="957" t="s">
        <v>4395</v>
      </c>
      <c r="HR2" s="967"/>
      <c r="HS2" s="957" t="s">
        <v>4395</v>
      </c>
      <c r="HT2" s="957" t="s">
        <v>4395</v>
      </c>
      <c r="HU2" s="967"/>
      <c r="HV2" s="967"/>
      <c r="HW2" s="957" t="s">
        <v>4395</v>
      </c>
      <c r="HX2" s="957" t="s">
        <v>4395</v>
      </c>
      <c r="HY2" s="957" t="s">
        <v>4395</v>
      </c>
      <c r="HZ2" s="957" t="s">
        <v>4395</v>
      </c>
      <c r="IA2" s="957">
        <v>0</v>
      </c>
      <c r="IB2" s="957">
        <v>0</v>
      </c>
      <c r="IC2" s="957">
        <v>0</v>
      </c>
      <c r="ID2" s="957" t="s">
        <v>4395</v>
      </c>
      <c r="IE2" s="959" t="str">
        <f>IF('第二面-3'!B48="■",'第二面-3'!G48,IF('第二面-3'!B49="■",'第二面-3'!G49,""))</f>
        <v/>
      </c>
      <c r="IF2" s="967"/>
      <c r="IG2" s="967"/>
      <c r="IH2" s="957" t="s">
        <v>4395</v>
      </c>
      <c r="II2" s="972"/>
      <c r="IJ2" s="972" t="s">
        <v>4399</v>
      </c>
      <c r="IK2" s="972"/>
      <c r="IL2" s="972"/>
      <c r="IM2" s="972"/>
      <c r="IN2" s="972"/>
      <c r="IO2" s="972"/>
      <c r="IP2" s="973" t="str">
        <f>IF(連絡先!J10&lt;&gt;"",連絡先!J10,"")</f>
        <v/>
      </c>
      <c r="IQ2" s="974" t="str">
        <f>IF(連絡先!J14&lt;&gt;"",連絡先!J14,"")</f>
        <v/>
      </c>
      <c r="IR2" s="973" t="str">
        <f>IF(連絡先!J18&lt;&gt;"",連絡先!J18,"")</f>
        <v/>
      </c>
      <c r="IS2" s="972"/>
      <c r="IT2" s="972"/>
    </row>
    <row r="3" spans="1:254" ht="14.25" thickBot="1">
      <c r="CO3" s="976"/>
    </row>
    <row r="4" spans="1:254" ht="14.25" thickBot="1">
      <c r="CN4" s="977">
        <v>1</v>
      </c>
      <c r="CO4" s="978">
        <v>50000</v>
      </c>
      <c r="CP4" s="979">
        <f>IF('第三面-2'!T13="■",10000,0)</f>
        <v>0</v>
      </c>
      <c r="DY4" s="980" t="s">
        <v>4400</v>
      </c>
      <c r="DZ4" s="980" t="s">
        <v>4401</v>
      </c>
      <c r="EA4" s="980" t="s">
        <v>4402</v>
      </c>
    </row>
    <row r="5" spans="1:254" ht="14.25" thickBot="1">
      <c r="CN5" s="977">
        <v>1</v>
      </c>
      <c r="CO5" s="978">
        <v>50000</v>
      </c>
      <c r="CP5" s="979" t="e">
        <f>IF('第三面-2'!#REF!="■",10000,0)</f>
        <v>#REF!</v>
      </c>
      <c r="DM5" s="980" t="s">
        <v>4403</v>
      </c>
      <c r="DY5" s="980" t="s">
        <v>4400</v>
      </c>
      <c r="DZ5" s="980" t="s">
        <v>4401</v>
      </c>
      <c r="EA5" s="980" t="s">
        <v>4402</v>
      </c>
    </row>
    <row r="6" spans="1:254" ht="14.25" thickBot="1">
      <c r="CN6" s="977">
        <v>1</v>
      </c>
      <c r="CO6" s="978">
        <v>50000</v>
      </c>
      <c r="CP6" s="979">
        <f>IF('第三面-2'!D1="■",10000,0)</f>
        <v>0</v>
      </c>
      <c r="DM6" s="980" t="s">
        <v>4403</v>
      </c>
      <c r="DY6" s="980" t="s">
        <v>4400</v>
      </c>
      <c r="DZ6" s="980" t="s">
        <v>4401</v>
      </c>
      <c r="EA6" s="980" t="s">
        <v>4402</v>
      </c>
    </row>
    <row r="8" spans="1:254" ht="15">
      <c r="J8" s="981"/>
    </row>
    <row r="9" spans="1:254" ht="14.25" thickBot="1">
      <c r="G9" s="982" t="s">
        <v>4404</v>
      </c>
      <c r="H9" s="982" t="s">
        <v>4405</v>
      </c>
    </row>
    <row r="10" spans="1:254" ht="14.25" thickBot="1">
      <c r="F10" s="983" t="str">
        <f ca="1">IFERROR(VLOOKUP(G10,G50:H55,2,FALSE),"")</f>
        <v/>
      </c>
      <c r="G10" s="984"/>
      <c r="H10" s="985">
        <v>1</v>
      </c>
      <c r="O10" s="986" t="str">
        <f>IF(IF(OR(第二面!K32='第二面-2'!M4,第二面!K32='第二面-2'!M7),第二面!K37,"")="","",SUBSTITUTE(IF(OR(第二面!K32='第二面-2'!M4,第二面!K32='第二面-2'!M7),第二面!K37,""),"-",""))</f>
        <v/>
      </c>
      <c r="P10" s="987"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284" t="s">
        <v>4406</v>
      </c>
      <c r="H11" s="2284"/>
      <c r="O11" s="986" t="str">
        <f>IF(IF(OR(第二面!K41='第二面-2'!M4,第二面!K41='第二面-2'!M7),第二面!K46,"")="","",SUBSTITUTE(IF(OR(第二面!K41='第二面-2'!M4,第二面!K41='第二面-2'!M7),第二面!K46,""),"-",""))</f>
        <v/>
      </c>
      <c r="P11" s="986"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c r="O12" s="986" t="str">
        <f>IF(IF(OR(第二面!K50='第二面-2'!M4,第二面!K50='第二面-2'!M7),第二面!K55,"")="","",SUBSTITUTE(IF(OR(第二面!K50='第二面-2'!M4,第二面!K50='第二面-2'!M7),第二面!K55,""),"-",""))</f>
        <v/>
      </c>
      <c r="P12" s="986"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4" spans="1:254">
      <c r="G14" s="988"/>
    </row>
    <row r="19" spans="92:131" ht="14.25" thickBot="1">
      <c r="CO19" s="806" t="s">
        <v>4407</v>
      </c>
      <c r="CP19" s="806" t="s">
        <v>4407</v>
      </c>
      <c r="EA19" s="989" t="s">
        <v>4395</v>
      </c>
    </row>
    <row r="20" spans="92:131" ht="14.25" thickBot="1">
      <c r="CN20" s="977">
        <v>1</v>
      </c>
      <c r="CO20" s="978">
        <v>50000</v>
      </c>
      <c r="CP20" s="979">
        <f>IF('第三面-2'!D15="■",10000,0)</f>
        <v>0</v>
      </c>
      <c r="DM20" s="980" t="s">
        <v>4403</v>
      </c>
      <c r="DY20" s="980" t="s">
        <v>4400</v>
      </c>
      <c r="DZ20" s="980" t="s">
        <v>4401</v>
      </c>
      <c r="EA20" s="980" t="s">
        <v>4402</v>
      </c>
    </row>
    <row r="21" spans="92:131" ht="14.25" thickBot="1">
      <c r="CN21" s="990">
        <v>100</v>
      </c>
      <c r="CO21" s="991">
        <v>80000</v>
      </c>
      <c r="CP21" s="979">
        <f>IF('第三面-2'!K15="■",10000,0)</f>
        <v>0</v>
      </c>
      <c r="DM21" s="864" t="s">
        <v>4408</v>
      </c>
      <c r="DY21" s="382" t="s">
        <v>2820</v>
      </c>
      <c r="DZ21" s="382" t="s">
        <v>4409</v>
      </c>
      <c r="EA21" s="382" t="s">
        <v>4410</v>
      </c>
    </row>
    <row r="22" spans="92:131" ht="14.25" thickBot="1">
      <c r="CN22" s="990">
        <v>200</v>
      </c>
      <c r="CO22" s="991">
        <v>125000</v>
      </c>
      <c r="CP22" s="979">
        <f>IF('第三面-2'!R15="■",10000,0)</f>
        <v>0</v>
      </c>
      <c r="DM22" s="864" t="s">
        <v>4411</v>
      </c>
      <c r="DY22" s="382" t="s">
        <v>3963</v>
      </c>
      <c r="DZ22" s="382" t="s">
        <v>4412</v>
      </c>
      <c r="EA22" s="382" t="s">
        <v>4413</v>
      </c>
    </row>
    <row r="23" spans="92:131">
      <c r="CN23" s="990">
        <v>500</v>
      </c>
      <c r="CO23" s="991">
        <v>160000</v>
      </c>
      <c r="DM23" s="864" t="s">
        <v>4414</v>
      </c>
      <c r="DY23" s="382" t="s">
        <v>2759</v>
      </c>
      <c r="DZ23" s="382" t="s">
        <v>4415</v>
      </c>
      <c r="EA23" s="382" t="s">
        <v>4416</v>
      </c>
    </row>
    <row r="24" spans="92:131">
      <c r="CN24" s="990">
        <v>1000</v>
      </c>
      <c r="CO24" s="991">
        <v>220000</v>
      </c>
      <c r="DM24" s="864" t="s">
        <v>4417</v>
      </c>
      <c r="DN24" s="864" t="e">
        <f>IF(#REF!="■","5:耐火","")</f>
        <v>#REF!</v>
      </c>
      <c r="DY24" s="382" t="s">
        <v>2760</v>
      </c>
      <c r="DZ24" s="382" t="s">
        <v>4418</v>
      </c>
      <c r="EA24" s="382" t="s">
        <v>4419</v>
      </c>
    </row>
    <row r="25" spans="92:131">
      <c r="CN25" s="990">
        <v>2000</v>
      </c>
      <c r="CO25" s="991">
        <v>280000</v>
      </c>
      <c r="DM25" s="864" t="s">
        <v>4420</v>
      </c>
      <c r="DN25" s="864" t="e">
        <f>IF(#REF!="■","6:準耐火イ","")</f>
        <v>#REF!</v>
      </c>
      <c r="DY25" s="382" t="s">
        <v>2761</v>
      </c>
      <c r="DZ25" s="382" t="s">
        <v>4421</v>
      </c>
      <c r="EA25" s="382" t="s">
        <v>4422</v>
      </c>
    </row>
    <row r="26" spans="92:131">
      <c r="CN26" s="990">
        <v>3000</v>
      </c>
      <c r="CO26" s="991">
        <v>360000</v>
      </c>
      <c r="DM26" s="864" t="s">
        <v>4423</v>
      </c>
      <c r="DN26" s="864" t="e">
        <f>IF(OR(#REF!="■",#REF!="■"),"7:準耐火ロ","")</f>
        <v>#REF!</v>
      </c>
      <c r="DY26" s="382" t="s">
        <v>2762</v>
      </c>
      <c r="DZ26" s="382" t="s">
        <v>4424</v>
      </c>
      <c r="EA26" s="382" t="s">
        <v>4425</v>
      </c>
    </row>
    <row r="27" spans="92:131">
      <c r="CN27" s="990">
        <v>4000</v>
      </c>
      <c r="CO27" s="991">
        <v>440000</v>
      </c>
      <c r="DM27" s="864" t="s">
        <v>4426</v>
      </c>
      <c r="DY27" s="382" t="s">
        <v>2763</v>
      </c>
      <c r="DZ27" s="382" t="s">
        <v>4427</v>
      </c>
      <c r="EA27" s="382" t="s">
        <v>4428</v>
      </c>
    </row>
    <row r="28" spans="92:131">
      <c r="CN28" s="990">
        <v>5000</v>
      </c>
      <c r="CO28" s="991">
        <v>610000</v>
      </c>
      <c r="DY28" s="382" t="s">
        <v>2764</v>
      </c>
      <c r="DZ28" s="382" t="s">
        <v>4429</v>
      </c>
      <c r="EA28" s="382" t="s">
        <v>4430</v>
      </c>
    </row>
    <row r="29" spans="92:131">
      <c r="CN29" s="990">
        <v>10000</v>
      </c>
      <c r="CO29" s="991">
        <v>830000</v>
      </c>
      <c r="DY29" s="382" t="s">
        <v>2765</v>
      </c>
      <c r="DZ29" s="382" t="s">
        <v>4431</v>
      </c>
      <c r="EA29" s="382" t="s">
        <v>4432</v>
      </c>
    </row>
    <row r="30" spans="92:131" ht="14.25" thickBot="1">
      <c r="CN30" s="990">
        <v>20000</v>
      </c>
      <c r="CO30" s="991">
        <v>1050000</v>
      </c>
      <c r="DY30" s="382" t="s">
        <v>2766</v>
      </c>
      <c r="DZ30" s="382" t="s">
        <v>4433</v>
      </c>
      <c r="EA30" s="382" t="s">
        <v>4434</v>
      </c>
    </row>
    <row r="31" spans="92:131" ht="14.25" thickBot="1">
      <c r="CN31" s="990">
        <v>30000</v>
      </c>
      <c r="CO31" s="991">
        <v>1320000</v>
      </c>
      <c r="CP31" s="979">
        <f>SUM(CP20:CP22)</f>
        <v>0</v>
      </c>
      <c r="DY31" s="382" t="s">
        <v>2767</v>
      </c>
      <c r="DZ31" s="382" t="s">
        <v>4435</v>
      </c>
      <c r="EA31" s="382" t="s">
        <v>4436</v>
      </c>
    </row>
    <row r="32" spans="92:131">
      <c r="CN32" s="990">
        <v>40000</v>
      </c>
      <c r="CO32" s="991">
        <v>1500000</v>
      </c>
      <c r="DY32" s="382" t="s">
        <v>2768</v>
      </c>
      <c r="DZ32" s="382" t="s">
        <v>4437</v>
      </c>
      <c r="EA32" s="382" t="s">
        <v>4438</v>
      </c>
    </row>
    <row r="33" spans="92:131" ht="14.25" thickBot="1">
      <c r="CN33" s="992">
        <v>50000</v>
      </c>
      <c r="CO33" s="993">
        <v>1700000</v>
      </c>
      <c r="DY33" s="382" t="s">
        <v>2769</v>
      </c>
      <c r="DZ33" s="382" t="s">
        <v>4439</v>
      </c>
      <c r="EA33" s="382" t="s">
        <v>4440</v>
      </c>
    </row>
    <row r="34" spans="92:131">
      <c r="DY34" s="382" t="s">
        <v>2770</v>
      </c>
      <c r="DZ34" s="382" t="s">
        <v>4441</v>
      </c>
      <c r="EA34" s="382" t="s">
        <v>4442</v>
      </c>
    </row>
    <row r="35" spans="92:131">
      <c r="DY35" s="382" t="s">
        <v>2771</v>
      </c>
      <c r="DZ35" s="382" t="s">
        <v>4443</v>
      </c>
      <c r="EA35" s="382" t="s">
        <v>4444</v>
      </c>
    </row>
    <row r="36" spans="92:131">
      <c r="DY36" s="382" t="s">
        <v>2772</v>
      </c>
      <c r="DZ36" s="382" t="s">
        <v>4445</v>
      </c>
      <c r="EA36" s="382" t="s">
        <v>4446</v>
      </c>
    </row>
    <row r="37" spans="92:131">
      <c r="DY37" s="382" t="s">
        <v>2773</v>
      </c>
      <c r="DZ37" s="382" t="s">
        <v>4447</v>
      </c>
      <c r="EA37" s="382" t="s">
        <v>4448</v>
      </c>
    </row>
    <row r="38" spans="92:131">
      <c r="DY38" s="382" t="s">
        <v>2777</v>
      </c>
      <c r="DZ38" s="382" t="s">
        <v>4449</v>
      </c>
      <c r="EA38" s="382" t="s">
        <v>4450</v>
      </c>
    </row>
    <row r="39" spans="92:131">
      <c r="DY39" s="382" t="s">
        <v>2782</v>
      </c>
      <c r="DZ39" s="382" t="s">
        <v>4451</v>
      </c>
      <c r="EA39" s="382" t="s">
        <v>4452</v>
      </c>
    </row>
    <row r="40" spans="92:131">
      <c r="DY40" s="382" t="s">
        <v>2774</v>
      </c>
      <c r="DZ40" s="382" t="s">
        <v>4453</v>
      </c>
      <c r="EA40" s="994" t="s">
        <v>4454</v>
      </c>
    </row>
    <row r="41" spans="92:131">
      <c r="DY41" s="382" t="s">
        <v>2776</v>
      </c>
      <c r="DZ41" s="382" t="s">
        <v>4455</v>
      </c>
      <c r="EA41" s="994" t="s">
        <v>4456</v>
      </c>
    </row>
    <row r="42" spans="92:131">
      <c r="DY42" s="382" t="s">
        <v>2778</v>
      </c>
      <c r="DZ42" s="382" t="s">
        <v>4457</v>
      </c>
      <c r="EA42" s="994" t="s">
        <v>4458</v>
      </c>
    </row>
    <row r="43" spans="92:131">
      <c r="DY43" s="382" t="s">
        <v>2780</v>
      </c>
      <c r="DZ43" s="382" t="s">
        <v>4459</v>
      </c>
      <c r="EA43" s="994" t="s">
        <v>4460</v>
      </c>
    </row>
    <row r="44" spans="92:131">
      <c r="DY44" s="382" t="s">
        <v>2781</v>
      </c>
      <c r="DZ44" s="382" t="s">
        <v>4461</v>
      </c>
      <c r="EA44" s="994" t="s">
        <v>4462</v>
      </c>
    </row>
    <row r="45" spans="92:131">
      <c r="DY45" s="382" t="s">
        <v>2821</v>
      </c>
      <c r="DZ45" s="382" t="s">
        <v>4463</v>
      </c>
      <c r="EA45" s="994" t="s">
        <v>4464</v>
      </c>
    </row>
    <row r="46" spans="92:131">
      <c r="DY46" s="382"/>
    </row>
    <row r="47" spans="92:131">
      <c r="DY47" s="382"/>
    </row>
    <row r="48" spans="92:131">
      <c r="DY48" s="382"/>
    </row>
    <row r="50" spans="7:8">
      <c r="G50" s="995">
        <f ca="1">TODAY()</f>
        <v>45694</v>
      </c>
      <c r="H50" s="864" t="s">
        <v>4465</v>
      </c>
    </row>
    <row r="51" spans="7:8">
      <c r="G51" s="995">
        <f ca="1">TODAY()-1</f>
        <v>45693</v>
      </c>
      <c r="H51" s="864" t="s">
        <v>4466</v>
      </c>
    </row>
    <row r="52" spans="7:8">
      <c r="G52" s="995">
        <f ca="1">TODAY()-2</f>
        <v>45692</v>
      </c>
      <c r="H52" s="864" t="s">
        <v>4467</v>
      </c>
    </row>
    <row r="53" spans="7:8">
      <c r="G53" s="995">
        <f ca="1">TODAY()-3</f>
        <v>45691</v>
      </c>
      <c r="H53" s="864" t="s">
        <v>4468</v>
      </c>
    </row>
    <row r="54" spans="7:8">
      <c r="G54" s="995">
        <f ca="1">TODAY()-4</f>
        <v>45690</v>
      </c>
      <c r="H54" s="864" t="s">
        <v>4469</v>
      </c>
    </row>
    <row r="55" spans="7:8">
      <c r="G55" s="995">
        <f ca="1">TODAY()-5</f>
        <v>45689</v>
      </c>
      <c r="H55" s="864" t="s">
        <v>4470</v>
      </c>
    </row>
  </sheetData>
  <mergeCells count="1">
    <mergeCell ref="G11:H11"/>
  </mergeCells>
  <phoneticPr fontId="1"/>
  <dataValidations count="2">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36.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36.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36.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36.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36.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36.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36.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36.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36.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36.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36.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36.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36.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36.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36.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36.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36.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36.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36.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36.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36.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36.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36.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36.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36.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36.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36.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36.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36.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36.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36.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36.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36.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36.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36.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36.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36.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36.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36.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36.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36.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36.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36.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36.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36.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36.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36.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36.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36.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36.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36.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36.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36.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36.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36.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36.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36.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36.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36.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36.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36.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36.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36.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36.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IF(第二面!K8="",TEXT(建築物データ!G10,"yyyy")&amp;TEXT(建築物データ!G10,"mm")&amp;TEXT(建築物データ!G10,"dd")&amp;建築物データ!H10&amp;"1",SUBSTITUTE(第二面!K8,"-",""))</f>
        <v>1900010011</v>
      </c>
      <c r="B2" s="997">
        <f>IF(IFERROR(SEARCH(B20,第二面!K5),0)&gt;0,LEFT(第二面!K5,SEARCH(B20,第二面!K5)-1),第二面!K5)</f>
        <v>0</v>
      </c>
      <c r="C2" s="997">
        <f>IF(IFERROR(SEARCH(C20,第二面!K4),0)&gt;0,LEFT(第二面!K4,SEARCH(C20,第二面!K4)-1),第二面!K4)</f>
        <v>0</v>
      </c>
      <c r="D2" s="997" t="str">
        <f>IFERROR(IF(SEARCH(B20,第二面!K5)&gt;0,MID(第二面!K5,SEARCH(B20,第二面!K5),99),""),"")</f>
        <v/>
      </c>
      <c r="E2" s="998" t="str">
        <f>IFERROR(IF(SEARCH(C20,第二面!K4)&gt;0,MID(第二面!K4,SEARCH(C20,第二面!K4),99),""),"")</f>
        <v/>
      </c>
      <c r="F2" s="999" t="s">
        <v>4395</v>
      </c>
      <c r="G2" s="999" t="s">
        <v>4395</v>
      </c>
      <c r="H2" s="997" t="str">
        <f>IF(第二面!K6="","",第二面!K6)</f>
        <v/>
      </c>
      <c r="I2" s="998" t="str">
        <f>IF(第二面!K7="","",第二面!K7)</f>
        <v/>
      </c>
      <c r="J2" s="998" t="str">
        <f>IF(第二面!K8="","",第二面!K8)</f>
        <v/>
      </c>
    </row>
    <row r="4" spans="1:10">
      <c r="B4" s="988"/>
    </row>
    <row r="15" spans="1:10">
      <c r="B15" s="1000" t="s">
        <v>8</v>
      </c>
      <c r="C15" s="1001" t="s">
        <v>4481</v>
      </c>
    </row>
    <row r="16" spans="1:10">
      <c r="B16" s="1002" t="s">
        <v>4482</v>
      </c>
      <c r="C16" s="1002" t="s">
        <v>4482</v>
      </c>
    </row>
    <row r="17" spans="2:3">
      <c r="C17" s="1003" t="s">
        <v>4483</v>
      </c>
    </row>
    <row r="18" spans="2:3">
      <c r="B18" s="982" t="s">
        <v>4484</v>
      </c>
      <c r="C18" s="982" t="s">
        <v>4484</v>
      </c>
    </row>
    <row r="19" spans="2:3" ht="14.25" thickBot="1"/>
    <row r="20" spans="2:3" ht="20.100000000000001" customHeight="1" thickBot="1">
      <c r="B20" s="1004" t="s">
        <v>4485</v>
      </c>
      <c r="C20" s="1004" t="s">
        <v>4486</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主）'!H8="",TEXT(建築物データ!G10,"yyyy")&amp;TEXT(建築物データ!G10,"mm")&amp;TEXT(建築物データ!G10,"dd")&amp;建築物データ!H10&amp;"2",SUBSTITUTE('第二面（主）'!H8,"-",""))&amp;IF(AND('第二面（主）'!H8=第二面!K8,第二面!K8&lt;&gt;""),"-1","")</f>
        <v>1900010012</v>
      </c>
      <c r="B2" s="997">
        <f>IF(IFERROR(SEARCH(B20,'第二面（主）'!H5),0)&gt;0,LEFT('第二面（主）'!H5,SEARCH(B20,'第二面（主）'!H5)-1),'第二面（主）'!H5)</f>
        <v>0</v>
      </c>
      <c r="C2" s="997">
        <f>IF(IFERROR(SEARCH(C20,'第二面（主）'!H4),0)&gt;0,LEFT('第二面（主）'!H4,SEARCH(C20,'第二面（主）'!H4)-1),'第二面（主）'!H4)</f>
        <v>0</v>
      </c>
      <c r="D2" s="997" t="str">
        <f>IFERROR(IF(SEARCH(B20,'第二面（主）'!H5)&gt;0,MID('第二面（主）'!H5,SEARCH(B20,'第二面（主）'!H5),99),""),"")</f>
        <v/>
      </c>
      <c r="E2" s="997" t="str">
        <f>IFERROR(IF(SEARCH(C20,'第二面（主）'!H4)&gt;0,MID('第二面（主）'!H4,SEARCH(C20,'第二面（主）'!H4),99),""),"")</f>
        <v/>
      </c>
      <c r="F2" s="999" t="s">
        <v>4395</v>
      </c>
      <c r="G2" s="999" t="s">
        <v>4395</v>
      </c>
      <c r="H2" s="997" t="str">
        <f>IF('第二面（主）'!H6="","",'第二面（主）'!H6)</f>
        <v/>
      </c>
      <c r="I2" s="998" t="str">
        <f>IF('第二面（主）'!H7="","",'第二面（主）'!H7)</f>
        <v/>
      </c>
      <c r="J2" s="998" t="str">
        <f>IF('第二面（主）'!H8="","",'第二面（主）'!H8)</f>
        <v/>
      </c>
    </row>
    <row r="15" spans="1:10">
      <c r="B15" s="1000" t="s">
        <v>8</v>
      </c>
      <c r="C15" s="1001" t="s">
        <v>4481</v>
      </c>
    </row>
    <row r="16" spans="1:10">
      <c r="B16" s="1002" t="s">
        <v>4482</v>
      </c>
      <c r="C16" s="1002" t="s">
        <v>4482</v>
      </c>
    </row>
    <row r="17" spans="2:3">
      <c r="C17" s="1003" t="s">
        <v>4483</v>
      </c>
    </row>
    <row r="18" spans="2:3">
      <c r="B18" s="982" t="s">
        <v>4484</v>
      </c>
      <c r="C18" s="982" t="s">
        <v>4484</v>
      </c>
    </row>
    <row r="19" spans="2:3" ht="14.25" thickBot="1"/>
    <row r="20" spans="2:3" ht="14.25" thickBot="1">
      <c r="B20" s="1004" t="s">
        <v>4485</v>
      </c>
      <c r="C20" s="1004" t="s">
        <v>4486</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主）'!H15="",TEXT(建築物データ!G10,"yyyy")&amp;TEXT(建築物データ!G10,"mm")&amp;TEXT(建築物データ!G10,"dd")&amp;建築物データ!H10&amp;"3",SUBSTITUTE('第二面（主）'!H15,"-",""))&amp;IF(AND('第二面（主）'!H15=第二面!K8,第二面!K8&lt;&gt;""),"-2","")</f>
        <v>1900010013</v>
      </c>
      <c r="B2" s="997">
        <f>IF(IFERROR(SEARCH(B20,'第二面（主）'!H12),0)&gt;0,LEFT('第二面（主）'!H12,SEARCH(B20,'第二面（主）'!H12)-1),'第二面（主）'!H12)</f>
        <v>0</v>
      </c>
      <c r="C2" s="997">
        <f>IF(IFERROR(SEARCH(C20,'第二面（主）'!H11),0)&gt;0,LEFT('第二面（主）'!H11,SEARCH(C20,'第二面（主）'!H11)-1),'第二面（主）'!H11)</f>
        <v>0</v>
      </c>
      <c r="D2" s="997" t="str">
        <f>IFERROR(IF(SEARCH(B20,'第二面（主）'!H12)&gt;0,MID('第二面（主）'!H12,SEARCH(B20,'第二面（主）'!H12),99),""),"")</f>
        <v/>
      </c>
      <c r="E2" s="997" t="str">
        <f>IFERROR(IF(SEARCH(C20,'第二面（主）'!H11)&gt;0,MID('第二面（主）'!H11,SEARCH(C20,'第二面（主）'!H11),99),""),"")</f>
        <v/>
      </c>
      <c r="F2" s="999" t="s">
        <v>4395</v>
      </c>
      <c r="G2" s="999" t="s">
        <v>4395</v>
      </c>
      <c r="H2" s="997" t="str">
        <f>IF('第二面（主）'!H13="","",'第二面（主）'!H13)</f>
        <v/>
      </c>
      <c r="I2" s="998" t="str">
        <f>IF('第二面（主）'!H14="","",'第二面（主）'!H14)</f>
        <v/>
      </c>
      <c r="J2" s="998" t="str">
        <f>IF('第二面（主）'!H15="","",'第二面（主）'!H15)</f>
        <v/>
      </c>
    </row>
    <row r="15" spans="1:10">
      <c r="B15" s="1000" t="s">
        <v>8</v>
      </c>
      <c r="C15" s="1001" t="s">
        <v>4481</v>
      </c>
    </row>
    <row r="16" spans="1:10">
      <c r="B16" s="1002" t="s">
        <v>4482</v>
      </c>
      <c r="C16" s="1002" t="s">
        <v>4482</v>
      </c>
    </row>
    <row r="17" spans="2:3">
      <c r="C17" s="1003" t="s">
        <v>4483</v>
      </c>
    </row>
    <row r="18" spans="2:3">
      <c r="B18" s="982" t="s">
        <v>4484</v>
      </c>
      <c r="C18" s="982" t="s">
        <v>4484</v>
      </c>
    </row>
    <row r="19" spans="2:3" ht="14.25" thickBot="1"/>
    <row r="20" spans="2:3" ht="14.25" thickBot="1">
      <c r="B20" s="1004" t="s">
        <v>4485</v>
      </c>
      <c r="C20" s="1004" t="s">
        <v>4486</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IF(第二面!K17="","",SUBSTITUTE(第二面!K17,"-",""))</f>
        <v/>
      </c>
      <c r="B2" s="997" t="str">
        <f>第二面!K12</f>
        <v/>
      </c>
      <c r="C2" s="999"/>
      <c r="D2" s="999"/>
      <c r="E2" s="999"/>
      <c r="F2" s="997" t="str">
        <f>第二面!K14</f>
        <v/>
      </c>
      <c r="G2" s="999" t="s">
        <v>4395</v>
      </c>
      <c r="H2" s="997" t="str">
        <f>第二面!K15</f>
        <v/>
      </c>
      <c r="I2" s="998" t="str">
        <f>第二面!K16</f>
        <v/>
      </c>
      <c r="J2" s="998" t="str">
        <f>IF(第二面!K17="","",第二面!K17)</f>
        <v/>
      </c>
    </row>
  </sheetData>
  <phoneticPr fontId="1"/>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IF(第二面!K27="","",SUBSTITUTE(第二面!K27,"-",""))</f>
        <v/>
      </c>
      <c r="B2" s="997" t="str">
        <f>第二面!K22</f>
        <v/>
      </c>
      <c r="C2" s="999"/>
      <c r="D2" s="999"/>
      <c r="E2" s="999"/>
      <c r="F2" s="997" t="str">
        <f>第二面!K24</f>
        <v/>
      </c>
      <c r="G2" s="999" t="s">
        <v>4395</v>
      </c>
      <c r="H2" s="997" t="str">
        <f>第二面!K25</f>
        <v/>
      </c>
      <c r="I2" s="998" t="str">
        <f>第二面!K26</f>
        <v/>
      </c>
      <c r="J2" s="998" t="str">
        <f>IF(第二面!K27="","",第二面!K27)</f>
        <v/>
      </c>
    </row>
    <row r="4" spans="1:10">
      <c r="A4" s="864" t="str">
        <f>第二面!K28</f>
        <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IF(第二面!K37="","",第二面!K37)</f>
        <v/>
      </c>
      <c r="B2" s="997" t="str">
        <f>第二面!K32</f>
        <v/>
      </c>
      <c r="C2" s="999"/>
      <c r="D2" s="999"/>
      <c r="E2" s="999"/>
      <c r="F2" s="997" t="str">
        <f>第二面!K34</f>
        <v/>
      </c>
      <c r="G2" s="999"/>
      <c r="H2" s="997" t="str">
        <f>第二面!K35</f>
        <v/>
      </c>
      <c r="I2" s="998" t="str">
        <f>第二面!K36</f>
        <v/>
      </c>
      <c r="J2" s="998" t="str">
        <f>IF(第二面!K37="","",第二面!K37)</f>
        <v/>
      </c>
    </row>
    <row r="4" spans="1:10">
      <c r="A4" s="864" t="str">
        <f>第二面!K38</f>
        <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IF(第二面!K46="","",第二面!K46)</f>
        <v/>
      </c>
      <c r="B2" s="997" t="str">
        <f>第二面!K41</f>
        <v/>
      </c>
      <c r="C2" s="999"/>
      <c r="D2" s="999"/>
      <c r="E2" s="999"/>
      <c r="F2" s="997" t="str">
        <f>第二面!K43</f>
        <v/>
      </c>
      <c r="G2" s="999" t="s">
        <v>4395</v>
      </c>
      <c r="H2" s="997" t="str">
        <f>第二面!K44</f>
        <v/>
      </c>
      <c r="I2" s="998" t="str">
        <f>第二面!K45</f>
        <v/>
      </c>
      <c r="J2" s="998" t="str">
        <f>IF(第二面!K46="","",第二面!K46)</f>
        <v/>
      </c>
    </row>
    <row r="4" spans="1:10">
      <c r="A4" s="864" t="str">
        <f>第二面!K47</f>
        <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214" t="s">
        <v>2730</v>
      </c>
      <c r="B1" s="1214"/>
      <c r="C1" s="1214"/>
      <c r="D1" s="1214"/>
      <c r="E1" s="1214"/>
      <c r="F1" s="1214"/>
      <c r="G1" s="1214"/>
      <c r="H1" s="1214"/>
      <c r="I1" s="1214"/>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c r="A5" s="1216" t="s">
        <v>2731</v>
      </c>
      <c r="B5" s="1216"/>
      <c r="C5" s="1216"/>
      <c r="D5" s="1216"/>
      <c r="E5" s="1216"/>
      <c r="F5" s="1216"/>
      <c r="G5" s="1216"/>
      <c r="H5" s="1216"/>
      <c r="I5" s="1216"/>
      <c r="J5" s="1217"/>
      <c r="K5" s="1217"/>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94" t="s">
        <v>2713</v>
      </c>
      <c r="B8" s="1194"/>
      <c r="C8" s="1194"/>
      <c r="D8" s="1194"/>
      <c r="E8" s="1194"/>
      <c r="F8" s="1194"/>
      <c r="G8" s="1194"/>
      <c r="H8" s="1194"/>
      <c r="I8" s="1194"/>
      <c r="J8" s="1213"/>
      <c r="K8" s="1213"/>
      <c r="L8" s="1213"/>
      <c r="M8" s="1213"/>
      <c r="N8" s="1213"/>
      <c r="O8" s="1213"/>
      <c r="P8" s="1213"/>
      <c r="Q8" s="1213"/>
      <c r="R8" s="1213"/>
      <c r="S8" s="1213"/>
      <c r="T8" s="1213"/>
      <c r="U8" s="1213"/>
      <c r="V8" s="1213"/>
      <c r="W8" s="1213"/>
      <c r="X8" s="1213"/>
      <c r="Y8" s="1213"/>
      <c r="Z8" s="1213"/>
      <c r="AA8" s="1213"/>
      <c r="AB8" s="1213"/>
      <c r="AC8" s="1213"/>
      <c r="AD8" s="1213"/>
      <c r="AE8" s="1213"/>
      <c r="AF8" s="1213"/>
      <c r="AG8" s="1213"/>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18" t="s">
        <v>2732</v>
      </c>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row>
    <row r="12" spans="1:46" ht="17.100000000000001" customHeight="1">
      <c r="A12" s="1218"/>
      <c r="B12" s="1218"/>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row>
    <row r="13" spans="1:46" ht="17.100000000000001" customHeight="1">
      <c r="A13" s="1218"/>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11" t="s">
        <v>2715</v>
      </c>
      <c r="B15" s="1212"/>
      <c r="C15" s="1212"/>
      <c r="D15" s="1212"/>
      <c r="E15" s="1212"/>
      <c r="F15" s="1212"/>
      <c r="G15" s="1212"/>
      <c r="H15" s="1212"/>
      <c r="I15" s="1212"/>
      <c r="J15" s="1213"/>
      <c r="K15" s="1213"/>
      <c r="L15" s="1213"/>
      <c r="M15" s="1213"/>
      <c r="N15" s="1213"/>
      <c r="O15" s="1213"/>
      <c r="P15" s="1213"/>
      <c r="Q15" s="1213"/>
      <c r="R15" s="1213"/>
      <c r="S15" s="1213"/>
      <c r="T15" s="1213"/>
      <c r="U15" s="1213"/>
      <c r="V15" s="1213"/>
      <c r="W15" s="1213"/>
      <c r="X15" s="1213"/>
      <c r="Y15" s="1213"/>
      <c r="Z15" s="1213"/>
      <c r="AA15" s="1213"/>
      <c r="AB15" s="1213"/>
      <c r="AC15" s="1213"/>
      <c r="AD15" s="1213"/>
      <c r="AE15" s="1213"/>
      <c r="AF15" s="1213"/>
      <c r="AG15" s="1213"/>
    </row>
    <row r="16" spans="1:46" ht="17.100000000000001" customHeight="1">
      <c r="A16" s="1211" t="s">
        <v>2716</v>
      </c>
      <c r="B16" s="1212"/>
      <c r="C16" s="1212"/>
      <c r="D16" s="1212"/>
      <c r="E16" s="1212"/>
      <c r="F16" s="1212"/>
      <c r="G16" s="1212"/>
      <c r="H16" s="1212"/>
      <c r="I16" s="1212"/>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94" t="s">
        <v>2717</v>
      </c>
      <c r="AA18" s="1194"/>
      <c r="AB18" s="348" t="str">
        <f>IF(AI18="","",(YEAR(AI18)-2018))</f>
        <v/>
      </c>
      <c r="AC18" s="322" t="s">
        <v>5</v>
      </c>
      <c r="AD18" s="348" t="str">
        <f>IF(AI18="","",MONTH(AI18))</f>
        <v/>
      </c>
      <c r="AE18" s="322" t="s">
        <v>2718</v>
      </c>
      <c r="AF18" s="348" t="str">
        <f>IF(AI18="","",DAY(AI18))</f>
        <v/>
      </c>
      <c r="AG18" s="322" t="s">
        <v>2719</v>
      </c>
      <c r="AI18" s="1275"/>
      <c r="AJ18" s="1276"/>
      <c r="AK18" s="349"/>
    </row>
    <row r="19" spans="1:41" ht="17.100000000000001" customHeight="1">
      <c r="A19" s="341"/>
      <c r="B19" s="341"/>
      <c r="C19" s="341"/>
      <c r="D19" s="341"/>
      <c r="E19" s="341"/>
      <c r="F19" s="341"/>
      <c r="G19" s="341"/>
      <c r="H19" s="341"/>
      <c r="I19" s="341"/>
      <c r="J19" s="342"/>
      <c r="K19" s="342"/>
      <c r="L19" s="342"/>
      <c r="M19" s="342"/>
      <c r="N19" s="1194" t="s">
        <v>2720</v>
      </c>
      <c r="O19" s="1194"/>
      <c r="P19" s="1194"/>
      <c r="Q19" s="350"/>
      <c r="R19" s="350"/>
      <c r="S19" s="350"/>
      <c r="T19" s="1224"/>
      <c r="U19" s="1224"/>
      <c r="V19" s="1224"/>
      <c r="W19" s="1224"/>
      <c r="X19" s="1224"/>
      <c r="Y19" s="1224"/>
      <c r="Z19" s="1224"/>
      <c r="AA19" s="1224"/>
      <c r="AB19" s="1224"/>
      <c r="AC19" s="1224"/>
      <c r="AD19" s="1224"/>
      <c r="AE19" s="1224"/>
      <c r="AF19" s="1224"/>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224"/>
      <c r="U20" s="1224"/>
      <c r="V20" s="1224"/>
      <c r="W20" s="1224"/>
      <c r="X20" s="1224"/>
      <c r="Y20" s="1224"/>
      <c r="Z20" s="1224"/>
      <c r="AA20" s="1224"/>
      <c r="AB20" s="1224"/>
      <c r="AC20" s="1224"/>
      <c r="AD20" s="1224"/>
      <c r="AE20" s="1224"/>
      <c r="AF20" s="1224"/>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225"/>
      <c r="U22" s="1225"/>
      <c r="V22" s="1225"/>
      <c r="W22" s="1225"/>
      <c r="X22" s="1225"/>
      <c r="Y22" s="1225"/>
      <c r="Z22" s="1225"/>
      <c r="AA22" s="1225"/>
      <c r="AB22" s="1225"/>
      <c r="AC22" s="1225"/>
      <c r="AD22" s="1225"/>
      <c r="AE22" s="1225"/>
      <c r="AF22" s="1225"/>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225"/>
      <c r="U23" s="1225"/>
      <c r="V23" s="1225"/>
      <c r="W23" s="1225"/>
      <c r="X23" s="1225"/>
      <c r="Y23" s="1225"/>
      <c r="Z23" s="1225"/>
      <c r="AA23" s="1225"/>
      <c r="AB23" s="1225"/>
      <c r="AC23" s="1225"/>
      <c r="AD23" s="1225"/>
      <c r="AE23" s="1225"/>
      <c r="AF23" s="1225"/>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194" t="s">
        <v>2721</v>
      </c>
      <c r="O25" s="1194"/>
      <c r="P25" s="1194"/>
      <c r="Q25" s="350"/>
      <c r="R25" s="1227" t="str">
        <f>IF(第二面!K24="","",第二面!K24)</f>
        <v/>
      </c>
      <c r="S25" s="1227"/>
      <c r="T25" s="1227"/>
      <c r="U25" s="1227"/>
      <c r="V25" s="1227"/>
      <c r="W25" s="1227"/>
      <c r="X25" s="1227"/>
      <c r="Y25" s="1227"/>
      <c r="Z25" s="1227"/>
      <c r="AA25" s="1227"/>
      <c r="AB25" s="1227"/>
      <c r="AC25" s="1227"/>
      <c r="AD25" s="1227"/>
      <c r="AE25" s="1227"/>
      <c r="AF25" s="1227"/>
      <c r="AG25" s="342"/>
    </row>
    <row r="26" spans="1:41" ht="17.100000000000001" customHeight="1">
      <c r="A26" s="330"/>
      <c r="B26" s="330"/>
      <c r="C26" s="330"/>
      <c r="D26" s="330"/>
      <c r="E26" s="330"/>
      <c r="F26" s="330"/>
      <c r="G26" s="330"/>
      <c r="H26" s="330"/>
      <c r="I26" s="330"/>
      <c r="J26" s="320"/>
      <c r="K26" s="320"/>
      <c r="L26" s="320"/>
      <c r="M26" s="320"/>
      <c r="N26" s="342"/>
      <c r="O26" s="342"/>
      <c r="P26" s="342"/>
      <c r="Q26" s="350"/>
      <c r="R26" s="1227" t="str">
        <f>IF(第二面!K22="","",第二面!K22)</f>
        <v/>
      </c>
      <c r="S26" s="1227"/>
      <c r="T26" s="1227"/>
      <c r="U26" s="1227"/>
      <c r="V26" s="1227"/>
      <c r="W26" s="1227"/>
      <c r="X26" s="1227"/>
      <c r="Y26" s="1227"/>
      <c r="Z26" s="1227"/>
      <c r="AA26" s="1227"/>
      <c r="AB26" s="1227"/>
      <c r="AC26" s="1227"/>
      <c r="AD26" s="1227"/>
      <c r="AE26" s="1227"/>
      <c r="AF26" s="1227"/>
      <c r="AG26" s="322"/>
    </row>
    <row r="27" spans="1:41"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41" ht="17.100000000000001" customHeight="1">
      <c r="A28" s="341"/>
      <c r="B28" s="358" t="s">
        <v>2733</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41" ht="17.100000000000001" customHeight="1" thickBot="1">
      <c r="A29" s="341"/>
      <c r="B29" s="359"/>
      <c r="C29" s="358" t="s">
        <v>2734</v>
      </c>
      <c r="D29" s="341"/>
      <c r="E29" s="341"/>
      <c r="F29" s="341"/>
      <c r="G29" s="341"/>
      <c r="H29" s="341"/>
      <c r="I29" s="341"/>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row>
    <row r="30" spans="1:41" ht="17.100000000000001" customHeight="1" thickBot="1">
      <c r="A30" s="341"/>
      <c r="B30" s="359"/>
      <c r="C30" s="358" t="s">
        <v>2735</v>
      </c>
      <c r="D30" s="341"/>
      <c r="E30" s="341"/>
      <c r="F30" s="341"/>
      <c r="G30" s="341"/>
      <c r="H30" s="341"/>
      <c r="I30" s="341"/>
      <c r="J30" s="1277" t="str">
        <f>IF(AO30&lt;43586,"平成","令和")</f>
        <v>平成</v>
      </c>
      <c r="K30" s="1277"/>
      <c r="L30" s="322" t="str">
        <f>IF(AI30="","",IF(AO30&lt;43586,YEAR(AI30)-1988,IF(YEAR(AI30)-2018=1,"元",YEAR(AI30)-2018)))</f>
        <v/>
      </c>
      <c r="M30" s="322" t="s">
        <v>5</v>
      </c>
      <c r="N30" s="322" t="str">
        <f>IF(AI30="","",MONTH(AI30))</f>
        <v/>
      </c>
      <c r="O30" s="322" t="s">
        <v>2718</v>
      </c>
      <c r="P30" s="322" t="str">
        <f>IF(AI30="","",DAY(AI30))</f>
        <v/>
      </c>
      <c r="Q30" s="322" t="s">
        <v>3</v>
      </c>
      <c r="R30" s="347"/>
      <c r="S30" s="342"/>
      <c r="T30" s="342"/>
      <c r="U30" s="342"/>
      <c r="V30" s="342"/>
      <c r="W30" s="342"/>
      <c r="X30" s="342"/>
      <c r="Y30" s="342"/>
      <c r="Z30" s="342"/>
      <c r="AA30" s="342"/>
      <c r="AB30" s="342"/>
      <c r="AC30" s="342"/>
      <c r="AD30" s="342"/>
      <c r="AE30" s="342"/>
      <c r="AF30" s="342"/>
      <c r="AG30" s="342"/>
      <c r="AI30" s="1275"/>
      <c r="AJ30" s="1276"/>
      <c r="AO30" s="337">
        <f>AI30</f>
        <v>0</v>
      </c>
    </row>
    <row r="31" spans="1:41" ht="16.5" customHeight="1">
      <c r="A31" s="341"/>
      <c r="B31" s="359"/>
      <c r="C31" s="358" t="s">
        <v>2736</v>
      </c>
      <c r="D31" s="341"/>
      <c r="E31" s="341"/>
      <c r="F31" s="341"/>
      <c r="G31" s="341"/>
      <c r="H31" s="341"/>
      <c r="I31" s="341"/>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2737</v>
      </c>
      <c r="D33" s="341"/>
      <c r="E33" s="341"/>
      <c r="F33" s="341"/>
      <c r="G33" s="341"/>
      <c r="H33" s="341"/>
      <c r="I33" s="341"/>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row>
    <row r="34" spans="1:33" ht="17.100000000000001" customHeight="1">
      <c r="A34" s="341"/>
      <c r="B34" s="341"/>
      <c r="C34" s="341"/>
      <c r="D34" s="341"/>
      <c r="E34" s="341"/>
      <c r="F34" s="341"/>
      <c r="G34" s="341"/>
      <c r="H34" s="341"/>
      <c r="I34" s="34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row>
    <row r="35" spans="1:33" ht="17.100000000000001" customHeight="1">
      <c r="A35" s="1228" t="s">
        <v>2722</v>
      </c>
      <c r="B35" s="1229"/>
      <c r="C35" s="1229"/>
      <c r="D35" s="1229"/>
      <c r="E35" s="1229"/>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219"/>
      <c r="B36" s="1220"/>
      <c r="C36" s="1220"/>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1"/>
    </row>
    <row r="37" spans="1:33" ht="17.100000000000001" customHeight="1">
      <c r="A37" s="1233" t="s">
        <v>2723</v>
      </c>
      <c r="B37" s="1234"/>
      <c r="C37" s="1234"/>
      <c r="D37" s="1234"/>
      <c r="E37" s="1234"/>
      <c r="F37" s="1234"/>
      <c r="G37" s="1234"/>
      <c r="H37" s="1234"/>
      <c r="I37" s="1238"/>
      <c r="J37" s="1241" t="s">
        <v>2724</v>
      </c>
      <c r="K37" s="1230"/>
      <c r="L37" s="1230"/>
      <c r="M37" s="1230"/>
      <c r="N37" s="1230"/>
      <c r="O37" s="1230"/>
      <c r="P37" s="1230"/>
      <c r="Q37" s="1242"/>
      <c r="R37" s="1230" t="s">
        <v>2725</v>
      </c>
      <c r="S37" s="1230"/>
      <c r="T37" s="1230"/>
      <c r="U37" s="1230"/>
      <c r="V37" s="1230"/>
      <c r="W37" s="1230"/>
      <c r="X37" s="1242"/>
      <c r="Y37" s="1252" t="s">
        <v>2726</v>
      </c>
      <c r="Z37" s="1253"/>
      <c r="AA37" s="1253"/>
      <c r="AB37" s="1253"/>
      <c r="AC37" s="1253"/>
      <c r="AD37" s="1254"/>
      <c r="AE37" s="1254"/>
      <c r="AF37" s="1254"/>
      <c r="AG37" s="1255"/>
    </row>
    <row r="38" spans="1:33" ht="17.100000000000001" customHeight="1">
      <c r="A38" s="1235"/>
      <c r="B38" s="1211"/>
      <c r="C38" s="1211"/>
      <c r="D38" s="1211"/>
      <c r="E38" s="1211"/>
      <c r="F38" s="1211"/>
      <c r="G38" s="1211"/>
      <c r="H38" s="1211"/>
      <c r="I38" s="1239"/>
      <c r="J38" s="1243"/>
      <c r="K38" s="1231"/>
      <c r="L38" s="1231"/>
      <c r="M38" s="1231"/>
      <c r="N38" s="1231"/>
      <c r="O38" s="1231"/>
      <c r="P38" s="1231"/>
      <c r="Q38" s="1244"/>
      <c r="R38" s="1231"/>
      <c r="S38" s="1231"/>
      <c r="T38" s="1231"/>
      <c r="U38" s="1231"/>
      <c r="V38" s="1231"/>
      <c r="W38" s="1231"/>
      <c r="X38" s="1244"/>
      <c r="Y38" s="1252"/>
      <c r="Z38" s="1253"/>
      <c r="AA38" s="1253"/>
      <c r="AB38" s="1253"/>
      <c r="AC38" s="1253"/>
      <c r="AD38" s="1254"/>
      <c r="AE38" s="1254"/>
      <c r="AF38" s="1254"/>
      <c r="AG38" s="1255"/>
    </row>
    <row r="39" spans="1:33" ht="17.100000000000001" customHeight="1">
      <c r="A39" s="1236"/>
      <c r="B39" s="1237"/>
      <c r="C39" s="1237"/>
      <c r="D39" s="1237"/>
      <c r="E39" s="1237"/>
      <c r="F39" s="1237"/>
      <c r="G39" s="1237"/>
      <c r="H39" s="1237"/>
      <c r="I39" s="1240"/>
      <c r="J39" s="1245"/>
      <c r="K39" s="1232"/>
      <c r="L39" s="1232"/>
      <c r="M39" s="1232"/>
      <c r="N39" s="1232"/>
      <c r="O39" s="1232"/>
      <c r="P39" s="1232"/>
      <c r="Q39" s="1246"/>
      <c r="R39" s="1232"/>
      <c r="S39" s="1232"/>
      <c r="T39" s="1232"/>
      <c r="U39" s="1232"/>
      <c r="V39" s="1232"/>
      <c r="W39" s="1232"/>
      <c r="X39" s="1246"/>
      <c r="Y39" s="1256"/>
      <c r="Z39" s="1254"/>
      <c r="AA39" s="1254"/>
      <c r="AB39" s="1254"/>
      <c r="AC39" s="1254"/>
      <c r="AD39" s="1254"/>
      <c r="AE39" s="1254"/>
      <c r="AF39" s="1254"/>
      <c r="AG39" s="1255"/>
    </row>
    <row r="40" spans="1:33" ht="17.100000000000001" customHeight="1">
      <c r="A40" s="1257" t="s">
        <v>2727</v>
      </c>
      <c r="B40" s="1258"/>
      <c r="C40" s="1230" t="str">
        <f>IF(AS1="","",TEXT(AS1,"e"))</f>
        <v/>
      </c>
      <c r="D40" s="1230"/>
      <c r="E40" s="1234" t="s">
        <v>5</v>
      </c>
      <c r="F40" s="1230" t="str">
        <f>IF(AS1="","",TEXT(AS1,"m"))</f>
        <v/>
      </c>
      <c r="G40" s="1234" t="s">
        <v>2718</v>
      </c>
      <c r="H40" s="1230" t="str">
        <f>IF(AS1="","",TEXT(AS1,"d"))</f>
        <v/>
      </c>
      <c r="I40" s="1234" t="s">
        <v>2719</v>
      </c>
      <c r="J40" s="1241"/>
      <c r="K40" s="1230"/>
      <c r="L40" s="1230"/>
      <c r="M40" s="1230"/>
      <c r="N40" s="1230"/>
      <c r="O40" s="1230"/>
      <c r="P40" s="1230"/>
      <c r="Q40" s="1242"/>
      <c r="R40" s="1230"/>
      <c r="S40" s="1230"/>
      <c r="T40" s="1230"/>
      <c r="U40" s="1230"/>
      <c r="V40" s="1230"/>
      <c r="W40" s="1230"/>
      <c r="X40" s="1242"/>
      <c r="Y40" s="1257" t="s">
        <v>2727</v>
      </c>
      <c r="Z40" s="1258"/>
      <c r="AA40" s="1230" t="str">
        <f>IF(AS2="","",TEXT(AS2,"e"))</f>
        <v/>
      </c>
      <c r="AB40" s="1230"/>
      <c r="AC40" s="1234" t="s">
        <v>5</v>
      </c>
      <c r="AD40" s="1230" t="str">
        <f>IF(AS2="","",TEXT(AS2,"m"))</f>
        <v/>
      </c>
      <c r="AE40" s="1234" t="s">
        <v>2718</v>
      </c>
      <c r="AF40" s="1230" t="str">
        <f>IF(AS2="","",TEXT(AS2,"d"))</f>
        <v/>
      </c>
      <c r="AG40" s="1238" t="s">
        <v>2719</v>
      </c>
    </row>
    <row r="41" spans="1:33" ht="17.100000000000001" customHeight="1">
      <c r="A41" s="1259"/>
      <c r="B41" s="1260"/>
      <c r="C41" s="1231"/>
      <c r="D41" s="1231"/>
      <c r="E41" s="1211"/>
      <c r="F41" s="1231"/>
      <c r="G41" s="1211"/>
      <c r="H41" s="1231"/>
      <c r="I41" s="1211"/>
      <c r="J41" s="1243"/>
      <c r="K41" s="1231"/>
      <c r="L41" s="1231"/>
      <c r="M41" s="1231"/>
      <c r="N41" s="1231"/>
      <c r="O41" s="1231"/>
      <c r="P41" s="1231"/>
      <c r="Q41" s="1244"/>
      <c r="R41" s="1231"/>
      <c r="S41" s="1231"/>
      <c r="T41" s="1231"/>
      <c r="U41" s="1231"/>
      <c r="V41" s="1231"/>
      <c r="W41" s="1231"/>
      <c r="X41" s="1244"/>
      <c r="Y41" s="1259"/>
      <c r="Z41" s="1260"/>
      <c r="AA41" s="1231"/>
      <c r="AB41" s="1231"/>
      <c r="AC41" s="1211"/>
      <c r="AD41" s="1231"/>
      <c r="AE41" s="1211"/>
      <c r="AF41" s="1231"/>
      <c r="AG41" s="1239"/>
    </row>
    <row r="42" spans="1:33" ht="17.100000000000001" customHeight="1">
      <c r="A42" s="1261"/>
      <c r="B42" s="1283"/>
      <c r="C42" s="1274"/>
      <c r="D42" s="1274"/>
      <c r="E42" s="1279"/>
      <c r="F42" s="1274"/>
      <c r="G42" s="1279"/>
      <c r="H42" s="1274"/>
      <c r="I42" s="1237"/>
      <c r="J42" s="1243"/>
      <c r="K42" s="1231"/>
      <c r="L42" s="1231"/>
      <c r="M42" s="1231"/>
      <c r="N42" s="1231"/>
      <c r="O42" s="1231"/>
      <c r="P42" s="1231"/>
      <c r="Q42" s="1244"/>
      <c r="R42" s="1231"/>
      <c r="S42" s="1231"/>
      <c r="T42" s="1231"/>
      <c r="U42" s="1231"/>
      <c r="V42" s="1231"/>
      <c r="W42" s="1231"/>
      <c r="X42" s="1244"/>
      <c r="Y42" s="1261"/>
      <c r="Z42" s="1283"/>
      <c r="AA42" s="1274"/>
      <c r="AB42" s="1274"/>
      <c r="AC42" s="1279"/>
      <c r="AD42" s="1274"/>
      <c r="AE42" s="1279"/>
      <c r="AF42" s="1274"/>
      <c r="AG42" s="1240"/>
    </row>
    <row r="43" spans="1:33" ht="17.100000000000001" customHeight="1">
      <c r="A43" s="1241" t="s">
        <v>2728</v>
      </c>
      <c r="B43" s="1272" t="str">
        <f>IF(AS1&lt;&gt;"","TKC"&amp;TEXT(AS1,"yy")&amp;"建更"&amp;IF(LEFT(第三面!F4,1)="山","梨",LEFT(第三面!F4,1))&amp;AS4,"TKC"&amp;"  　"&amp;"建更"&amp;IF(LEFT(第三面!F4,1)="山","梨",LEFT(第三面!F4,1)))</f>
        <v>TKC  　建更</v>
      </c>
      <c r="C43" s="1272"/>
      <c r="D43" s="1272"/>
      <c r="E43" s="1272"/>
      <c r="F43" s="1272"/>
      <c r="G43" s="1272"/>
      <c r="H43" s="1272"/>
      <c r="I43" s="1238" t="s">
        <v>17</v>
      </c>
      <c r="J43" s="1243"/>
      <c r="K43" s="1231"/>
      <c r="L43" s="1231"/>
      <c r="M43" s="1231"/>
      <c r="N43" s="1231"/>
      <c r="O43" s="1231"/>
      <c r="P43" s="1231"/>
      <c r="Q43" s="1244"/>
      <c r="R43" s="1231"/>
      <c r="S43" s="1231"/>
      <c r="T43" s="1231"/>
      <c r="U43" s="1231"/>
      <c r="V43" s="1231"/>
      <c r="W43" s="1231"/>
      <c r="X43" s="1244"/>
      <c r="Y43" s="1241" t="s">
        <v>2728</v>
      </c>
      <c r="Z43" s="1272" t="str">
        <f>IF(AS2="","TKC"&amp;"  　"&amp;"建更"&amp;IF(LEFT(第三面!F4,1)="山","梨",LEFT(第三面!F4,1)),B43)</f>
        <v>TKC  　建更</v>
      </c>
      <c r="AA43" s="1272"/>
      <c r="AB43" s="1272"/>
      <c r="AC43" s="1272"/>
      <c r="AD43" s="1272"/>
      <c r="AE43" s="1272"/>
      <c r="AF43" s="1272"/>
      <c r="AG43" s="1238" t="s">
        <v>17</v>
      </c>
    </row>
    <row r="44" spans="1:33" ht="17.100000000000001" customHeight="1">
      <c r="A44" s="1243"/>
      <c r="B44" s="1273"/>
      <c r="C44" s="1273"/>
      <c r="D44" s="1273"/>
      <c r="E44" s="1273"/>
      <c r="F44" s="1273"/>
      <c r="G44" s="1273"/>
      <c r="H44" s="1273"/>
      <c r="I44" s="1239"/>
      <c r="J44" s="1243"/>
      <c r="K44" s="1231"/>
      <c r="L44" s="1231"/>
      <c r="M44" s="1231"/>
      <c r="N44" s="1231"/>
      <c r="O44" s="1231"/>
      <c r="P44" s="1231"/>
      <c r="Q44" s="1244"/>
      <c r="R44" s="1231"/>
      <c r="S44" s="1231"/>
      <c r="T44" s="1231"/>
      <c r="U44" s="1231"/>
      <c r="V44" s="1231"/>
      <c r="W44" s="1231"/>
      <c r="X44" s="1244"/>
      <c r="Y44" s="1243"/>
      <c r="Z44" s="1273"/>
      <c r="AA44" s="1273"/>
      <c r="AB44" s="1273"/>
      <c r="AC44" s="1273"/>
      <c r="AD44" s="1273"/>
      <c r="AE44" s="1273"/>
      <c r="AF44" s="1273"/>
      <c r="AG44" s="1239"/>
    </row>
    <row r="45" spans="1:33" ht="17.100000000000001" customHeight="1">
      <c r="A45" s="1245"/>
      <c r="B45" s="1282"/>
      <c r="C45" s="1282"/>
      <c r="D45" s="1282"/>
      <c r="E45" s="1282"/>
      <c r="F45" s="1282"/>
      <c r="G45" s="1282"/>
      <c r="H45" s="1282"/>
      <c r="I45" s="1240"/>
      <c r="J45" s="1243"/>
      <c r="K45" s="1231"/>
      <c r="L45" s="1231"/>
      <c r="M45" s="1231"/>
      <c r="N45" s="1231"/>
      <c r="O45" s="1231"/>
      <c r="P45" s="1231"/>
      <c r="Q45" s="1244"/>
      <c r="R45" s="1231"/>
      <c r="S45" s="1231"/>
      <c r="T45" s="1231"/>
      <c r="U45" s="1231"/>
      <c r="V45" s="1231"/>
      <c r="W45" s="1231"/>
      <c r="X45" s="1244"/>
      <c r="Y45" s="1245"/>
      <c r="Z45" s="1282"/>
      <c r="AA45" s="1282"/>
      <c r="AB45" s="1282"/>
      <c r="AC45" s="1282"/>
      <c r="AD45" s="1282"/>
      <c r="AE45" s="1282"/>
      <c r="AF45" s="1282"/>
      <c r="AG45" s="1240"/>
    </row>
    <row r="46" spans="1:33" ht="17.100000000000001" customHeight="1">
      <c r="A46" s="1241" t="s">
        <v>2738</v>
      </c>
      <c r="B46" s="1230"/>
      <c r="C46" s="1230"/>
      <c r="D46" s="1230" t="str">
        <f>IF(AS3="","",AS3)</f>
        <v/>
      </c>
      <c r="E46" s="1230"/>
      <c r="F46" s="1230"/>
      <c r="G46" s="1230"/>
      <c r="H46" s="1230"/>
      <c r="I46" s="1242"/>
      <c r="J46" s="1243"/>
      <c r="K46" s="1231"/>
      <c r="L46" s="1231"/>
      <c r="M46" s="1231"/>
      <c r="N46" s="1231"/>
      <c r="O46" s="1231"/>
      <c r="P46" s="1231"/>
      <c r="Q46" s="1244"/>
      <c r="R46" s="1231"/>
      <c r="S46" s="1231"/>
      <c r="T46" s="1231"/>
      <c r="U46" s="1231"/>
      <c r="V46" s="1231"/>
      <c r="W46" s="1231"/>
      <c r="X46" s="1244"/>
      <c r="Y46" s="1241" t="s">
        <v>2729</v>
      </c>
      <c r="Z46" s="1230"/>
      <c r="AA46" s="1230"/>
      <c r="AB46" s="1230" t="str">
        <f>IF(AS2="","",D46)</f>
        <v/>
      </c>
      <c r="AC46" s="1230"/>
      <c r="AD46" s="1230"/>
      <c r="AE46" s="1230"/>
      <c r="AF46" s="1230"/>
      <c r="AG46" s="1242"/>
    </row>
    <row r="47" spans="1:33" ht="17.100000000000001" customHeight="1">
      <c r="A47" s="1243"/>
      <c r="B47" s="1231"/>
      <c r="C47" s="1231"/>
      <c r="D47" s="1231"/>
      <c r="E47" s="1231"/>
      <c r="F47" s="1231"/>
      <c r="G47" s="1231"/>
      <c r="H47" s="1231"/>
      <c r="I47" s="1244"/>
      <c r="J47" s="1243"/>
      <c r="K47" s="1231"/>
      <c r="L47" s="1231"/>
      <c r="M47" s="1231"/>
      <c r="N47" s="1231"/>
      <c r="O47" s="1231"/>
      <c r="P47" s="1231"/>
      <c r="Q47" s="1244"/>
      <c r="R47" s="1231"/>
      <c r="S47" s="1231"/>
      <c r="T47" s="1231"/>
      <c r="U47" s="1231"/>
      <c r="V47" s="1231"/>
      <c r="W47" s="1231"/>
      <c r="X47" s="1244"/>
      <c r="Y47" s="1243"/>
      <c r="Z47" s="1231"/>
      <c r="AA47" s="1231"/>
      <c r="AB47" s="1231"/>
      <c r="AC47" s="1231"/>
      <c r="AD47" s="1231"/>
      <c r="AE47" s="1231"/>
      <c r="AF47" s="1231"/>
      <c r="AG47" s="1244"/>
    </row>
    <row r="48" spans="1:33" ht="17.100000000000001" customHeight="1">
      <c r="A48" s="1245"/>
      <c r="B48" s="1232"/>
      <c r="C48" s="1232"/>
      <c r="D48" s="1232"/>
      <c r="E48" s="1232"/>
      <c r="F48" s="1232"/>
      <c r="G48" s="1232"/>
      <c r="H48" s="1232"/>
      <c r="I48" s="1246"/>
      <c r="J48" s="1245"/>
      <c r="K48" s="1232"/>
      <c r="L48" s="1232"/>
      <c r="M48" s="1232"/>
      <c r="N48" s="1232"/>
      <c r="O48" s="1232"/>
      <c r="P48" s="1232"/>
      <c r="Q48" s="1246"/>
      <c r="R48" s="1232"/>
      <c r="S48" s="1232"/>
      <c r="T48" s="1232"/>
      <c r="U48" s="1232"/>
      <c r="V48" s="1232"/>
      <c r="W48" s="1232"/>
      <c r="X48" s="1246"/>
      <c r="Y48" s="1245"/>
      <c r="Z48" s="1232"/>
      <c r="AA48" s="1232"/>
      <c r="AB48" s="1232"/>
      <c r="AC48" s="1232"/>
      <c r="AD48" s="1232"/>
      <c r="AE48" s="1232"/>
      <c r="AF48" s="1232"/>
      <c r="AG48" s="1246"/>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4">
    <mergeCell ref="AC40:AC42"/>
    <mergeCell ref="A40:B42"/>
    <mergeCell ref="C40:D42"/>
    <mergeCell ref="E40:E42"/>
    <mergeCell ref="F40:F42"/>
    <mergeCell ref="G40:G42"/>
    <mergeCell ref="H40:H42"/>
    <mergeCell ref="I40:I42"/>
    <mergeCell ref="A46:C48"/>
    <mergeCell ref="D46:I48"/>
    <mergeCell ref="A43:A45"/>
    <mergeCell ref="B43:H45"/>
    <mergeCell ref="I43:I45"/>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35:E35"/>
    <mergeCell ref="A36:AG36"/>
    <mergeCell ref="J30:K30"/>
    <mergeCell ref="N25:P25"/>
    <mergeCell ref="R25:AF25"/>
    <mergeCell ref="R26:AF26"/>
    <mergeCell ref="J29:AG29"/>
    <mergeCell ref="A37:E39"/>
    <mergeCell ref="F37:I39"/>
    <mergeCell ref="J37:Q39"/>
    <mergeCell ref="R37:X39"/>
    <mergeCell ref="Y37:AG39"/>
    <mergeCell ref="AI18:AJ18"/>
    <mergeCell ref="N19:P19"/>
    <mergeCell ref="T19:AF19"/>
    <mergeCell ref="T20:AF20"/>
    <mergeCell ref="T23:AF23"/>
    <mergeCell ref="T22:AF22"/>
    <mergeCell ref="A16:AG16"/>
    <mergeCell ref="Z18:AA18"/>
    <mergeCell ref="A1:AG1"/>
    <mergeCell ref="A5:AG5"/>
    <mergeCell ref="A8:AG8"/>
    <mergeCell ref="A11:AG13"/>
    <mergeCell ref="A15:AG15"/>
  </mergeCells>
  <phoneticPr fontId="1"/>
  <dataValidations count="1">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IF(第二面!K55="","",第二面!K55)</f>
        <v/>
      </c>
      <c r="B2" s="997" t="str">
        <f>第二面!K50</f>
        <v/>
      </c>
      <c r="C2" s="999"/>
      <c r="D2" s="999"/>
      <c r="E2" s="999"/>
      <c r="F2" s="997" t="str">
        <f>第二面!K52</f>
        <v/>
      </c>
      <c r="G2" s="999" t="s">
        <v>4395</v>
      </c>
      <c r="H2" s="997" t="str">
        <f>第二面!K53</f>
        <v/>
      </c>
      <c r="I2" s="998" t="str">
        <f>第二面!K54</f>
        <v/>
      </c>
      <c r="J2" s="998" t="str">
        <f>IF(第二面!K55="","",第二面!K55)</f>
        <v/>
      </c>
    </row>
    <row r="4" spans="1:10">
      <c r="A4" s="864" t="str">
        <f>第二面!K56</f>
        <v/>
      </c>
    </row>
  </sheetData>
  <phoneticPr fontId="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864" customWidth="1"/>
    <col min="2" max="2" width="23.25" style="864" bestFit="1" customWidth="1"/>
    <col min="3" max="3" width="25.5" style="864" bestFit="1" customWidth="1"/>
    <col min="4" max="4" width="21.75" style="864" customWidth="1"/>
    <col min="5" max="5" width="19.125" style="864" bestFit="1" customWidth="1"/>
    <col min="6" max="6" width="15.125" style="864" bestFit="1" customWidth="1"/>
    <col min="7" max="7" width="24.25" style="864" bestFit="1" customWidth="1"/>
    <col min="8" max="8" width="9" style="864" bestFit="1" customWidth="1"/>
    <col min="9" max="9" width="35.875" style="864" bestFit="1" customWidth="1"/>
    <col min="10" max="10" width="15" style="864" bestFit="1" customWidth="1"/>
    <col min="11" max="256" width="9" style="864"/>
    <col min="257" max="257" width="19.5" style="864" customWidth="1"/>
    <col min="258" max="258" width="23.25" style="864" bestFit="1" customWidth="1"/>
    <col min="259" max="259" width="25.5" style="864" bestFit="1" customWidth="1"/>
    <col min="260" max="260" width="21.75" style="864" customWidth="1"/>
    <col min="261" max="261" width="19.125" style="864" bestFit="1" customWidth="1"/>
    <col min="262" max="262" width="15.125" style="864" bestFit="1" customWidth="1"/>
    <col min="263" max="263" width="24.25" style="864" bestFit="1" customWidth="1"/>
    <col min="264" max="264" width="9" style="864" bestFit="1"/>
    <col min="265" max="265" width="35.875" style="864" bestFit="1" customWidth="1"/>
    <col min="266" max="266" width="15" style="864" bestFit="1" customWidth="1"/>
    <col min="267" max="512" width="9" style="864"/>
    <col min="513" max="513" width="19.5" style="864" customWidth="1"/>
    <col min="514" max="514" width="23.25" style="864" bestFit="1" customWidth="1"/>
    <col min="515" max="515" width="25.5" style="864" bestFit="1" customWidth="1"/>
    <col min="516" max="516" width="21.75" style="864" customWidth="1"/>
    <col min="517" max="517" width="19.125" style="864" bestFit="1" customWidth="1"/>
    <col min="518" max="518" width="15.125" style="864" bestFit="1" customWidth="1"/>
    <col min="519" max="519" width="24.25" style="864" bestFit="1" customWidth="1"/>
    <col min="520" max="520" width="9" style="864" bestFit="1"/>
    <col min="521" max="521" width="35.875" style="864" bestFit="1" customWidth="1"/>
    <col min="522" max="522" width="15" style="864" bestFit="1" customWidth="1"/>
    <col min="523" max="768" width="9" style="864"/>
    <col min="769" max="769" width="19.5" style="864" customWidth="1"/>
    <col min="770" max="770" width="23.25" style="864" bestFit="1" customWidth="1"/>
    <col min="771" max="771" width="25.5" style="864" bestFit="1" customWidth="1"/>
    <col min="772" max="772" width="21.75" style="864" customWidth="1"/>
    <col min="773" max="773" width="19.125" style="864" bestFit="1" customWidth="1"/>
    <col min="774" max="774" width="15.125" style="864" bestFit="1" customWidth="1"/>
    <col min="775" max="775" width="24.25" style="864" bestFit="1" customWidth="1"/>
    <col min="776" max="776" width="9" style="864" bestFit="1"/>
    <col min="777" max="777" width="35.875" style="864" bestFit="1" customWidth="1"/>
    <col min="778" max="778" width="15" style="864" bestFit="1" customWidth="1"/>
    <col min="779" max="1024" width="9" style="864"/>
    <col min="1025" max="1025" width="19.5" style="864" customWidth="1"/>
    <col min="1026" max="1026" width="23.25" style="864" bestFit="1" customWidth="1"/>
    <col min="1027" max="1027" width="25.5" style="864" bestFit="1" customWidth="1"/>
    <col min="1028" max="1028" width="21.75" style="864" customWidth="1"/>
    <col min="1029" max="1029" width="19.125" style="864" bestFit="1" customWidth="1"/>
    <col min="1030" max="1030" width="15.125" style="864" bestFit="1" customWidth="1"/>
    <col min="1031" max="1031" width="24.25" style="864" bestFit="1" customWidth="1"/>
    <col min="1032" max="1032" width="9" style="864" bestFit="1"/>
    <col min="1033" max="1033" width="35.875" style="864" bestFit="1" customWidth="1"/>
    <col min="1034" max="1034" width="15" style="864" bestFit="1" customWidth="1"/>
    <col min="1035" max="1280" width="9" style="864"/>
    <col min="1281" max="1281" width="19.5" style="864" customWidth="1"/>
    <col min="1282" max="1282" width="23.25" style="864" bestFit="1" customWidth="1"/>
    <col min="1283" max="1283" width="25.5" style="864" bestFit="1" customWidth="1"/>
    <col min="1284" max="1284" width="21.75" style="864" customWidth="1"/>
    <col min="1285" max="1285" width="19.125" style="864" bestFit="1" customWidth="1"/>
    <col min="1286" max="1286" width="15.125" style="864" bestFit="1" customWidth="1"/>
    <col min="1287" max="1287" width="24.25" style="864" bestFit="1" customWidth="1"/>
    <col min="1288" max="1288" width="9" style="864" bestFit="1"/>
    <col min="1289" max="1289" width="35.875" style="864" bestFit="1" customWidth="1"/>
    <col min="1290" max="1290" width="15" style="864" bestFit="1" customWidth="1"/>
    <col min="1291" max="1536" width="9" style="864"/>
    <col min="1537" max="1537" width="19.5" style="864" customWidth="1"/>
    <col min="1538" max="1538" width="23.25" style="864" bestFit="1" customWidth="1"/>
    <col min="1539" max="1539" width="25.5" style="864" bestFit="1" customWidth="1"/>
    <col min="1540" max="1540" width="21.75" style="864" customWidth="1"/>
    <col min="1541" max="1541" width="19.125" style="864" bestFit="1" customWidth="1"/>
    <col min="1542" max="1542" width="15.125" style="864" bestFit="1" customWidth="1"/>
    <col min="1543" max="1543" width="24.25" style="864" bestFit="1" customWidth="1"/>
    <col min="1544" max="1544" width="9" style="864" bestFit="1"/>
    <col min="1545" max="1545" width="35.875" style="864" bestFit="1" customWidth="1"/>
    <col min="1546" max="1546" width="15" style="864" bestFit="1" customWidth="1"/>
    <col min="1547" max="1792" width="9" style="864"/>
    <col min="1793" max="1793" width="19.5" style="864" customWidth="1"/>
    <col min="1794" max="1794" width="23.25" style="864" bestFit="1" customWidth="1"/>
    <col min="1795" max="1795" width="25.5" style="864" bestFit="1" customWidth="1"/>
    <col min="1796" max="1796" width="21.75" style="864" customWidth="1"/>
    <col min="1797" max="1797" width="19.125" style="864" bestFit="1" customWidth="1"/>
    <col min="1798" max="1798" width="15.125" style="864" bestFit="1" customWidth="1"/>
    <col min="1799" max="1799" width="24.25" style="864" bestFit="1" customWidth="1"/>
    <col min="1800" max="1800" width="9" style="864" bestFit="1"/>
    <col min="1801" max="1801" width="35.875" style="864" bestFit="1" customWidth="1"/>
    <col min="1802" max="1802" width="15" style="864" bestFit="1" customWidth="1"/>
    <col min="1803" max="2048" width="9" style="864"/>
    <col min="2049" max="2049" width="19.5" style="864" customWidth="1"/>
    <col min="2050" max="2050" width="23.25" style="864" bestFit="1" customWidth="1"/>
    <col min="2051" max="2051" width="25.5" style="864" bestFit="1" customWidth="1"/>
    <col min="2052" max="2052" width="21.75" style="864" customWidth="1"/>
    <col min="2053" max="2053" width="19.125" style="864" bestFit="1" customWidth="1"/>
    <col min="2054" max="2054" width="15.125" style="864" bestFit="1" customWidth="1"/>
    <col min="2055" max="2055" width="24.25" style="864" bestFit="1" customWidth="1"/>
    <col min="2056" max="2056" width="9" style="864" bestFit="1"/>
    <col min="2057" max="2057" width="35.875" style="864" bestFit="1" customWidth="1"/>
    <col min="2058" max="2058" width="15" style="864" bestFit="1" customWidth="1"/>
    <col min="2059" max="2304" width="9" style="864"/>
    <col min="2305" max="2305" width="19.5" style="864" customWidth="1"/>
    <col min="2306" max="2306" width="23.25" style="864" bestFit="1" customWidth="1"/>
    <col min="2307" max="2307" width="25.5" style="864" bestFit="1" customWidth="1"/>
    <col min="2308" max="2308" width="21.75" style="864" customWidth="1"/>
    <col min="2309" max="2309" width="19.125" style="864" bestFit="1" customWidth="1"/>
    <col min="2310" max="2310" width="15.125" style="864" bestFit="1" customWidth="1"/>
    <col min="2311" max="2311" width="24.25" style="864" bestFit="1" customWidth="1"/>
    <col min="2312" max="2312" width="9" style="864" bestFit="1"/>
    <col min="2313" max="2313" width="35.875" style="864" bestFit="1" customWidth="1"/>
    <col min="2314" max="2314" width="15" style="864" bestFit="1" customWidth="1"/>
    <col min="2315" max="2560" width="9" style="864"/>
    <col min="2561" max="2561" width="19.5" style="864" customWidth="1"/>
    <col min="2562" max="2562" width="23.25" style="864" bestFit="1" customWidth="1"/>
    <col min="2563" max="2563" width="25.5" style="864" bestFit="1" customWidth="1"/>
    <col min="2564" max="2564" width="21.75" style="864" customWidth="1"/>
    <col min="2565" max="2565" width="19.125" style="864" bestFit="1" customWidth="1"/>
    <col min="2566" max="2566" width="15.125" style="864" bestFit="1" customWidth="1"/>
    <col min="2567" max="2567" width="24.25" style="864" bestFit="1" customWidth="1"/>
    <col min="2568" max="2568" width="9" style="864" bestFit="1"/>
    <col min="2569" max="2569" width="35.875" style="864" bestFit="1" customWidth="1"/>
    <col min="2570" max="2570" width="15" style="864" bestFit="1" customWidth="1"/>
    <col min="2571" max="2816" width="9" style="864"/>
    <col min="2817" max="2817" width="19.5" style="864" customWidth="1"/>
    <col min="2818" max="2818" width="23.25" style="864" bestFit="1" customWidth="1"/>
    <col min="2819" max="2819" width="25.5" style="864" bestFit="1" customWidth="1"/>
    <col min="2820" max="2820" width="21.75" style="864" customWidth="1"/>
    <col min="2821" max="2821" width="19.125" style="864" bestFit="1" customWidth="1"/>
    <col min="2822" max="2822" width="15.125" style="864" bestFit="1" customWidth="1"/>
    <col min="2823" max="2823" width="24.25" style="864" bestFit="1" customWidth="1"/>
    <col min="2824" max="2824" width="9" style="864" bestFit="1"/>
    <col min="2825" max="2825" width="35.875" style="864" bestFit="1" customWidth="1"/>
    <col min="2826" max="2826" width="15" style="864" bestFit="1" customWidth="1"/>
    <col min="2827" max="3072" width="9" style="864"/>
    <col min="3073" max="3073" width="19.5" style="864" customWidth="1"/>
    <col min="3074" max="3074" width="23.25" style="864" bestFit="1" customWidth="1"/>
    <col min="3075" max="3075" width="25.5" style="864" bestFit="1" customWidth="1"/>
    <col min="3076" max="3076" width="21.75" style="864" customWidth="1"/>
    <col min="3077" max="3077" width="19.125" style="864" bestFit="1" customWidth="1"/>
    <col min="3078" max="3078" width="15.125" style="864" bestFit="1" customWidth="1"/>
    <col min="3079" max="3079" width="24.25" style="864" bestFit="1" customWidth="1"/>
    <col min="3080" max="3080" width="9" style="864" bestFit="1"/>
    <col min="3081" max="3081" width="35.875" style="864" bestFit="1" customWidth="1"/>
    <col min="3082" max="3082" width="15" style="864" bestFit="1" customWidth="1"/>
    <col min="3083" max="3328" width="9" style="864"/>
    <col min="3329" max="3329" width="19.5" style="864" customWidth="1"/>
    <col min="3330" max="3330" width="23.25" style="864" bestFit="1" customWidth="1"/>
    <col min="3331" max="3331" width="25.5" style="864" bestFit="1" customWidth="1"/>
    <col min="3332" max="3332" width="21.75" style="864" customWidth="1"/>
    <col min="3333" max="3333" width="19.125" style="864" bestFit="1" customWidth="1"/>
    <col min="3334" max="3334" width="15.125" style="864" bestFit="1" customWidth="1"/>
    <col min="3335" max="3335" width="24.25" style="864" bestFit="1" customWidth="1"/>
    <col min="3336" max="3336" width="9" style="864" bestFit="1"/>
    <col min="3337" max="3337" width="35.875" style="864" bestFit="1" customWidth="1"/>
    <col min="3338" max="3338" width="15" style="864" bestFit="1" customWidth="1"/>
    <col min="3339" max="3584" width="9" style="864"/>
    <col min="3585" max="3585" width="19.5" style="864" customWidth="1"/>
    <col min="3586" max="3586" width="23.25" style="864" bestFit="1" customWidth="1"/>
    <col min="3587" max="3587" width="25.5" style="864" bestFit="1" customWidth="1"/>
    <col min="3588" max="3588" width="21.75" style="864" customWidth="1"/>
    <col min="3589" max="3589" width="19.125" style="864" bestFit="1" customWidth="1"/>
    <col min="3590" max="3590" width="15.125" style="864" bestFit="1" customWidth="1"/>
    <col min="3591" max="3591" width="24.25" style="864" bestFit="1" customWidth="1"/>
    <col min="3592" max="3592" width="9" style="864" bestFit="1"/>
    <col min="3593" max="3593" width="35.875" style="864" bestFit="1" customWidth="1"/>
    <col min="3594" max="3594" width="15" style="864" bestFit="1" customWidth="1"/>
    <col min="3595" max="3840" width="9" style="864"/>
    <col min="3841" max="3841" width="19.5" style="864" customWidth="1"/>
    <col min="3842" max="3842" width="23.25" style="864" bestFit="1" customWidth="1"/>
    <col min="3843" max="3843" width="25.5" style="864" bestFit="1" customWidth="1"/>
    <col min="3844" max="3844" width="21.75" style="864" customWidth="1"/>
    <col min="3845" max="3845" width="19.125" style="864" bestFit="1" customWidth="1"/>
    <col min="3846" max="3846" width="15.125" style="864" bestFit="1" customWidth="1"/>
    <col min="3847" max="3847" width="24.25" style="864" bestFit="1" customWidth="1"/>
    <col min="3848" max="3848" width="9" style="864" bestFit="1"/>
    <col min="3849" max="3849" width="35.875" style="864" bestFit="1" customWidth="1"/>
    <col min="3850" max="3850" width="15" style="864" bestFit="1" customWidth="1"/>
    <col min="3851" max="4096" width="9" style="864"/>
    <col min="4097" max="4097" width="19.5" style="864" customWidth="1"/>
    <col min="4098" max="4098" width="23.25" style="864" bestFit="1" customWidth="1"/>
    <col min="4099" max="4099" width="25.5" style="864" bestFit="1" customWidth="1"/>
    <col min="4100" max="4100" width="21.75" style="864" customWidth="1"/>
    <col min="4101" max="4101" width="19.125" style="864" bestFit="1" customWidth="1"/>
    <col min="4102" max="4102" width="15.125" style="864" bestFit="1" customWidth="1"/>
    <col min="4103" max="4103" width="24.25" style="864" bestFit="1" customWidth="1"/>
    <col min="4104" max="4104" width="9" style="864" bestFit="1"/>
    <col min="4105" max="4105" width="35.875" style="864" bestFit="1" customWidth="1"/>
    <col min="4106" max="4106" width="15" style="864" bestFit="1" customWidth="1"/>
    <col min="4107" max="4352" width="9" style="864"/>
    <col min="4353" max="4353" width="19.5" style="864" customWidth="1"/>
    <col min="4354" max="4354" width="23.25" style="864" bestFit="1" customWidth="1"/>
    <col min="4355" max="4355" width="25.5" style="864" bestFit="1" customWidth="1"/>
    <col min="4356" max="4356" width="21.75" style="864" customWidth="1"/>
    <col min="4357" max="4357" width="19.125" style="864" bestFit="1" customWidth="1"/>
    <col min="4358" max="4358" width="15.125" style="864" bestFit="1" customWidth="1"/>
    <col min="4359" max="4359" width="24.25" style="864" bestFit="1" customWidth="1"/>
    <col min="4360" max="4360" width="9" style="864" bestFit="1"/>
    <col min="4361" max="4361" width="35.875" style="864" bestFit="1" customWidth="1"/>
    <col min="4362" max="4362" width="15" style="864" bestFit="1" customWidth="1"/>
    <col min="4363" max="4608" width="9" style="864"/>
    <col min="4609" max="4609" width="19.5" style="864" customWidth="1"/>
    <col min="4610" max="4610" width="23.25" style="864" bestFit="1" customWidth="1"/>
    <col min="4611" max="4611" width="25.5" style="864" bestFit="1" customWidth="1"/>
    <col min="4612" max="4612" width="21.75" style="864" customWidth="1"/>
    <col min="4613" max="4613" width="19.125" style="864" bestFit="1" customWidth="1"/>
    <col min="4614" max="4614" width="15.125" style="864" bestFit="1" customWidth="1"/>
    <col min="4615" max="4615" width="24.25" style="864" bestFit="1" customWidth="1"/>
    <col min="4616" max="4616" width="9" style="864" bestFit="1"/>
    <col min="4617" max="4617" width="35.875" style="864" bestFit="1" customWidth="1"/>
    <col min="4618" max="4618" width="15" style="864" bestFit="1" customWidth="1"/>
    <col min="4619" max="4864" width="9" style="864"/>
    <col min="4865" max="4865" width="19.5" style="864" customWidth="1"/>
    <col min="4866" max="4866" width="23.25" style="864" bestFit="1" customWidth="1"/>
    <col min="4867" max="4867" width="25.5" style="864" bestFit="1" customWidth="1"/>
    <col min="4868" max="4868" width="21.75" style="864" customWidth="1"/>
    <col min="4869" max="4869" width="19.125" style="864" bestFit="1" customWidth="1"/>
    <col min="4870" max="4870" width="15.125" style="864" bestFit="1" customWidth="1"/>
    <col min="4871" max="4871" width="24.25" style="864" bestFit="1" customWidth="1"/>
    <col min="4872" max="4872" width="9" style="864" bestFit="1"/>
    <col min="4873" max="4873" width="35.875" style="864" bestFit="1" customWidth="1"/>
    <col min="4874" max="4874" width="15" style="864" bestFit="1" customWidth="1"/>
    <col min="4875" max="5120" width="9" style="864"/>
    <col min="5121" max="5121" width="19.5" style="864" customWidth="1"/>
    <col min="5122" max="5122" width="23.25" style="864" bestFit="1" customWidth="1"/>
    <col min="5123" max="5123" width="25.5" style="864" bestFit="1" customWidth="1"/>
    <col min="5124" max="5124" width="21.75" style="864" customWidth="1"/>
    <col min="5125" max="5125" width="19.125" style="864" bestFit="1" customWidth="1"/>
    <col min="5126" max="5126" width="15.125" style="864" bestFit="1" customWidth="1"/>
    <col min="5127" max="5127" width="24.25" style="864" bestFit="1" customWidth="1"/>
    <col min="5128" max="5128" width="9" style="864" bestFit="1"/>
    <col min="5129" max="5129" width="35.875" style="864" bestFit="1" customWidth="1"/>
    <col min="5130" max="5130" width="15" style="864" bestFit="1" customWidth="1"/>
    <col min="5131" max="5376" width="9" style="864"/>
    <col min="5377" max="5377" width="19.5" style="864" customWidth="1"/>
    <col min="5378" max="5378" width="23.25" style="864" bestFit="1" customWidth="1"/>
    <col min="5379" max="5379" width="25.5" style="864" bestFit="1" customWidth="1"/>
    <col min="5380" max="5380" width="21.75" style="864" customWidth="1"/>
    <col min="5381" max="5381" width="19.125" style="864" bestFit="1" customWidth="1"/>
    <col min="5382" max="5382" width="15.125" style="864" bestFit="1" customWidth="1"/>
    <col min="5383" max="5383" width="24.25" style="864" bestFit="1" customWidth="1"/>
    <col min="5384" max="5384" width="9" style="864" bestFit="1"/>
    <col min="5385" max="5385" width="35.875" style="864" bestFit="1" customWidth="1"/>
    <col min="5386" max="5386" width="15" style="864" bestFit="1" customWidth="1"/>
    <col min="5387" max="5632" width="9" style="864"/>
    <col min="5633" max="5633" width="19.5" style="864" customWidth="1"/>
    <col min="5634" max="5634" width="23.25" style="864" bestFit="1" customWidth="1"/>
    <col min="5635" max="5635" width="25.5" style="864" bestFit="1" customWidth="1"/>
    <col min="5636" max="5636" width="21.75" style="864" customWidth="1"/>
    <col min="5637" max="5637" width="19.125" style="864" bestFit="1" customWidth="1"/>
    <col min="5638" max="5638" width="15.125" style="864" bestFit="1" customWidth="1"/>
    <col min="5639" max="5639" width="24.25" style="864" bestFit="1" customWidth="1"/>
    <col min="5640" max="5640" width="9" style="864" bestFit="1"/>
    <col min="5641" max="5641" width="35.875" style="864" bestFit="1" customWidth="1"/>
    <col min="5642" max="5642" width="15" style="864" bestFit="1" customWidth="1"/>
    <col min="5643" max="5888" width="9" style="864"/>
    <col min="5889" max="5889" width="19.5" style="864" customWidth="1"/>
    <col min="5890" max="5890" width="23.25" style="864" bestFit="1" customWidth="1"/>
    <col min="5891" max="5891" width="25.5" style="864" bestFit="1" customWidth="1"/>
    <col min="5892" max="5892" width="21.75" style="864" customWidth="1"/>
    <col min="5893" max="5893" width="19.125" style="864" bestFit="1" customWidth="1"/>
    <col min="5894" max="5894" width="15.125" style="864" bestFit="1" customWidth="1"/>
    <col min="5895" max="5895" width="24.25" style="864" bestFit="1" customWidth="1"/>
    <col min="5896" max="5896" width="9" style="864" bestFit="1"/>
    <col min="5897" max="5897" width="35.875" style="864" bestFit="1" customWidth="1"/>
    <col min="5898" max="5898" width="15" style="864" bestFit="1" customWidth="1"/>
    <col min="5899" max="6144" width="9" style="864"/>
    <col min="6145" max="6145" width="19.5" style="864" customWidth="1"/>
    <col min="6146" max="6146" width="23.25" style="864" bestFit="1" customWidth="1"/>
    <col min="6147" max="6147" width="25.5" style="864" bestFit="1" customWidth="1"/>
    <col min="6148" max="6148" width="21.75" style="864" customWidth="1"/>
    <col min="6149" max="6149" width="19.125" style="864" bestFit="1" customWidth="1"/>
    <col min="6150" max="6150" width="15.125" style="864" bestFit="1" customWidth="1"/>
    <col min="6151" max="6151" width="24.25" style="864" bestFit="1" customWidth="1"/>
    <col min="6152" max="6152" width="9" style="864" bestFit="1"/>
    <col min="6153" max="6153" width="35.875" style="864" bestFit="1" customWidth="1"/>
    <col min="6154" max="6154" width="15" style="864" bestFit="1" customWidth="1"/>
    <col min="6155" max="6400" width="9" style="864"/>
    <col min="6401" max="6401" width="19.5" style="864" customWidth="1"/>
    <col min="6402" max="6402" width="23.25" style="864" bestFit="1" customWidth="1"/>
    <col min="6403" max="6403" width="25.5" style="864" bestFit="1" customWidth="1"/>
    <col min="6404" max="6404" width="21.75" style="864" customWidth="1"/>
    <col min="6405" max="6405" width="19.125" style="864" bestFit="1" customWidth="1"/>
    <col min="6406" max="6406" width="15.125" style="864" bestFit="1" customWidth="1"/>
    <col min="6407" max="6407" width="24.25" style="864" bestFit="1" customWidth="1"/>
    <col min="6408" max="6408" width="9" style="864" bestFit="1"/>
    <col min="6409" max="6409" width="35.875" style="864" bestFit="1" customWidth="1"/>
    <col min="6410" max="6410" width="15" style="864" bestFit="1" customWidth="1"/>
    <col min="6411" max="6656" width="9" style="864"/>
    <col min="6657" max="6657" width="19.5" style="864" customWidth="1"/>
    <col min="6658" max="6658" width="23.25" style="864" bestFit="1" customWidth="1"/>
    <col min="6659" max="6659" width="25.5" style="864" bestFit="1" customWidth="1"/>
    <col min="6660" max="6660" width="21.75" style="864" customWidth="1"/>
    <col min="6661" max="6661" width="19.125" style="864" bestFit="1" customWidth="1"/>
    <col min="6662" max="6662" width="15.125" style="864" bestFit="1" customWidth="1"/>
    <col min="6663" max="6663" width="24.25" style="864" bestFit="1" customWidth="1"/>
    <col min="6664" max="6664" width="9" style="864" bestFit="1"/>
    <col min="6665" max="6665" width="35.875" style="864" bestFit="1" customWidth="1"/>
    <col min="6666" max="6666" width="15" style="864" bestFit="1" customWidth="1"/>
    <col min="6667" max="6912" width="9" style="864"/>
    <col min="6913" max="6913" width="19.5" style="864" customWidth="1"/>
    <col min="6914" max="6914" width="23.25" style="864" bestFit="1" customWidth="1"/>
    <col min="6915" max="6915" width="25.5" style="864" bestFit="1" customWidth="1"/>
    <col min="6916" max="6916" width="21.75" style="864" customWidth="1"/>
    <col min="6917" max="6917" width="19.125" style="864" bestFit="1" customWidth="1"/>
    <col min="6918" max="6918" width="15.125" style="864" bestFit="1" customWidth="1"/>
    <col min="6919" max="6919" width="24.25" style="864" bestFit="1" customWidth="1"/>
    <col min="6920" max="6920" width="9" style="864" bestFit="1"/>
    <col min="6921" max="6921" width="35.875" style="864" bestFit="1" customWidth="1"/>
    <col min="6922" max="6922" width="15" style="864" bestFit="1" customWidth="1"/>
    <col min="6923" max="7168" width="9" style="864"/>
    <col min="7169" max="7169" width="19.5" style="864" customWidth="1"/>
    <col min="7170" max="7170" width="23.25" style="864" bestFit="1" customWidth="1"/>
    <col min="7171" max="7171" width="25.5" style="864" bestFit="1" customWidth="1"/>
    <col min="7172" max="7172" width="21.75" style="864" customWidth="1"/>
    <col min="7173" max="7173" width="19.125" style="864" bestFit="1" customWidth="1"/>
    <col min="7174" max="7174" width="15.125" style="864" bestFit="1" customWidth="1"/>
    <col min="7175" max="7175" width="24.25" style="864" bestFit="1" customWidth="1"/>
    <col min="7176" max="7176" width="9" style="864" bestFit="1"/>
    <col min="7177" max="7177" width="35.875" style="864" bestFit="1" customWidth="1"/>
    <col min="7178" max="7178" width="15" style="864" bestFit="1" customWidth="1"/>
    <col min="7179" max="7424" width="9" style="864"/>
    <col min="7425" max="7425" width="19.5" style="864" customWidth="1"/>
    <col min="7426" max="7426" width="23.25" style="864" bestFit="1" customWidth="1"/>
    <col min="7427" max="7427" width="25.5" style="864" bestFit="1" customWidth="1"/>
    <col min="7428" max="7428" width="21.75" style="864" customWidth="1"/>
    <col min="7429" max="7429" width="19.125" style="864" bestFit="1" customWidth="1"/>
    <col min="7430" max="7430" width="15.125" style="864" bestFit="1" customWidth="1"/>
    <col min="7431" max="7431" width="24.25" style="864" bestFit="1" customWidth="1"/>
    <col min="7432" max="7432" width="9" style="864" bestFit="1"/>
    <col min="7433" max="7433" width="35.875" style="864" bestFit="1" customWidth="1"/>
    <col min="7434" max="7434" width="15" style="864" bestFit="1" customWidth="1"/>
    <col min="7435" max="7680" width="9" style="864"/>
    <col min="7681" max="7681" width="19.5" style="864" customWidth="1"/>
    <col min="7682" max="7682" width="23.25" style="864" bestFit="1" customWidth="1"/>
    <col min="7683" max="7683" width="25.5" style="864" bestFit="1" customWidth="1"/>
    <col min="7684" max="7684" width="21.75" style="864" customWidth="1"/>
    <col min="7685" max="7685" width="19.125" style="864" bestFit="1" customWidth="1"/>
    <col min="7686" max="7686" width="15.125" style="864" bestFit="1" customWidth="1"/>
    <col min="7687" max="7687" width="24.25" style="864" bestFit="1" customWidth="1"/>
    <col min="7688" max="7688" width="9" style="864" bestFit="1"/>
    <col min="7689" max="7689" width="35.875" style="864" bestFit="1" customWidth="1"/>
    <col min="7690" max="7690" width="15" style="864" bestFit="1" customWidth="1"/>
    <col min="7691" max="7936" width="9" style="864"/>
    <col min="7937" max="7937" width="19.5" style="864" customWidth="1"/>
    <col min="7938" max="7938" width="23.25" style="864" bestFit="1" customWidth="1"/>
    <col min="7939" max="7939" width="25.5" style="864" bestFit="1" customWidth="1"/>
    <col min="7940" max="7940" width="21.75" style="864" customWidth="1"/>
    <col min="7941" max="7941" width="19.125" style="864" bestFit="1" customWidth="1"/>
    <col min="7942" max="7942" width="15.125" style="864" bestFit="1" customWidth="1"/>
    <col min="7943" max="7943" width="24.25" style="864" bestFit="1" customWidth="1"/>
    <col min="7944" max="7944" width="9" style="864" bestFit="1"/>
    <col min="7945" max="7945" width="35.875" style="864" bestFit="1" customWidth="1"/>
    <col min="7946" max="7946" width="15" style="864" bestFit="1" customWidth="1"/>
    <col min="7947" max="8192" width="9" style="864"/>
    <col min="8193" max="8193" width="19.5" style="864" customWidth="1"/>
    <col min="8194" max="8194" width="23.25" style="864" bestFit="1" customWidth="1"/>
    <col min="8195" max="8195" width="25.5" style="864" bestFit="1" customWidth="1"/>
    <col min="8196" max="8196" width="21.75" style="864" customWidth="1"/>
    <col min="8197" max="8197" width="19.125" style="864" bestFit="1" customWidth="1"/>
    <col min="8198" max="8198" width="15.125" style="864" bestFit="1" customWidth="1"/>
    <col min="8199" max="8199" width="24.25" style="864" bestFit="1" customWidth="1"/>
    <col min="8200" max="8200" width="9" style="864" bestFit="1"/>
    <col min="8201" max="8201" width="35.875" style="864" bestFit="1" customWidth="1"/>
    <col min="8202" max="8202" width="15" style="864" bestFit="1" customWidth="1"/>
    <col min="8203" max="8448" width="9" style="864"/>
    <col min="8449" max="8449" width="19.5" style="864" customWidth="1"/>
    <col min="8450" max="8450" width="23.25" style="864" bestFit="1" customWidth="1"/>
    <col min="8451" max="8451" width="25.5" style="864" bestFit="1" customWidth="1"/>
    <col min="8452" max="8452" width="21.75" style="864" customWidth="1"/>
    <col min="8453" max="8453" width="19.125" style="864" bestFit="1" customWidth="1"/>
    <col min="8454" max="8454" width="15.125" style="864" bestFit="1" customWidth="1"/>
    <col min="8455" max="8455" width="24.25" style="864" bestFit="1" customWidth="1"/>
    <col min="8456" max="8456" width="9" style="864" bestFit="1"/>
    <col min="8457" max="8457" width="35.875" style="864" bestFit="1" customWidth="1"/>
    <col min="8458" max="8458" width="15" style="864" bestFit="1" customWidth="1"/>
    <col min="8459" max="8704" width="9" style="864"/>
    <col min="8705" max="8705" width="19.5" style="864" customWidth="1"/>
    <col min="8706" max="8706" width="23.25" style="864" bestFit="1" customWidth="1"/>
    <col min="8707" max="8707" width="25.5" style="864" bestFit="1" customWidth="1"/>
    <col min="8708" max="8708" width="21.75" style="864" customWidth="1"/>
    <col min="8709" max="8709" width="19.125" style="864" bestFit="1" customWidth="1"/>
    <col min="8710" max="8710" width="15.125" style="864" bestFit="1" customWidth="1"/>
    <col min="8711" max="8711" width="24.25" style="864" bestFit="1" customWidth="1"/>
    <col min="8712" max="8712" width="9" style="864" bestFit="1"/>
    <col min="8713" max="8713" width="35.875" style="864" bestFit="1" customWidth="1"/>
    <col min="8714" max="8714" width="15" style="864" bestFit="1" customWidth="1"/>
    <col min="8715" max="8960" width="9" style="864"/>
    <col min="8961" max="8961" width="19.5" style="864" customWidth="1"/>
    <col min="8962" max="8962" width="23.25" style="864" bestFit="1" customWidth="1"/>
    <col min="8963" max="8963" width="25.5" style="864" bestFit="1" customWidth="1"/>
    <col min="8964" max="8964" width="21.75" style="864" customWidth="1"/>
    <col min="8965" max="8965" width="19.125" style="864" bestFit="1" customWidth="1"/>
    <col min="8966" max="8966" width="15.125" style="864" bestFit="1" customWidth="1"/>
    <col min="8967" max="8967" width="24.25" style="864" bestFit="1" customWidth="1"/>
    <col min="8968" max="8968" width="9" style="864" bestFit="1"/>
    <col min="8969" max="8969" width="35.875" style="864" bestFit="1" customWidth="1"/>
    <col min="8970" max="8970" width="15" style="864" bestFit="1" customWidth="1"/>
    <col min="8971" max="9216" width="9" style="864"/>
    <col min="9217" max="9217" width="19.5" style="864" customWidth="1"/>
    <col min="9218" max="9218" width="23.25" style="864" bestFit="1" customWidth="1"/>
    <col min="9219" max="9219" width="25.5" style="864" bestFit="1" customWidth="1"/>
    <col min="9220" max="9220" width="21.75" style="864" customWidth="1"/>
    <col min="9221" max="9221" width="19.125" style="864" bestFit="1" customWidth="1"/>
    <col min="9222" max="9222" width="15.125" style="864" bestFit="1" customWidth="1"/>
    <col min="9223" max="9223" width="24.25" style="864" bestFit="1" customWidth="1"/>
    <col min="9224" max="9224" width="9" style="864" bestFit="1"/>
    <col min="9225" max="9225" width="35.875" style="864" bestFit="1" customWidth="1"/>
    <col min="9226" max="9226" width="15" style="864" bestFit="1" customWidth="1"/>
    <col min="9227" max="9472" width="9" style="864"/>
    <col min="9473" max="9473" width="19.5" style="864" customWidth="1"/>
    <col min="9474" max="9474" width="23.25" style="864" bestFit="1" customWidth="1"/>
    <col min="9475" max="9475" width="25.5" style="864" bestFit="1" customWidth="1"/>
    <col min="9476" max="9476" width="21.75" style="864" customWidth="1"/>
    <col min="9477" max="9477" width="19.125" style="864" bestFit="1" customWidth="1"/>
    <col min="9478" max="9478" width="15.125" style="864" bestFit="1" customWidth="1"/>
    <col min="9479" max="9479" width="24.25" style="864" bestFit="1" customWidth="1"/>
    <col min="9480" max="9480" width="9" style="864" bestFit="1"/>
    <col min="9481" max="9481" width="35.875" style="864" bestFit="1" customWidth="1"/>
    <col min="9482" max="9482" width="15" style="864" bestFit="1" customWidth="1"/>
    <col min="9483" max="9728" width="9" style="864"/>
    <col min="9729" max="9729" width="19.5" style="864" customWidth="1"/>
    <col min="9730" max="9730" width="23.25" style="864" bestFit="1" customWidth="1"/>
    <col min="9731" max="9731" width="25.5" style="864" bestFit="1" customWidth="1"/>
    <col min="9732" max="9732" width="21.75" style="864" customWidth="1"/>
    <col min="9733" max="9733" width="19.125" style="864" bestFit="1" customWidth="1"/>
    <col min="9734" max="9734" width="15.125" style="864" bestFit="1" customWidth="1"/>
    <col min="9735" max="9735" width="24.25" style="864" bestFit="1" customWidth="1"/>
    <col min="9736" max="9736" width="9" style="864" bestFit="1"/>
    <col min="9737" max="9737" width="35.875" style="864" bestFit="1" customWidth="1"/>
    <col min="9738" max="9738" width="15" style="864" bestFit="1" customWidth="1"/>
    <col min="9739" max="9984" width="9" style="864"/>
    <col min="9985" max="9985" width="19.5" style="864" customWidth="1"/>
    <col min="9986" max="9986" width="23.25" style="864" bestFit="1" customWidth="1"/>
    <col min="9987" max="9987" width="25.5" style="864" bestFit="1" customWidth="1"/>
    <col min="9988" max="9988" width="21.75" style="864" customWidth="1"/>
    <col min="9989" max="9989" width="19.125" style="864" bestFit="1" customWidth="1"/>
    <col min="9990" max="9990" width="15.125" style="864" bestFit="1" customWidth="1"/>
    <col min="9991" max="9991" width="24.25" style="864" bestFit="1" customWidth="1"/>
    <col min="9992" max="9992" width="9" style="864" bestFit="1"/>
    <col min="9993" max="9993" width="35.875" style="864" bestFit="1" customWidth="1"/>
    <col min="9994" max="9994" width="15" style="864" bestFit="1" customWidth="1"/>
    <col min="9995" max="10240" width="9" style="864"/>
    <col min="10241" max="10241" width="19.5" style="864" customWidth="1"/>
    <col min="10242" max="10242" width="23.25" style="864" bestFit="1" customWidth="1"/>
    <col min="10243" max="10243" width="25.5" style="864" bestFit="1" customWidth="1"/>
    <col min="10244" max="10244" width="21.75" style="864" customWidth="1"/>
    <col min="10245" max="10245" width="19.125" style="864" bestFit="1" customWidth="1"/>
    <col min="10246" max="10246" width="15.125" style="864" bestFit="1" customWidth="1"/>
    <col min="10247" max="10247" width="24.25" style="864" bestFit="1" customWidth="1"/>
    <col min="10248" max="10248" width="9" style="864" bestFit="1"/>
    <col min="10249" max="10249" width="35.875" style="864" bestFit="1" customWidth="1"/>
    <col min="10250" max="10250" width="15" style="864" bestFit="1" customWidth="1"/>
    <col min="10251" max="10496" width="9" style="864"/>
    <col min="10497" max="10497" width="19.5" style="864" customWidth="1"/>
    <col min="10498" max="10498" width="23.25" style="864" bestFit="1" customWidth="1"/>
    <col min="10499" max="10499" width="25.5" style="864" bestFit="1" customWidth="1"/>
    <col min="10500" max="10500" width="21.75" style="864" customWidth="1"/>
    <col min="10501" max="10501" width="19.125" style="864" bestFit="1" customWidth="1"/>
    <col min="10502" max="10502" width="15.125" style="864" bestFit="1" customWidth="1"/>
    <col min="10503" max="10503" width="24.25" style="864" bestFit="1" customWidth="1"/>
    <col min="10504" max="10504" width="9" style="864" bestFit="1"/>
    <col min="10505" max="10505" width="35.875" style="864" bestFit="1" customWidth="1"/>
    <col min="10506" max="10506" width="15" style="864" bestFit="1" customWidth="1"/>
    <col min="10507" max="10752" width="9" style="864"/>
    <col min="10753" max="10753" width="19.5" style="864" customWidth="1"/>
    <col min="10754" max="10754" width="23.25" style="864" bestFit="1" customWidth="1"/>
    <col min="10755" max="10755" width="25.5" style="864" bestFit="1" customWidth="1"/>
    <col min="10756" max="10756" width="21.75" style="864" customWidth="1"/>
    <col min="10757" max="10757" width="19.125" style="864" bestFit="1" customWidth="1"/>
    <col min="10758" max="10758" width="15.125" style="864" bestFit="1" customWidth="1"/>
    <col min="10759" max="10759" width="24.25" style="864" bestFit="1" customWidth="1"/>
    <col min="10760" max="10760" width="9" style="864" bestFit="1"/>
    <col min="10761" max="10761" width="35.875" style="864" bestFit="1" customWidth="1"/>
    <col min="10762" max="10762" width="15" style="864" bestFit="1" customWidth="1"/>
    <col min="10763" max="11008" width="9" style="864"/>
    <col min="11009" max="11009" width="19.5" style="864" customWidth="1"/>
    <col min="11010" max="11010" width="23.25" style="864" bestFit="1" customWidth="1"/>
    <col min="11011" max="11011" width="25.5" style="864" bestFit="1" customWidth="1"/>
    <col min="11012" max="11012" width="21.75" style="864" customWidth="1"/>
    <col min="11013" max="11013" width="19.125" style="864" bestFit="1" customWidth="1"/>
    <col min="11014" max="11014" width="15.125" style="864" bestFit="1" customWidth="1"/>
    <col min="11015" max="11015" width="24.25" style="864" bestFit="1" customWidth="1"/>
    <col min="11016" max="11016" width="9" style="864" bestFit="1"/>
    <col min="11017" max="11017" width="35.875" style="864" bestFit="1" customWidth="1"/>
    <col min="11018" max="11018" width="15" style="864" bestFit="1" customWidth="1"/>
    <col min="11019" max="11264" width="9" style="864"/>
    <col min="11265" max="11265" width="19.5" style="864" customWidth="1"/>
    <col min="11266" max="11266" width="23.25" style="864" bestFit="1" customWidth="1"/>
    <col min="11267" max="11267" width="25.5" style="864" bestFit="1" customWidth="1"/>
    <col min="11268" max="11268" width="21.75" style="864" customWidth="1"/>
    <col min="11269" max="11269" width="19.125" style="864" bestFit="1" customWidth="1"/>
    <col min="11270" max="11270" width="15.125" style="864" bestFit="1" customWidth="1"/>
    <col min="11271" max="11271" width="24.25" style="864" bestFit="1" customWidth="1"/>
    <col min="11272" max="11272" width="9" style="864" bestFit="1"/>
    <col min="11273" max="11273" width="35.875" style="864" bestFit="1" customWidth="1"/>
    <col min="11274" max="11274" width="15" style="864" bestFit="1" customWidth="1"/>
    <col min="11275" max="11520" width="9" style="864"/>
    <col min="11521" max="11521" width="19.5" style="864" customWidth="1"/>
    <col min="11522" max="11522" width="23.25" style="864" bestFit="1" customWidth="1"/>
    <col min="11523" max="11523" width="25.5" style="864" bestFit="1" customWidth="1"/>
    <col min="11524" max="11524" width="21.75" style="864" customWidth="1"/>
    <col min="11525" max="11525" width="19.125" style="864" bestFit="1" customWidth="1"/>
    <col min="11526" max="11526" width="15.125" style="864" bestFit="1" customWidth="1"/>
    <col min="11527" max="11527" width="24.25" style="864" bestFit="1" customWidth="1"/>
    <col min="11528" max="11528" width="9" style="864" bestFit="1"/>
    <col min="11529" max="11529" width="35.875" style="864" bestFit="1" customWidth="1"/>
    <col min="11530" max="11530" width="15" style="864" bestFit="1" customWidth="1"/>
    <col min="11531" max="11776" width="9" style="864"/>
    <col min="11777" max="11777" width="19.5" style="864" customWidth="1"/>
    <col min="11778" max="11778" width="23.25" style="864" bestFit="1" customWidth="1"/>
    <col min="11779" max="11779" width="25.5" style="864" bestFit="1" customWidth="1"/>
    <col min="11780" max="11780" width="21.75" style="864" customWidth="1"/>
    <col min="11781" max="11781" width="19.125" style="864" bestFit="1" customWidth="1"/>
    <col min="11782" max="11782" width="15.125" style="864" bestFit="1" customWidth="1"/>
    <col min="11783" max="11783" width="24.25" style="864" bestFit="1" customWidth="1"/>
    <col min="11784" max="11784" width="9" style="864" bestFit="1"/>
    <col min="11785" max="11785" width="35.875" style="864" bestFit="1" customWidth="1"/>
    <col min="11786" max="11786" width="15" style="864" bestFit="1" customWidth="1"/>
    <col min="11787" max="12032" width="9" style="864"/>
    <col min="12033" max="12033" width="19.5" style="864" customWidth="1"/>
    <col min="12034" max="12034" width="23.25" style="864" bestFit="1" customWidth="1"/>
    <col min="12035" max="12035" width="25.5" style="864" bestFit="1" customWidth="1"/>
    <col min="12036" max="12036" width="21.75" style="864" customWidth="1"/>
    <col min="12037" max="12037" width="19.125" style="864" bestFit="1" customWidth="1"/>
    <col min="12038" max="12038" width="15.125" style="864" bestFit="1" customWidth="1"/>
    <col min="12039" max="12039" width="24.25" style="864" bestFit="1" customWidth="1"/>
    <col min="12040" max="12040" width="9" style="864" bestFit="1"/>
    <col min="12041" max="12041" width="35.875" style="864" bestFit="1" customWidth="1"/>
    <col min="12042" max="12042" width="15" style="864" bestFit="1" customWidth="1"/>
    <col min="12043" max="12288" width="9" style="864"/>
    <col min="12289" max="12289" width="19.5" style="864" customWidth="1"/>
    <col min="12290" max="12290" width="23.25" style="864" bestFit="1" customWidth="1"/>
    <col min="12291" max="12291" width="25.5" style="864" bestFit="1" customWidth="1"/>
    <col min="12292" max="12292" width="21.75" style="864" customWidth="1"/>
    <col min="12293" max="12293" width="19.125" style="864" bestFit="1" customWidth="1"/>
    <col min="12294" max="12294" width="15.125" style="864" bestFit="1" customWidth="1"/>
    <col min="12295" max="12295" width="24.25" style="864" bestFit="1" customWidth="1"/>
    <col min="12296" max="12296" width="9" style="864" bestFit="1"/>
    <col min="12297" max="12297" width="35.875" style="864" bestFit="1" customWidth="1"/>
    <col min="12298" max="12298" width="15" style="864" bestFit="1" customWidth="1"/>
    <col min="12299" max="12544" width="9" style="864"/>
    <col min="12545" max="12545" width="19.5" style="864" customWidth="1"/>
    <col min="12546" max="12546" width="23.25" style="864" bestFit="1" customWidth="1"/>
    <col min="12547" max="12547" width="25.5" style="864" bestFit="1" customWidth="1"/>
    <col min="12548" max="12548" width="21.75" style="864" customWidth="1"/>
    <col min="12549" max="12549" width="19.125" style="864" bestFit="1" customWidth="1"/>
    <col min="12550" max="12550" width="15.125" style="864" bestFit="1" customWidth="1"/>
    <col min="12551" max="12551" width="24.25" style="864" bestFit="1" customWidth="1"/>
    <col min="12552" max="12552" width="9" style="864" bestFit="1"/>
    <col min="12553" max="12553" width="35.875" style="864" bestFit="1" customWidth="1"/>
    <col min="12554" max="12554" width="15" style="864" bestFit="1" customWidth="1"/>
    <col min="12555" max="12800" width="9" style="864"/>
    <col min="12801" max="12801" width="19.5" style="864" customWidth="1"/>
    <col min="12802" max="12802" width="23.25" style="864" bestFit="1" customWidth="1"/>
    <col min="12803" max="12803" width="25.5" style="864" bestFit="1" customWidth="1"/>
    <col min="12804" max="12804" width="21.75" style="864" customWidth="1"/>
    <col min="12805" max="12805" width="19.125" style="864" bestFit="1" customWidth="1"/>
    <col min="12806" max="12806" width="15.125" style="864" bestFit="1" customWidth="1"/>
    <col min="12807" max="12807" width="24.25" style="864" bestFit="1" customWidth="1"/>
    <col min="12808" max="12808" width="9" style="864" bestFit="1"/>
    <col min="12809" max="12809" width="35.875" style="864" bestFit="1" customWidth="1"/>
    <col min="12810" max="12810" width="15" style="864" bestFit="1" customWidth="1"/>
    <col min="12811" max="13056" width="9" style="864"/>
    <col min="13057" max="13057" width="19.5" style="864" customWidth="1"/>
    <col min="13058" max="13058" width="23.25" style="864" bestFit="1" customWidth="1"/>
    <col min="13059" max="13059" width="25.5" style="864" bestFit="1" customWidth="1"/>
    <col min="13060" max="13060" width="21.75" style="864" customWidth="1"/>
    <col min="13061" max="13061" width="19.125" style="864" bestFit="1" customWidth="1"/>
    <col min="13062" max="13062" width="15.125" style="864" bestFit="1" customWidth="1"/>
    <col min="13063" max="13063" width="24.25" style="864" bestFit="1" customWidth="1"/>
    <col min="13064" max="13064" width="9" style="864" bestFit="1"/>
    <col min="13065" max="13065" width="35.875" style="864" bestFit="1" customWidth="1"/>
    <col min="13066" max="13066" width="15" style="864" bestFit="1" customWidth="1"/>
    <col min="13067" max="13312" width="9" style="864"/>
    <col min="13313" max="13313" width="19.5" style="864" customWidth="1"/>
    <col min="13314" max="13314" width="23.25" style="864" bestFit="1" customWidth="1"/>
    <col min="13315" max="13315" width="25.5" style="864" bestFit="1" customWidth="1"/>
    <col min="13316" max="13316" width="21.75" style="864" customWidth="1"/>
    <col min="13317" max="13317" width="19.125" style="864" bestFit="1" customWidth="1"/>
    <col min="13318" max="13318" width="15.125" style="864" bestFit="1" customWidth="1"/>
    <col min="13319" max="13319" width="24.25" style="864" bestFit="1" customWidth="1"/>
    <col min="13320" max="13320" width="9" style="864" bestFit="1"/>
    <col min="13321" max="13321" width="35.875" style="864" bestFit="1" customWidth="1"/>
    <col min="13322" max="13322" width="15" style="864" bestFit="1" customWidth="1"/>
    <col min="13323" max="13568" width="9" style="864"/>
    <col min="13569" max="13569" width="19.5" style="864" customWidth="1"/>
    <col min="13570" max="13570" width="23.25" style="864" bestFit="1" customWidth="1"/>
    <col min="13571" max="13571" width="25.5" style="864" bestFit="1" customWidth="1"/>
    <col min="13572" max="13572" width="21.75" style="864" customWidth="1"/>
    <col min="13573" max="13573" width="19.125" style="864" bestFit="1" customWidth="1"/>
    <col min="13574" max="13574" width="15.125" style="864" bestFit="1" customWidth="1"/>
    <col min="13575" max="13575" width="24.25" style="864" bestFit="1" customWidth="1"/>
    <col min="13576" max="13576" width="9" style="864" bestFit="1"/>
    <col min="13577" max="13577" width="35.875" style="864" bestFit="1" customWidth="1"/>
    <col min="13578" max="13578" width="15" style="864" bestFit="1" customWidth="1"/>
    <col min="13579" max="13824" width="9" style="864"/>
    <col min="13825" max="13825" width="19.5" style="864" customWidth="1"/>
    <col min="13826" max="13826" width="23.25" style="864" bestFit="1" customWidth="1"/>
    <col min="13827" max="13827" width="25.5" style="864" bestFit="1" customWidth="1"/>
    <col min="13828" max="13828" width="21.75" style="864" customWidth="1"/>
    <col min="13829" max="13829" width="19.125" style="864" bestFit="1" customWidth="1"/>
    <col min="13830" max="13830" width="15.125" style="864" bestFit="1" customWidth="1"/>
    <col min="13831" max="13831" width="24.25" style="864" bestFit="1" customWidth="1"/>
    <col min="13832" max="13832" width="9" style="864" bestFit="1"/>
    <col min="13833" max="13833" width="35.875" style="864" bestFit="1" customWidth="1"/>
    <col min="13834" max="13834" width="15" style="864" bestFit="1" customWidth="1"/>
    <col min="13835" max="14080" width="9" style="864"/>
    <col min="14081" max="14081" width="19.5" style="864" customWidth="1"/>
    <col min="14082" max="14082" width="23.25" style="864" bestFit="1" customWidth="1"/>
    <col min="14083" max="14083" width="25.5" style="864" bestFit="1" customWidth="1"/>
    <col min="14084" max="14084" width="21.75" style="864" customWidth="1"/>
    <col min="14085" max="14085" width="19.125" style="864" bestFit="1" customWidth="1"/>
    <col min="14086" max="14086" width="15.125" style="864" bestFit="1" customWidth="1"/>
    <col min="14087" max="14087" width="24.25" style="864" bestFit="1" customWidth="1"/>
    <col min="14088" max="14088" width="9" style="864" bestFit="1"/>
    <col min="14089" max="14089" width="35.875" style="864" bestFit="1" customWidth="1"/>
    <col min="14090" max="14090" width="15" style="864" bestFit="1" customWidth="1"/>
    <col min="14091" max="14336" width="9" style="864"/>
    <col min="14337" max="14337" width="19.5" style="864" customWidth="1"/>
    <col min="14338" max="14338" width="23.25" style="864" bestFit="1" customWidth="1"/>
    <col min="14339" max="14339" width="25.5" style="864" bestFit="1" customWidth="1"/>
    <col min="14340" max="14340" width="21.75" style="864" customWidth="1"/>
    <col min="14341" max="14341" width="19.125" style="864" bestFit="1" customWidth="1"/>
    <col min="14342" max="14342" width="15.125" style="864" bestFit="1" customWidth="1"/>
    <col min="14343" max="14343" width="24.25" style="864" bestFit="1" customWidth="1"/>
    <col min="14344" max="14344" width="9" style="864" bestFit="1"/>
    <col min="14345" max="14345" width="35.875" style="864" bestFit="1" customWidth="1"/>
    <col min="14346" max="14346" width="15" style="864" bestFit="1" customWidth="1"/>
    <col min="14347" max="14592" width="9" style="864"/>
    <col min="14593" max="14593" width="19.5" style="864" customWidth="1"/>
    <col min="14594" max="14594" width="23.25" style="864" bestFit="1" customWidth="1"/>
    <col min="14595" max="14595" width="25.5" style="864" bestFit="1" customWidth="1"/>
    <col min="14596" max="14596" width="21.75" style="864" customWidth="1"/>
    <col min="14597" max="14597" width="19.125" style="864" bestFit="1" customWidth="1"/>
    <col min="14598" max="14598" width="15.125" style="864" bestFit="1" customWidth="1"/>
    <col min="14599" max="14599" width="24.25" style="864" bestFit="1" customWidth="1"/>
    <col min="14600" max="14600" width="9" style="864" bestFit="1"/>
    <col min="14601" max="14601" width="35.875" style="864" bestFit="1" customWidth="1"/>
    <col min="14602" max="14602" width="15" style="864" bestFit="1" customWidth="1"/>
    <col min="14603" max="14848" width="9" style="864"/>
    <col min="14849" max="14849" width="19.5" style="864" customWidth="1"/>
    <col min="14850" max="14850" width="23.25" style="864" bestFit="1" customWidth="1"/>
    <col min="14851" max="14851" width="25.5" style="864" bestFit="1" customWidth="1"/>
    <col min="14852" max="14852" width="21.75" style="864" customWidth="1"/>
    <col min="14853" max="14853" width="19.125" style="864" bestFit="1" customWidth="1"/>
    <col min="14854" max="14854" width="15.125" style="864" bestFit="1" customWidth="1"/>
    <col min="14855" max="14855" width="24.25" style="864" bestFit="1" customWidth="1"/>
    <col min="14856" max="14856" width="9" style="864" bestFit="1"/>
    <col min="14857" max="14857" width="35.875" style="864" bestFit="1" customWidth="1"/>
    <col min="14858" max="14858" width="15" style="864" bestFit="1" customWidth="1"/>
    <col min="14859" max="15104" width="9" style="864"/>
    <col min="15105" max="15105" width="19.5" style="864" customWidth="1"/>
    <col min="15106" max="15106" width="23.25" style="864" bestFit="1" customWidth="1"/>
    <col min="15107" max="15107" width="25.5" style="864" bestFit="1" customWidth="1"/>
    <col min="15108" max="15108" width="21.75" style="864" customWidth="1"/>
    <col min="15109" max="15109" width="19.125" style="864" bestFit="1" customWidth="1"/>
    <col min="15110" max="15110" width="15.125" style="864" bestFit="1" customWidth="1"/>
    <col min="15111" max="15111" width="24.25" style="864" bestFit="1" customWidth="1"/>
    <col min="15112" max="15112" width="9" style="864" bestFit="1"/>
    <col min="15113" max="15113" width="35.875" style="864" bestFit="1" customWidth="1"/>
    <col min="15114" max="15114" width="15" style="864" bestFit="1" customWidth="1"/>
    <col min="15115" max="15360" width="9" style="864"/>
    <col min="15361" max="15361" width="19.5" style="864" customWidth="1"/>
    <col min="15362" max="15362" width="23.25" style="864" bestFit="1" customWidth="1"/>
    <col min="15363" max="15363" width="25.5" style="864" bestFit="1" customWidth="1"/>
    <col min="15364" max="15364" width="21.75" style="864" customWidth="1"/>
    <col min="15365" max="15365" width="19.125" style="864" bestFit="1" customWidth="1"/>
    <col min="15366" max="15366" width="15.125" style="864" bestFit="1" customWidth="1"/>
    <col min="15367" max="15367" width="24.25" style="864" bestFit="1" customWidth="1"/>
    <col min="15368" max="15368" width="9" style="864" bestFit="1"/>
    <col min="15369" max="15369" width="35.875" style="864" bestFit="1" customWidth="1"/>
    <col min="15370" max="15370" width="15" style="864" bestFit="1" customWidth="1"/>
    <col min="15371" max="15616" width="9" style="864"/>
    <col min="15617" max="15617" width="19.5" style="864" customWidth="1"/>
    <col min="15618" max="15618" width="23.25" style="864" bestFit="1" customWidth="1"/>
    <col min="15619" max="15619" width="25.5" style="864" bestFit="1" customWidth="1"/>
    <col min="15620" max="15620" width="21.75" style="864" customWidth="1"/>
    <col min="15621" max="15621" width="19.125" style="864" bestFit="1" customWidth="1"/>
    <col min="15622" max="15622" width="15.125" style="864" bestFit="1" customWidth="1"/>
    <col min="15623" max="15623" width="24.25" style="864" bestFit="1" customWidth="1"/>
    <col min="15624" max="15624" width="9" style="864" bestFit="1"/>
    <col min="15625" max="15625" width="35.875" style="864" bestFit="1" customWidth="1"/>
    <col min="15626" max="15626" width="15" style="864" bestFit="1" customWidth="1"/>
    <col min="15627" max="15872" width="9" style="864"/>
    <col min="15873" max="15873" width="19.5" style="864" customWidth="1"/>
    <col min="15874" max="15874" width="23.25" style="864" bestFit="1" customWidth="1"/>
    <col min="15875" max="15875" width="25.5" style="864" bestFit="1" customWidth="1"/>
    <col min="15876" max="15876" width="21.75" style="864" customWidth="1"/>
    <col min="15877" max="15877" width="19.125" style="864" bestFit="1" customWidth="1"/>
    <col min="15878" max="15878" width="15.125" style="864" bestFit="1" customWidth="1"/>
    <col min="15879" max="15879" width="24.25" style="864" bestFit="1" customWidth="1"/>
    <col min="15880" max="15880" width="9" style="864" bestFit="1"/>
    <col min="15881" max="15881" width="35.875" style="864" bestFit="1" customWidth="1"/>
    <col min="15882" max="15882" width="15" style="864" bestFit="1" customWidth="1"/>
    <col min="15883" max="16128" width="9" style="864"/>
    <col min="16129" max="16129" width="19.5" style="864" customWidth="1"/>
    <col min="16130" max="16130" width="23.25" style="864" bestFit="1" customWidth="1"/>
    <col min="16131" max="16131" width="25.5" style="864" bestFit="1" customWidth="1"/>
    <col min="16132" max="16132" width="21.75" style="864" customWidth="1"/>
    <col min="16133" max="16133" width="19.125" style="864" bestFit="1" customWidth="1"/>
    <col min="16134" max="16134" width="15.125" style="864" bestFit="1" customWidth="1"/>
    <col min="16135" max="16135" width="24.25" style="864" bestFit="1" customWidth="1"/>
    <col min="16136" max="16136" width="9" style="864" bestFit="1"/>
    <col min="16137" max="16137" width="35.875" style="864" bestFit="1" customWidth="1"/>
    <col min="16138" max="16138" width="15" style="864" bestFit="1" customWidth="1"/>
    <col min="16139" max="16384" width="9" style="864"/>
  </cols>
  <sheetData>
    <row r="1" spans="1:10">
      <c r="A1" s="996" t="s">
        <v>4471</v>
      </c>
      <c r="B1" s="996" t="s">
        <v>4472</v>
      </c>
      <c r="C1" s="996" t="s">
        <v>4473</v>
      </c>
      <c r="D1" s="996" t="s">
        <v>4474</v>
      </c>
      <c r="E1" s="996" t="s">
        <v>4475</v>
      </c>
      <c r="F1" s="996" t="s">
        <v>4476</v>
      </c>
      <c r="G1" s="996" t="s">
        <v>4477</v>
      </c>
      <c r="H1" s="996" t="s">
        <v>4478</v>
      </c>
      <c r="I1" s="996" t="s">
        <v>4479</v>
      </c>
      <c r="J1" s="996" t="s">
        <v>4480</v>
      </c>
    </row>
    <row r="2" spans="1:10" s="807" customFormat="1" ht="31.5" customHeight="1">
      <c r="A2" s="997" t="str">
        <f>IF('第二面-3'!K9="","",SUBSTITUTE('第二面-3'!K9,"-",""))</f>
        <v/>
      </c>
      <c r="B2" s="997" t="str">
        <f>'第二面-3'!K4</f>
        <v/>
      </c>
      <c r="C2" s="999"/>
      <c r="D2" s="999"/>
      <c r="E2" s="999"/>
      <c r="F2" s="997" t="str">
        <f>'第二面-3'!K6</f>
        <v/>
      </c>
      <c r="G2" s="999" t="s">
        <v>4395</v>
      </c>
      <c r="H2" s="997" t="str">
        <f>'第二面-3'!K7</f>
        <v/>
      </c>
      <c r="I2" s="998" t="str">
        <f>'第二面-3'!K8</f>
        <v/>
      </c>
      <c r="J2" s="998" t="str">
        <f>'第二面-3'!K9</f>
        <v/>
      </c>
    </row>
    <row r="4" spans="1:10">
      <c r="A4" s="864" t="str">
        <f>第二面!K56</f>
        <v/>
      </c>
    </row>
  </sheetData>
  <phoneticPr fontId="1"/>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C256-A897-48C7-AA66-6905DA63380C}">
  <sheetPr>
    <tabColor theme="1" tint="0.34998626667073579"/>
  </sheetPr>
  <dimension ref="A1:Y4"/>
  <sheetViews>
    <sheetView workbookViewId="0">
      <selection activeCell="AD2" sqref="AD2"/>
    </sheetView>
  </sheetViews>
  <sheetFormatPr defaultRowHeight="13.5"/>
  <cols>
    <col min="1" max="1" width="7.875" style="864" bestFit="1" customWidth="1"/>
    <col min="2" max="2" width="18.125" style="864" bestFit="1" customWidth="1"/>
    <col min="3" max="3" width="28" style="864" bestFit="1" customWidth="1"/>
    <col min="4" max="4" width="10.875" style="864" bestFit="1" customWidth="1"/>
    <col min="5" max="5" width="20.75" style="864" bestFit="1" customWidth="1"/>
    <col min="6" max="6" width="16.375" style="864" bestFit="1" customWidth="1"/>
    <col min="7" max="7" width="26.25" style="864" bestFit="1" customWidth="1"/>
    <col min="8" max="8" width="9.75" style="864" bestFit="1" customWidth="1"/>
    <col min="9" max="9" width="18.125" style="864" bestFit="1" customWidth="1"/>
    <col min="10" max="10" width="13.875" style="864" bestFit="1" customWidth="1"/>
    <col min="11" max="11" width="19.125" style="864" bestFit="1" customWidth="1"/>
    <col min="12" max="12" width="5.75" style="864" bestFit="1" customWidth="1"/>
    <col min="13" max="13" width="7.75" style="864" bestFit="1" customWidth="1"/>
    <col min="14" max="15" width="7.125" style="864" bestFit="1" customWidth="1"/>
    <col min="16" max="16" width="7.75" style="864" bestFit="1" customWidth="1"/>
    <col min="17" max="18" width="7.125" style="864" bestFit="1" customWidth="1"/>
    <col min="19" max="19" width="19.625" style="864" bestFit="1" customWidth="1"/>
    <col min="20" max="21" width="5.75" style="864" bestFit="1" customWidth="1"/>
    <col min="22" max="22" width="9" style="864"/>
    <col min="23" max="23" width="11.875" style="864" bestFit="1" customWidth="1"/>
    <col min="24" max="24" width="14.125" style="864" bestFit="1" customWidth="1"/>
    <col min="25" max="25" width="16.375" style="864" bestFit="1" customWidth="1"/>
    <col min="26" max="256" width="9" style="864"/>
    <col min="257" max="257" width="7.875" style="864" bestFit="1" customWidth="1"/>
    <col min="258" max="258" width="18.125" style="864" bestFit="1" customWidth="1"/>
    <col min="259" max="259" width="28" style="864" bestFit="1" customWidth="1"/>
    <col min="260" max="260" width="10.875" style="864" bestFit="1" customWidth="1"/>
    <col min="261" max="261" width="20.75" style="864" bestFit="1" customWidth="1"/>
    <col min="262" max="262" width="16.375" style="864" bestFit="1" customWidth="1"/>
    <col min="263" max="263" width="26.25" style="864" bestFit="1" customWidth="1"/>
    <col min="264" max="264" width="9.75" style="864" bestFit="1" customWidth="1"/>
    <col min="265" max="265" width="18.125" style="864" bestFit="1" customWidth="1"/>
    <col min="266" max="266" width="13.875" style="864" bestFit="1" customWidth="1"/>
    <col min="267" max="267" width="19.125" style="864" bestFit="1" customWidth="1"/>
    <col min="268" max="268" width="5.75" style="864" bestFit="1" customWidth="1"/>
    <col min="269" max="269" width="7.75" style="864" bestFit="1" customWidth="1"/>
    <col min="270" max="271" width="7.125" style="864" bestFit="1" customWidth="1"/>
    <col min="272" max="272" width="7.75" style="864" bestFit="1" customWidth="1"/>
    <col min="273" max="274" width="7.125" style="864" bestFit="1" customWidth="1"/>
    <col min="275" max="275" width="19.625" style="864" bestFit="1" customWidth="1"/>
    <col min="276" max="277" width="5.75" style="864" bestFit="1" customWidth="1"/>
    <col min="278" max="278" width="9" style="864"/>
    <col min="279" max="279" width="11.875" style="864" bestFit="1" customWidth="1"/>
    <col min="280" max="280" width="14.125" style="864" bestFit="1" customWidth="1"/>
    <col min="281" max="281" width="16.375" style="864" bestFit="1" customWidth="1"/>
    <col min="282" max="512" width="9" style="864"/>
    <col min="513" max="513" width="7.875" style="864" bestFit="1" customWidth="1"/>
    <col min="514" max="514" width="18.125" style="864" bestFit="1" customWidth="1"/>
    <col min="515" max="515" width="28" style="864" bestFit="1" customWidth="1"/>
    <col min="516" max="516" width="10.875" style="864" bestFit="1" customWidth="1"/>
    <col min="517" max="517" width="20.75" style="864" bestFit="1" customWidth="1"/>
    <col min="518" max="518" width="16.375" style="864" bestFit="1" customWidth="1"/>
    <col min="519" max="519" width="26.25" style="864" bestFit="1" customWidth="1"/>
    <col min="520" max="520" width="9.75" style="864" bestFit="1" customWidth="1"/>
    <col min="521" max="521" width="18.125" style="864" bestFit="1" customWidth="1"/>
    <col min="522" max="522" width="13.875" style="864" bestFit="1" customWidth="1"/>
    <col min="523" max="523" width="19.125" style="864" bestFit="1" customWidth="1"/>
    <col min="524" max="524" width="5.75" style="864" bestFit="1" customWidth="1"/>
    <col min="525" max="525" width="7.75" style="864" bestFit="1" customWidth="1"/>
    <col min="526" max="527" width="7.125" style="864" bestFit="1" customWidth="1"/>
    <col min="528" max="528" width="7.75" style="864" bestFit="1" customWidth="1"/>
    <col min="529" max="530" width="7.125" style="864" bestFit="1" customWidth="1"/>
    <col min="531" max="531" width="19.625" style="864" bestFit="1" customWidth="1"/>
    <col min="532" max="533" width="5.75" style="864" bestFit="1" customWidth="1"/>
    <col min="534" max="534" width="9" style="864"/>
    <col min="535" max="535" width="11.875" style="864" bestFit="1" customWidth="1"/>
    <col min="536" max="536" width="14.125" style="864" bestFit="1" customWidth="1"/>
    <col min="537" max="537" width="16.375" style="864" bestFit="1" customWidth="1"/>
    <col min="538" max="768" width="9" style="864"/>
    <col min="769" max="769" width="7.875" style="864" bestFit="1" customWidth="1"/>
    <col min="770" max="770" width="18.125" style="864" bestFit="1" customWidth="1"/>
    <col min="771" max="771" width="28" style="864" bestFit="1" customWidth="1"/>
    <col min="772" max="772" width="10.875" style="864" bestFit="1" customWidth="1"/>
    <col min="773" max="773" width="20.75" style="864" bestFit="1" customWidth="1"/>
    <col min="774" max="774" width="16.375" style="864" bestFit="1" customWidth="1"/>
    <col min="775" max="775" width="26.25" style="864" bestFit="1" customWidth="1"/>
    <col min="776" max="776" width="9.75" style="864" bestFit="1" customWidth="1"/>
    <col min="777" max="777" width="18.125" style="864" bestFit="1" customWidth="1"/>
    <col min="778" max="778" width="13.875" style="864" bestFit="1" customWidth="1"/>
    <col min="779" max="779" width="19.125" style="864" bestFit="1" customWidth="1"/>
    <col min="780" max="780" width="5.75" style="864" bestFit="1" customWidth="1"/>
    <col min="781" max="781" width="7.75" style="864" bestFit="1" customWidth="1"/>
    <col min="782" max="783" width="7.125" style="864" bestFit="1" customWidth="1"/>
    <col min="784" max="784" width="7.75" style="864" bestFit="1" customWidth="1"/>
    <col min="785" max="786" width="7.125" style="864" bestFit="1" customWidth="1"/>
    <col min="787" max="787" width="19.625" style="864" bestFit="1" customWidth="1"/>
    <col min="788" max="789" width="5.75" style="864" bestFit="1" customWidth="1"/>
    <col min="790" max="790" width="9" style="864"/>
    <col min="791" max="791" width="11.875" style="864" bestFit="1" customWidth="1"/>
    <col min="792" max="792" width="14.125" style="864" bestFit="1" customWidth="1"/>
    <col min="793" max="793" width="16.375" style="864" bestFit="1" customWidth="1"/>
    <col min="794" max="1024" width="9" style="864"/>
    <col min="1025" max="1025" width="7.875" style="864" bestFit="1" customWidth="1"/>
    <col min="1026" max="1026" width="18.125" style="864" bestFit="1" customWidth="1"/>
    <col min="1027" max="1027" width="28" style="864" bestFit="1" customWidth="1"/>
    <col min="1028" max="1028" width="10.875" style="864" bestFit="1" customWidth="1"/>
    <col min="1029" max="1029" width="20.75" style="864" bestFit="1" customWidth="1"/>
    <col min="1030" max="1030" width="16.375" style="864" bestFit="1" customWidth="1"/>
    <col min="1031" max="1031" width="26.25" style="864" bestFit="1" customWidth="1"/>
    <col min="1032" max="1032" width="9.75" style="864" bestFit="1" customWidth="1"/>
    <col min="1033" max="1033" width="18.125" style="864" bestFit="1" customWidth="1"/>
    <col min="1034" max="1034" width="13.875" style="864" bestFit="1" customWidth="1"/>
    <col min="1035" max="1035" width="19.125" style="864" bestFit="1" customWidth="1"/>
    <col min="1036" max="1036" width="5.75" style="864" bestFit="1" customWidth="1"/>
    <col min="1037" max="1037" width="7.75" style="864" bestFit="1" customWidth="1"/>
    <col min="1038" max="1039" width="7.125" style="864" bestFit="1" customWidth="1"/>
    <col min="1040" max="1040" width="7.75" style="864" bestFit="1" customWidth="1"/>
    <col min="1041" max="1042" width="7.125" style="864" bestFit="1" customWidth="1"/>
    <col min="1043" max="1043" width="19.625" style="864" bestFit="1" customWidth="1"/>
    <col min="1044" max="1045" width="5.75" style="864" bestFit="1" customWidth="1"/>
    <col min="1046" max="1046" width="9" style="864"/>
    <col min="1047" max="1047" width="11.875" style="864" bestFit="1" customWidth="1"/>
    <col min="1048" max="1048" width="14.125" style="864" bestFit="1" customWidth="1"/>
    <col min="1049" max="1049" width="16.375" style="864" bestFit="1" customWidth="1"/>
    <col min="1050" max="1280" width="9" style="864"/>
    <col min="1281" max="1281" width="7.875" style="864" bestFit="1" customWidth="1"/>
    <col min="1282" max="1282" width="18.125" style="864" bestFit="1" customWidth="1"/>
    <col min="1283" max="1283" width="28" style="864" bestFit="1" customWidth="1"/>
    <col min="1284" max="1284" width="10.875" style="864" bestFit="1" customWidth="1"/>
    <col min="1285" max="1285" width="20.75" style="864" bestFit="1" customWidth="1"/>
    <col min="1286" max="1286" width="16.375" style="864" bestFit="1" customWidth="1"/>
    <col min="1287" max="1287" width="26.25" style="864" bestFit="1" customWidth="1"/>
    <col min="1288" max="1288" width="9.75" style="864" bestFit="1" customWidth="1"/>
    <col min="1289" max="1289" width="18.125" style="864" bestFit="1" customWidth="1"/>
    <col min="1290" max="1290" width="13.875" style="864" bestFit="1" customWidth="1"/>
    <col min="1291" max="1291" width="19.125" style="864" bestFit="1" customWidth="1"/>
    <col min="1292" max="1292" width="5.75" style="864" bestFit="1" customWidth="1"/>
    <col min="1293" max="1293" width="7.75" style="864" bestFit="1" customWidth="1"/>
    <col min="1294" max="1295" width="7.125" style="864" bestFit="1" customWidth="1"/>
    <col min="1296" max="1296" width="7.75" style="864" bestFit="1" customWidth="1"/>
    <col min="1297" max="1298" width="7.125" style="864" bestFit="1" customWidth="1"/>
    <col min="1299" max="1299" width="19.625" style="864" bestFit="1" customWidth="1"/>
    <col min="1300" max="1301" width="5.75" style="864" bestFit="1" customWidth="1"/>
    <col min="1302" max="1302" width="9" style="864"/>
    <col min="1303" max="1303" width="11.875" style="864" bestFit="1" customWidth="1"/>
    <col min="1304" max="1304" width="14.125" style="864" bestFit="1" customWidth="1"/>
    <col min="1305" max="1305" width="16.375" style="864" bestFit="1" customWidth="1"/>
    <col min="1306" max="1536" width="9" style="864"/>
    <col min="1537" max="1537" width="7.875" style="864" bestFit="1" customWidth="1"/>
    <col min="1538" max="1538" width="18.125" style="864" bestFit="1" customWidth="1"/>
    <col min="1539" max="1539" width="28" style="864" bestFit="1" customWidth="1"/>
    <col min="1540" max="1540" width="10.875" style="864" bestFit="1" customWidth="1"/>
    <col min="1541" max="1541" width="20.75" style="864" bestFit="1" customWidth="1"/>
    <col min="1542" max="1542" width="16.375" style="864" bestFit="1" customWidth="1"/>
    <col min="1543" max="1543" width="26.25" style="864" bestFit="1" customWidth="1"/>
    <col min="1544" max="1544" width="9.75" style="864" bestFit="1" customWidth="1"/>
    <col min="1545" max="1545" width="18.125" style="864" bestFit="1" customWidth="1"/>
    <col min="1546" max="1546" width="13.875" style="864" bestFit="1" customWidth="1"/>
    <col min="1547" max="1547" width="19.125" style="864" bestFit="1" customWidth="1"/>
    <col min="1548" max="1548" width="5.75" style="864" bestFit="1" customWidth="1"/>
    <col min="1549" max="1549" width="7.75" style="864" bestFit="1" customWidth="1"/>
    <col min="1550" max="1551" width="7.125" style="864" bestFit="1" customWidth="1"/>
    <col min="1552" max="1552" width="7.75" style="864" bestFit="1" customWidth="1"/>
    <col min="1553" max="1554" width="7.125" style="864" bestFit="1" customWidth="1"/>
    <col min="1555" max="1555" width="19.625" style="864" bestFit="1" customWidth="1"/>
    <col min="1556" max="1557" width="5.75" style="864" bestFit="1" customWidth="1"/>
    <col min="1558" max="1558" width="9" style="864"/>
    <col min="1559" max="1559" width="11.875" style="864" bestFit="1" customWidth="1"/>
    <col min="1560" max="1560" width="14.125" style="864" bestFit="1" customWidth="1"/>
    <col min="1561" max="1561" width="16.375" style="864" bestFit="1" customWidth="1"/>
    <col min="1562" max="1792" width="9" style="864"/>
    <col min="1793" max="1793" width="7.875" style="864" bestFit="1" customWidth="1"/>
    <col min="1794" max="1794" width="18.125" style="864" bestFit="1" customWidth="1"/>
    <col min="1795" max="1795" width="28" style="864" bestFit="1" customWidth="1"/>
    <col min="1796" max="1796" width="10.875" style="864" bestFit="1" customWidth="1"/>
    <col min="1797" max="1797" width="20.75" style="864" bestFit="1" customWidth="1"/>
    <col min="1798" max="1798" width="16.375" style="864" bestFit="1" customWidth="1"/>
    <col min="1799" max="1799" width="26.25" style="864" bestFit="1" customWidth="1"/>
    <col min="1800" max="1800" width="9.75" style="864" bestFit="1" customWidth="1"/>
    <col min="1801" max="1801" width="18.125" style="864" bestFit="1" customWidth="1"/>
    <col min="1802" max="1802" width="13.875" style="864" bestFit="1" customWidth="1"/>
    <col min="1803" max="1803" width="19.125" style="864" bestFit="1" customWidth="1"/>
    <col min="1804" max="1804" width="5.75" style="864" bestFit="1" customWidth="1"/>
    <col min="1805" max="1805" width="7.75" style="864" bestFit="1" customWidth="1"/>
    <col min="1806" max="1807" width="7.125" style="864" bestFit="1" customWidth="1"/>
    <col min="1808" max="1808" width="7.75" style="864" bestFit="1" customWidth="1"/>
    <col min="1809" max="1810" width="7.125" style="864" bestFit="1" customWidth="1"/>
    <col min="1811" max="1811" width="19.625" style="864" bestFit="1" customWidth="1"/>
    <col min="1812" max="1813" width="5.75" style="864" bestFit="1" customWidth="1"/>
    <col min="1814" max="1814" width="9" style="864"/>
    <col min="1815" max="1815" width="11.875" style="864" bestFit="1" customWidth="1"/>
    <col min="1816" max="1816" width="14.125" style="864" bestFit="1" customWidth="1"/>
    <col min="1817" max="1817" width="16.375" style="864" bestFit="1" customWidth="1"/>
    <col min="1818" max="2048" width="9" style="864"/>
    <col min="2049" max="2049" width="7.875" style="864" bestFit="1" customWidth="1"/>
    <col min="2050" max="2050" width="18.125" style="864" bestFit="1" customWidth="1"/>
    <col min="2051" max="2051" width="28" style="864" bestFit="1" customWidth="1"/>
    <col min="2052" max="2052" width="10.875" style="864" bestFit="1" customWidth="1"/>
    <col min="2053" max="2053" width="20.75" style="864" bestFit="1" customWidth="1"/>
    <col min="2054" max="2054" width="16.375" style="864" bestFit="1" customWidth="1"/>
    <col min="2055" max="2055" width="26.25" style="864" bestFit="1" customWidth="1"/>
    <col min="2056" max="2056" width="9.75" style="864" bestFit="1" customWidth="1"/>
    <col min="2057" max="2057" width="18.125" style="864" bestFit="1" customWidth="1"/>
    <col min="2058" max="2058" width="13.875" style="864" bestFit="1" customWidth="1"/>
    <col min="2059" max="2059" width="19.125" style="864" bestFit="1" customWidth="1"/>
    <col min="2060" max="2060" width="5.75" style="864" bestFit="1" customWidth="1"/>
    <col min="2061" max="2061" width="7.75" style="864" bestFit="1" customWidth="1"/>
    <col min="2062" max="2063" width="7.125" style="864" bestFit="1" customWidth="1"/>
    <col min="2064" max="2064" width="7.75" style="864" bestFit="1" customWidth="1"/>
    <col min="2065" max="2066" width="7.125" style="864" bestFit="1" customWidth="1"/>
    <col min="2067" max="2067" width="19.625" style="864" bestFit="1" customWidth="1"/>
    <col min="2068" max="2069" width="5.75" style="864" bestFit="1" customWidth="1"/>
    <col min="2070" max="2070" width="9" style="864"/>
    <col min="2071" max="2071" width="11.875" style="864" bestFit="1" customWidth="1"/>
    <col min="2072" max="2072" width="14.125" style="864" bestFit="1" customWidth="1"/>
    <col min="2073" max="2073" width="16.375" style="864" bestFit="1" customWidth="1"/>
    <col min="2074" max="2304" width="9" style="864"/>
    <col min="2305" max="2305" width="7.875" style="864" bestFit="1" customWidth="1"/>
    <col min="2306" max="2306" width="18.125" style="864" bestFit="1" customWidth="1"/>
    <col min="2307" max="2307" width="28" style="864" bestFit="1" customWidth="1"/>
    <col min="2308" max="2308" width="10.875" style="864" bestFit="1" customWidth="1"/>
    <col min="2309" max="2309" width="20.75" style="864" bestFit="1" customWidth="1"/>
    <col min="2310" max="2310" width="16.375" style="864" bestFit="1" customWidth="1"/>
    <col min="2311" max="2311" width="26.25" style="864" bestFit="1" customWidth="1"/>
    <col min="2312" max="2312" width="9.75" style="864" bestFit="1" customWidth="1"/>
    <col min="2313" max="2313" width="18.125" style="864" bestFit="1" customWidth="1"/>
    <col min="2314" max="2314" width="13.875" style="864" bestFit="1" customWidth="1"/>
    <col min="2315" max="2315" width="19.125" style="864" bestFit="1" customWidth="1"/>
    <col min="2316" max="2316" width="5.75" style="864" bestFit="1" customWidth="1"/>
    <col min="2317" max="2317" width="7.75" style="864" bestFit="1" customWidth="1"/>
    <col min="2318" max="2319" width="7.125" style="864" bestFit="1" customWidth="1"/>
    <col min="2320" max="2320" width="7.75" style="864" bestFit="1" customWidth="1"/>
    <col min="2321" max="2322" width="7.125" style="864" bestFit="1" customWidth="1"/>
    <col min="2323" max="2323" width="19.625" style="864" bestFit="1" customWidth="1"/>
    <col min="2324" max="2325" width="5.75" style="864" bestFit="1" customWidth="1"/>
    <col min="2326" max="2326" width="9" style="864"/>
    <col min="2327" max="2327" width="11.875" style="864" bestFit="1" customWidth="1"/>
    <col min="2328" max="2328" width="14.125" style="864" bestFit="1" customWidth="1"/>
    <col min="2329" max="2329" width="16.375" style="864" bestFit="1" customWidth="1"/>
    <col min="2330" max="2560" width="9" style="864"/>
    <col min="2561" max="2561" width="7.875" style="864" bestFit="1" customWidth="1"/>
    <col min="2562" max="2562" width="18.125" style="864" bestFit="1" customWidth="1"/>
    <col min="2563" max="2563" width="28" style="864" bestFit="1" customWidth="1"/>
    <col min="2564" max="2564" width="10.875" style="864" bestFit="1" customWidth="1"/>
    <col min="2565" max="2565" width="20.75" style="864" bestFit="1" customWidth="1"/>
    <col min="2566" max="2566" width="16.375" style="864" bestFit="1" customWidth="1"/>
    <col min="2567" max="2567" width="26.25" style="864" bestFit="1" customWidth="1"/>
    <col min="2568" max="2568" width="9.75" style="864" bestFit="1" customWidth="1"/>
    <col min="2569" max="2569" width="18.125" style="864" bestFit="1" customWidth="1"/>
    <col min="2570" max="2570" width="13.875" style="864" bestFit="1" customWidth="1"/>
    <col min="2571" max="2571" width="19.125" style="864" bestFit="1" customWidth="1"/>
    <col min="2572" max="2572" width="5.75" style="864" bestFit="1" customWidth="1"/>
    <col min="2573" max="2573" width="7.75" style="864" bestFit="1" customWidth="1"/>
    <col min="2574" max="2575" width="7.125" style="864" bestFit="1" customWidth="1"/>
    <col min="2576" max="2576" width="7.75" style="864" bestFit="1" customWidth="1"/>
    <col min="2577" max="2578" width="7.125" style="864" bestFit="1" customWidth="1"/>
    <col min="2579" max="2579" width="19.625" style="864" bestFit="1" customWidth="1"/>
    <col min="2580" max="2581" width="5.75" style="864" bestFit="1" customWidth="1"/>
    <col min="2582" max="2582" width="9" style="864"/>
    <col min="2583" max="2583" width="11.875" style="864" bestFit="1" customWidth="1"/>
    <col min="2584" max="2584" width="14.125" style="864" bestFit="1" customWidth="1"/>
    <col min="2585" max="2585" width="16.375" style="864" bestFit="1" customWidth="1"/>
    <col min="2586" max="2816" width="9" style="864"/>
    <col min="2817" max="2817" width="7.875" style="864" bestFit="1" customWidth="1"/>
    <col min="2818" max="2818" width="18.125" style="864" bestFit="1" customWidth="1"/>
    <col min="2819" max="2819" width="28" style="864" bestFit="1" customWidth="1"/>
    <col min="2820" max="2820" width="10.875" style="864" bestFit="1" customWidth="1"/>
    <col min="2821" max="2821" width="20.75" style="864" bestFit="1" customWidth="1"/>
    <col min="2822" max="2822" width="16.375" style="864" bestFit="1" customWidth="1"/>
    <col min="2823" max="2823" width="26.25" style="864" bestFit="1" customWidth="1"/>
    <col min="2824" max="2824" width="9.75" style="864" bestFit="1" customWidth="1"/>
    <col min="2825" max="2825" width="18.125" style="864" bestFit="1" customWidth="1"/>
    <col min="2826" max="2826" width="13.875" style="864" bestFit="1" customWidth="1"/>
    <col min="2827" max="2827" width="19.125" style="864" bestFit="1" customWidth="1"/>
    <col min="2828" max="2828" width="5.75" style="864" bestFit="1" customWidth="1"/>
    <col min="2829" max="2829" width="7.75" style="864" bestFit="1" customWidth="1"/>
    <col min="2830" max="2831" width="7.125" style="864" bestFit="1" customWidth="1"/>
    <col min="2832" max="2832" width="7.75" style="864" bestFit="1" customWidth="1"/>
    <col min="2833" max="2834" width="7.125" style="864" bestFit="1" customWidth="1"/>
    <col min="2835" max="2835" width="19.625" style="864" bestFit="1" customWidth="1"/>
    <col min="2836" max="2837" width="5.75" style="864" bestFit="1" customWidth="1"/>
    <col min="2838" max="2838" width="9" style="864"/>
    <col min="2839" max="2839" width="11.875" style="864" bestFit="1" customWidth="1"/>
    <col min="2840" max="2840" width="14.125" style="864" bestFit="1" customWidth="1"/>
    <col min="2841" max="2841" width="16.375" style="864" bestFit="1" customWidth="1"/>
    <col min="2842" max="3072" width="9" style="864"/>
    <col min="3073" max="3073" width="7.875" style="864" bestFit="1" customWidth="1"/>
    <col min="3074" max="3074" width="18.125" style="864" bestFit="1" customWidth="1"/>
    <col min="3075" max="3075" width="28" style="864" bestFit="1" customWidth="1"/>
    <col min="3076" max="3076" width="10.875" style="864" bestFit="1" customWidth="1"/>
    <col min="3077" max="3077" width="20.75" style="864" bestFit="1" customWidth="1"/>
    <col min="3078" max="3078" width="16.375" style="864" bestFit="1" customWidth="1"/>
    <col min="3079" max="3079" width="26.25" style="864" bestFit="1" customWidth="1"/>
    <col min="3080" max="3080" width="9.75" style="864" bestFit="1" customWidth="1"/>
    <col min="3081" max="3081" width="18.125" style="864" bestFit="1" customWidth="1"/>
    <col min="3082" max="3082" width="13.875" style="864" bestFit="1" customWidth="1"/>
    <col min="3083" max="3083" width="19.125" style="864" bestFit="1" customWidth="1"/>
    <col min="3084" max="3084" width="5.75" style="864" bestFit="1" customWidth="1"/>
    <col min="3085" max="3085" width="7.75" style="864" bestFit="1" customWidth="1"/>
    <col min="3086" max="3087" width="7.125" style="864" bestFit="1" customWidth="1"/>
    <col min="3088" max="3088" width="7.75" style="864" bestFit="1" customWidth="1"/>
    <col min="3089" max="3090" width="7.125" style="864" bestFit="1" customWidth="1"/>
    <col min="3091" max="3091" width="19.625" style="864" bestFit="1" customWidth="1"/>
    <col min="3092" max="3093" width="5.75" style="864" bestFit="1" customWidth="1"/>
    <col min="3094" max="3094" width="9" style="864"/>
    <col min="3095" max="3095" width="11.875" style="864" bestFit="1" customWidth="1"/>
    <col min="3096" max="3096" width="14.125" style="864" bestFit="1" customWidth="1"/>
    <col min="3097" max="3097" width="16.375" style="864" bestFit="1" customWidth="1"/>
    <col min="3098" max="3328" width="9" style="864"/>
    <col min="3329" max="3329" width="7.875" style="864" bestFit="1" customWidth="1"/>
    <col min="3330" max="3330" width="18.125" style="864" bestFit="1" customWidth="1"/>
    <col min="3331" max="3331" width="28" style="864" bestFit="1" customWidth="1"/>
    <col min="3332" max="3332" width="10.875" style="864" bestFit="1" customWidth="1"/>
    <col min="3333" max="3333" width="20.75" style="864" bestFit="1" customWidth="1"/>
    <col min="3334" max="3334" width="16.375" style="864" bestFit="1" customWidth="1"/>
    <col min="3335" max="3335" width="26.25" style="864" bestFit="1" customWidth="1"/>
    <col min="3336" max="3336" width="9.75" style="864" bestFit="1" customWidth="1"/>
    <col min="3337" max="3337" width="18.125" style="864" bestFit="1" customWidth="1"/>
    <col min="3338" max="3338" width="13.875" style="864" bestFit="1" customWidth="1"/>
    <col min="3339" max="3339" width="19.125" style="864" bestFit="1" customWidth="1"/>
    <col min="3340" max="3340" width="5.75" style="864" bestFit="1" customWidth="1"/>
    <col min="3341" max="3341" width="7.75" style="864" bestFit="1" customWidth="1"/>
    <col min="3342" max="3343" width="7.125" style="864" bestFit="1" customWidth="1"/>
    <col min="3344" max="3344" width="7.75" style="864" bestFit="1" customWidth="1"/>
    <col min="3345" max="3346" width="7.125" style="864" bestFit="1" customWidth="1"/>
    <col min="3347" max="3347" width="19.625" style="864" bestFit="1" customWidth="1"/>
    <col min="3348" max="3349" width="5.75" style="864" bestFit="1" customWidth="1"/>
    <col min="3350" max="3350" width="9" style="864"/>
    <col min="3351" max="3351" width="11.875" style="864" bestFit="1" customWidth="1"/>
    <col min="3352" max="3352" width="14.125" style="864" bestFit="1" customWidth="1"/>
    <col min="3353" max="3353" width="16.375" style="864" bestFit="1" customWidth="1"/>
    <col min="3354" max="3584" width="9" style="864"/>
    <col min="3585" max="3585" width="7.875" style="864" bestFit="1" customWidth="1"/>
    <col min="3586" max="3586" width="18.125" style="864" bestFit="1" customWidth="1"/>
    <col min="3587" max="3587" width="28" style="864" bestFit="1" customWidth="1"/>
    <col min="3588" max="3588" width="10.875" style="864" bestFit="1" customWidth="1"/>
    <col min="3589" max="3589" width="20.75" style="864" bestFit="1" customWidth="1"/>
    <col min="3590" max="3590" width="16.375" style="864" bestFit="1" customWidth="1"/>
    <col min="3591" max="3591" width="26.25" style="864" bestFit="1" customWidth="1"/>
    <col min="3592" max="3592" width="9.75" style="864" bestFit="1" customWidth="1"/>
    <col min="3593" max="3593" width="18.125" style="864" bestFit="1" customWidth="1"/>
    <col min="3594" max="3594" width="13.875" style="864" bestFit="1" customWidth="1"/>
    <col min="3595" max="3595" width="19.125" style="864" bestFit="1" customWidth="1"/>
    <col min="3596" max="3596" width="5.75" style="864" bestFit="1" customWidth="1"/>
    <col min="3597" max="3597" width="7.75" style="864" bestFit="1" customWidth="1"/>
    <col min="3598" max="3599" width="7.125" style="864" bestFit="1" customWidth="1"/>
    <col min="3600" max="3600" width="7.75" style="864" bestFit="1" customWidth="1"/>
    <col min="3601" max="3602" width="7.125" style="864" bestFit="1" customWidth="1"/>
    <col min="3603" max="3603" width="19.625" style="864" bestFit="1" customWidth="1"/>
    <col min="3604" max="3605" width="5.75" style="864" bestFit="1" customWidth="1"/>
    <col min="3606" max="3606" width="9" style="864"/>
    <col min="3607" max="3607" width="11.875" style="864" bestFit="1" customWidth="1"/>
    <col min="3608" max="3608" width="14.125" style="864" bestFit="1" customWidth="1"/>
    <col min="3609" max="3609" width="16.375" style="864" bestFit="1" customWidth="1"/>
    <col min="3610" max="3840" width="9" style="864"/>
    <col min="3841" max="3841" width="7.875" style="864" bestFit="1" customWidth="1"/>
    <col min="3842" max="3842" width="18.125" style="864" bestFit="1" customWidth="1"/>
    <col min="3843" max="3843" width="28" style="864" bestFit="1" customWidth="1"/>
    <col min="3844" max="3844" width="10.875" style="864" bestFit="1" customWidth="1"/>
    <col min="3845" max="3845" width="20.75" style="864" bestFit="1" customWidth="1"/>
    <col min="3846" max="3846" width="16.375" style="864" bestFit="1" customWidth="1"/>
    <col min="3847" max="3847" width="26.25" style="864" bestFit="1" customWidth="1"/>
    <col min="3848" max="3848" width="9.75" style="864" bestFit="1" customWidth="1"/>
    <col min="3849" max="3849" width="18.125" style="864" bestFit="1" customWidth="1"/>
    <col min="3850" max="3850" width="13.875" style="864" bestFit="1" customWidth="1"/>
    <col min="3851" max="3851" width="19.125" style="864" bestFit="1" customWidth="1"/>
    <col min="3852" max="3852" width="5.75" style="864" bestFit="1" customWidth="1"/>
    <col min="3853" max="3853" width="7.75" style="864" bestFit="1" customWidth="1"/>
    <col min="3854" max="3855" width="7.125" style="864" bestFit="1" customWidth="1"/>
    <col min="3856" max="3856" width="7.75" style="864" bestFit="1" customWidth="1"/>
    <col min="3857" max="3858" width="7.125" style="864" bestFit="1" customWidth="1"/>
    <col min="3859" max="3859" width="19.625" style="864" bestFit="1" customWidth="1"/>
    <col min="3860" max="3861" width="5.75" style="864" bestFit="1" customWidth="1"/>
    <col min="3862" max="3862" width="9" style="864"/>
    <col min="3863" max="3863" width="11.875" style="864" bestFit="1" customWidth="1"/>
    <col min="3864" max="3864" width="14.125" style="864" bestFit="1" customWidth="1"/>
    <col min="3865" max="3865" width="16.375" style="864" bestFit="1" customWidth="1"/>
    <col min="3866" max="4096" width="9" style="864"/>
    <col min="4097" max="4097" width="7.875" style="864" bestFit="1" customWidth="1"/>
    <col min="4098" max="4098" width="18.125" style="864" bestFit="1" customWidth="1"/>
    <col min="4099" max="4099" width="28" style="864" bestFit="1" customWidth="1"/>
    <col min="4100" max="4100" width="10.875" style="864" bestFit="1" customWidth="1"/>
    <col min="4101" max="4101" width="20.75" style="864" bestFit="1" customWidth="1"/>
    <col min="4102" max="4102" width="16.375" style="864" bestFit="1" customWidth="1"/>
    <col min="4103" max="4103" width="26.25" style="864" bestFit="1" customWidth="1"/>
    <col min="4104" max="4104" width="9.75" style="864" bestFit="1" customWidth="1"/>
    <col min="4105" max="4105" width="18.125" style="864" bestFit="1" customWidth="1"/>
    <col min="4106" max="4106" width="13.875" style="864" bestFit="1" customWidth="1"/>
    <col min="4107" max="4107" width="19.125" style="864" bestFit="1" customWidth="1"/>
    <col min="4108" max="4108" width="5.75" style="864" bestFit="1" customWidth="1"/>
    <col min="4109" max="4109" width="7.75" style="864" bestFit="1" customWidth="1"/>
    <col min="4110" max="4111" width="7.125" style="864" bestFit="1" customWidth="1"/>
    <col min="4112" max="4112" width="7.75" style="864" bestFit="1" customWidth="1"/>
    <col min="4113" max="4114" width="7.125" style="864" bestFit="1" customWidth="1"/>
    <col min="4115" max="4115" width="19.625" style="864" bestFit="1" customWidth="1"/>
    <col min="4116" max="4117" width="5.75" style="864" bestFit="1" customWidth="1"/>
    <col min="4118" max="4118" width="9" style="864"/>
    <col min="4119" max="4119" width="11.875" style="864" bestFit="1" customWidth="1"/>
    <col min="4120" max="4120" width="14.125" style="864" bestFit="1" customWidth="1"/>
    <col min="4121" max="4121" width="16.375" style="864" bestFit="1" customWidth="1"/>
    <col min="4122" max="4352" width="9" style="864"/>
    <col min="4353" max="4353" width="7.875" style="864" bestFit="1" customWidth="1"/>
    <col min="4354" max="4354" width="18.125" style="864" bestFit="1" customWidth="1"/>
    <col min="4355" max="4355" width="28" style="864" bestFit="1" customWidth="1"/>
    <col min="4356" max="4356" width="10.875" style="864" bestFit="1" customWidth="1"/>
    <col min="4357" max="4357" width="20.75" style="864" bestFit="1" customWidth="1"/>
    <col min="4358" max="4358" width="16.375" style="864" bestFit="1" customWidth="1"/>
    <col min="4359" max="4359" width="26.25" style="864" bestFit="1" customWidth="1"/>
    <col min="4360" max="4360" width="9.75" style="864" bestFit="1" customWidth="1"/>
    <col min="4361" max="4361" width="18.125" style="864" bestFit="1" customWidth="1"/>
    <col min="4362" max="4362" width="13.875" style="864" bestFit="1" customWidth="1"/>
    <col min="4363" max="4363" width="19.125" style="864" bestFit="1" customWidth="1"/>
    <col min="4364" max="4364" width="5.75" style="864" bestFit="1" customWidth="1"/>
    <col min="4365" max="4365" width="7.75" style="864" bestFit="1" customWidth="1"/>
    <col min="4366" max="4367" width="7.125" style="864" bestFit="1" customWidth="1"/>
    <col min="4368" max="4368" width="7.75" style="864" bestFit="1" customWidth="1"/>
    <col min="4369" max="4370" width="7.125" style="864" bestFit="1" customWidth="1"/>
    <col min="4371" max="4371" width="19.625" style="864" bestFit="1" customWidth="1"/>
    <col min="4372" max="4373" width="5.75" style="864" bestFit="1" customWidth="1"/>
    <col min="4374" max="4374" width="9" style="864"/>
    <col min="4375" max="4375" width="11.875" style="864" bestFit="1" customWidth="1"/>
    <col min="4376" max="4376" width="14.125" style="864" bestFit="1" customWidth="1"/>
    <col min="4377" max="4377" width="16.375" style="864" bestFit="1" customWidth="1"/>
    <col min="4378" max="4608" width="9" style="864"/>
    <col min="4609" max="4609" width="7.875" style="864" bestFit="1" customWidth="1"/>
    <col min="4610" max="4610" width="18.125" style="864" bestFit="1" customWidth="1"/>
    <col min="4611" max="4611" width="28" style="864" bestFit="1" customWidth="1"/>
    <col min="4612" max="4612" width="10.875" style="864" bestFit="1" customWidth="1"/>
    <col min="4613" max="4613" width="20.75" style="864" bestFit="1" customWidth="1"/>
    <col min="4614" max="4614" width="16.375" style="864" bestFit="1" customWidth="1"/>
    <col min="4615" max="4615" width="26.25" style="864" bestFit="1" customWidth="1"/>
    <col min="4616" max="4616" width="9.75" style="864" bestFit="1" customWidth="1"/>
    <col min="4617" max="4617" width="18.125" style="864" bestFit="1" customWidth="1"/>
    <col min="4618" max="4618" width="13.875" style="864" bestFit="1" customWidth="1"/>
    <col min="4619" max="4619" width="19.125" style="864" bestFit="1" customWidth="1"/>
    <col min="4620" max="4620" width="5.75" style="864" bestFit="1" customWidth="1"/>
    <col min="4621" max="4621" width="7.75" style="864" bestFit="1" customWidth="1"/>
    <col min="4622" max="4623" width="7.125" style="864" bestFit="1" customWidth="1"/>
    <col min="4624" max="4624" width="7.75" style="864" bestFit="1" customWidth="1"/>
    <col min="4625" max="4626" width="7.125" style="864" bestFit="1" customWidth="1"/>
    <col min="4627" max="4627" width="19.625" style="864" bestFit="1" customWidth="1"/>
    <col min="4628" max="4629" width="5.75" style="864" bestFit="1" customWidth="1"/>
    <col min="4630" max="4630" width="9" style="864"/>
    <col min="4631" max="4631" width="11.875" style="864" bestFit="1" customWidth="1"/>
    <col min="4632" max="4632" width="14.125" style="864" bestFit="1" customWidth="1"/>
    <col min="4633" max="4633" width="16.375" style="864" bestFit="1" customWidth="1"/>
    <col min="4634" max="4864" width="9" style="864"/>
    <col min="4865" max="4865" width="7.875" style="864" bestFit="1" customWidth="1"/>
    <col min="4866" max="4866" width="18.125" style="864" bestFit="1" customWidth="1"/>
    <col min="4867" max="4867" width="28" style="864" bestFit="1" customWidth="1"/>
    <col min="4868" max="4868" width="10.875" style="864" bestFit="1" customWidth="1"/>
    <col min="4869" max="4869" width="20.75" style="864" bestFit="1" customWidth="1"/>
    <col min="4870" max="4870" width="16.375" style="864" bestFit="1" customWidth="1"/>
    <col min="4871" max="4871" width="26.25" style="864" bestFit="1" customWidth="1"/>
    <col min="4872" max="4872" width="9.75" style="864" bestFit="1" customWidth="1"/>
    <col min="4873" max="4873" width="18.125" style="864" bestFit="1" customWidth="1"/>
    <col min="4874" max="4874" width="13.875" style="864" bestFit="1" customWidth="1"/>
    <col min="4875" max="4875" width="19.125" style="864" bestFit="1" customWidth="1"/>
    <col min="4876" max="4876" width="5.75" style="864" bestFit="1" customWidth="1"/>
    <col min="4877" max="4877" width="7.75" style="864" bestFit="1" customWidth="1"/>
    <col min="4878" max="4879" width="7.125" style="864" bestFit="1" customWidth="1"/>
    <col min="4880" max="4880" width="7.75" style="864" bestFit="1" customWidth="1"/>
    <col min="4881" max="4882" width="7.125" style="864" bestFit="1" customWidth="1"/>
    <col min="4883" max="4883" width="19.625" style="864" bestFit="1" customWidth="1"/>
    <col min="4884" max="4885" width="5.75" style="864" bestFit="1" customWidth="1"/>
    <col min="4886" max="4886" width="9" style="864"/>
    <col min="4887" max="4887" width="11.875" style="864" bestFit="1" customWidth="1"/>
    <col min="4888" max="4888" width="14.125" style="864" bestFit="1" customWidth="1"/>
    <col min="4889" max="4889" width="16.375" style="864" bestFit="1" customWidth="1"/>
    <col min="4890" max="5120" width="9" style="864"/>
    <col min="5121" max="5121" width="7.875" style="864" bestFit="1" customWidth="1"/>
    <col min="5122" max="5122" width="18.125" style="864" bestFit="1" customWidth="1"/>
    <col min="5123" max="5123" width="28" style="864" bestFit="1" customWidth="1"/>
    <col min="5124" max="5124" width="10.875" style="864" bestFit="1" customWidth="1"/>
    <col min="5125" max="5125" width="20.75" style="864" bestFit="1" customWidth="1"/>
    <col min="5126" max="5126" width="16.375" style="864" bestFit="1" customWidth="1"/>
    <col min="5127" max="5127" width="26.25" style="864" bestFit="1" customWidth="1"/>
    <col min="5128" max="5128" width="9.75" style="864" bestFit="1" customWidth="1"/>
    <col min="5129" max="5129" width="18.125" style="864" bestFit="1" customWidth="1"/>
    <col min="5130" max="5130" width="13.875" style="864" bestFit="1" customWidth="1"/>
    <col min="5131" max="5131" width="19.125" style="864" bestFit="1" customWidth="1"/>
    <col min="5132" max="5132" width="5.75" style="864" bestFit="1" customWidth="1"/>
    <col min="5133" max="5133" width="7.75" style="864" bestFit="1" customWidth="1"/>
    <col min="5134" max="5135" width="7.125" style="864" bestFit="1" customWidth="1"/>
    <col min="5136" max="5136" width="7.75" style="864" bestFit="1" customWidth="1"/>
    <col min="5137" max="5138" width="7.125" style="864" bestFit="1" customWidth="1"/>
    <col min="5139" max="5139" width="19.625" style="864" bestFit="1" customWidth="1"/>
    <col min="5140" max="5141" width="5.75" style="864" bestFit="1" customWidth="1"/>
    <col min="5142" max="5142" width="9" style="864"/>
    <col min="5143" max="5143" width="11.875" style="864" bestFit="1" customWidth="1"/>
    <col min="5144" max="5144" width="14.125" style="864" bestFit="1" customWidth="1"/>
    <col min="5145" max="5145" width="16.375" style="864" bestFit="1" customWidth="1"/>
    <col min="5146" max="5376" width="9" style="864"/>
    <col min="5377" max="5377" width="7.875" style="864" bestFit="1" customWidth="1"/>
    <col min="5378" max="5378" width="18.125" style="864" bestFit="1" customWidth="1"/>
    <col min="5379" max="5379" width="28" style="864" bestFit="1" customWidth="1"/>
    <col min="5380" max="5380" width="10.875" style="864" bestFit="1" customWidth="1"/>
    <col min="5381" max="5381" width="20.75" style="864" bestFit="1" customWidth="1"/>
    <col min="5382" max="5382" width="16.375" style="864" bestFit="1" customWidth="1"/>
    <col min="5383" max="5383" width="26.25" style="864" bestFit="1" customWidth="1"/>
    <col min="5384" max="5384" width="9.75" style="864" bestFit="1" customWidth="1"/>
    <col min="5385" max="5385" width="18.125" style="864" bestFit="1" customWidth="1"/>
    <col min="5386" max="5386" width="13.875" style="864" bestFit="1" customWidth="1"/>
    <col min="5387" max="5387" width="19.125" style="864" bestFit="1" customWidth="1"/>
    <col min="5388" max="5388" width="5.75" style="864" bestFit="1" customWidth="1"/>
    <col min="5389" max="5389" width="7.75" style="864" bestFit="1" customWidth="1"/>
    <col min="5390" max="5391" width="7.125" style="864" bestFit="1" customWidth="1"/>
    <col min="5392" max="5392" width="7.75" style="864" bestFit="1" customWidth="1"/>
    <col min="5393" max="5394" width="7.125" style="864" bestFit="1" customWidth="1"/>
    <col min="5395" max="5395" width="19.625" style="864" bestFit="1" customWidth="1"/>
    <col min="5396" max="5397" width="5.75" style="864" bestFit="1" customWidth="1"/>
    <col min="5398" max="5398" width="9" style="864"/>
    <col min="5399" max="5399" width="11.875" style="864" bestFit="1" customWidth="1"/>
    <col min="5400" max="5400" width="14.125" style="864" bestFit="1" customWidth="1"/>
    <col min="5401" max="5401" width="16.375" style="864" bestFit="1" customWidth="1"/>
    <col min="5402" max="5632" width="9" style="864"/>
    <col min="5633" max="5633" width="7.875" style="864" bestFit="1" customWidth="1"/>
    <col min="5634" max="5634" width="18.125" style="864" bestFit="1" customWidth="1"/>
    <col min="5635" max="5635" width="28" style="864" bestFit="1" customWidth="1"/>
    <col min="5636" max="5636" width="10.875" style="864" bestFit="1" customWidth="1"/>
    <col min="5637" max="5637" width="20.75" style="864" bestFit="1" customWidth="1"/>
    <col min="5638" max="5638" width="16.375" style="864" bestFit="1" customWidth="1"/>
    <col min="5639" max="5639" width="26.25" style="864" bestFit="1" customWidth="1"/>
    <col min="5640" max="5640" width="9.75" style="864" bestFit="1" customWidth="1"/>
    <col min="5641" max="5641" width="18.125" style="864" bestFit="1" customWidth="1"/>
    <col min="5642" max="5642" width="13.875" style="864" bestFit="1" customWidth="1"/>
    <col min="5643" max="5643" width="19.125" style="864" bestFit="1" customWidth="1"/>
    <col min="5644" max="5644" width="5.75" style="864" bestFit="1" customWidth="1"/>
    <col min="5645" max="5645" width="7.75" style="864" bestFit="1" customWidth="1"/>
    <col min="5646" max="5647" width="7.125" style="864" bestFit="1" customWidth="1"/>
    <col min="5648" max="5648" width="7.75" style="864" bestFit="1" customWidth="1"/>
    <col min="5649" max="5650" width="7.125" style="864" bestFit="1" customWidth="1"/>
    <col min="5651" max="5651" width="19.625" style="864" bestFit="1" customWidth="1"/>
    <col min="5652" max="5653" width="5.75" style="864" bestFit="1" customWidth="1"/>
    <col min="5654" max="5654" width="9" style="864"/>
    <col min="5655" max="5655" width="11.875" style="864" bestFit="1" customWidth="1"/>
    <col min="5656" max="5656" width="14.125" style="864" bestFit="1" customWidth="1"/>
    <col min="5657" max="5657" width="16.375" style="864" bestFit="1" customWidth="1"/>
    <col min="5658" max="5888" width="9" style="864"/>
    <col min="5889" max="5889" width="7.875" style="864" bestFit="1" customWidth="1"/>
    <col min="5890" max="5890" width="18.125" style="864" bestFit="1" customWidth="1"/>
    <col min="5891" max="5891" width="28" style="864" bestFit="1" customWidth="1"/>
    <col min="5892" max="5892" width="10.875" style="864" bestFit="1" customWidth="1"/>
    <col min="5893" max="5893" width="20.75" style="864" bestFit="1" customWidth="1"/>
    <col min="5894" max="5894" width="16.375" style="864" bestFit="1" customWidth="1"/>
    <col min="5895" max="5895" width="26.25" style="864" bestFit="1" customWidth="1"/>
    <col min="5896" max="5896" width="9.75" style="864" bestFit="1" customWidth="1"/>
    <col min="5897" max="5897" width="18.125" style="864" bestFit="1" customWidth="1"/>
    <col min="5898" max="5898" width="13.875" style="864" bestFit="1" customWidth="1"/>
    <col min="5899" max="5899" width="19.125" style="864" bestFit="1" customWidth="1"/>
    <col min="5900" max="5900" width="5.75" style="864" bestFit="1" customWidth="1"/>
    <col min="5901" max="5901" width="7.75" style="864" bestFit="1" customWidth="1"/>
    <col min="5902" max="5903" width="7.125" style="864" bestFit="1" customWidth="1"/>
    <col min="5904" max="5904" width="7.75" style="864" bestFit="1" customWidth="1"/>
    <col min="5905" max="5906" width="7.125" style="864" bestFit="1" customWidth="1"/>
    <col min="5907" max="5907" width="19.625" style="864" bestFit="1" customWidth="1"/>
    <col min="5908" max="5909" width="5.75" style="864" bestFit="1" customWidth="1"/>
    <col min="5910" max="5910" width="9" style="864"/>
    <col min="5911" max="5911" width="11.875" style="864" bestFit="1" customWidth="1"/>
    <col min="5912" max="5912" width="14.125" style="864" bestFit="1" customWidth="1"/>
    <col min="5913" max="5913" width="16.375" style="864" bestFit="1" customWidth="1"/>
    <col min="5914" max="6144" width="9" style="864"/>
    <col min="6145" max="6145" width="7.875" style="864" bestFit="1" customWidth="1"/>
    <col min="6146" max="6146" width="18.125" style="864" bestFit="1" customWidth="1"/>
    <col min="6147" max="6147" width="28" style="864" bestFit="1" customWidth="1"/>
    <col min="6148" max="6148" width="10.875" style="864" bestFit="1" customWidth="1"/>
    <col min="6149" max="6149" width="20.75" style="864" bestFit="1" customWidth="1"/>
    <col min="6150" max="6150" width="16.375" style="864" bestFit="1" customWidth="1"/>
    <col min="6151" max="6151" width="26.25" style="864" bestFit="1" customWidth="1"/>
    <col min="6152" max="6152" width="9.75" style="864" bestFit="1" customWidth="1"/>
    <col min="6153" max="6153" width="18.125" style="864" bestFit="1" customWidth="1"/>
    <col min="6154" max="6154" width="13.875" style="864" bestFit="1" customWidth="1"/>
    <col min="6155" max="6155" width="19.125" style="864" bestFit="1" customWidth="1"/>
    <col min="6156" max="6156" width="5.75" style="864" bestFit="1" customWidth="1"/>
    <col min="6157" max="6157" width="7.75" style="864" bestFit="1" customWidth="1"/>
    <col min="6158" max="6159" width="7.125" style="864" bestFit="1" customWidth="1"/>
    <col min="6160" max="6160" width="7.75" style="864" bestFit="1" customWidth="1"/>
    <col min="6161" max="6162" width="7.125" style="864" bestFit="1" customWidth="1"/>
    <col min="6163" max="6163" width="19.625" style="864" bestFit="1" customWidth="1"/>
    <col min="6164" max="6165" width="5.75" style="864" bestFit="1" customWidth="1"/>
    <col min="6166" max="6166" width="9" style="864"/>
    <col min="6167" max="6167" width="11.875" style="864" bestFit="1" customWidth="1"/>
    <col min="6168" max="6168" width="14.125" style="864" bestFit="1" customWidth="1"/>
    <col min="6169" max="6169" width="16.375" style="864" bestFit="1" customWidth="1"/>
    <col min="6170" max="6400" width="9" style="864"/>
    <col min="6401" max="6401" width="7.875" style="864" bestFit="1" customWidth="1"/>
    <col min="6402" max="6402" width="18.125" style="864" bestFit="1" customWidth="1"/>
    <col min="6403" max="6403" width="28" style="864" bestFit="1" customWidth="1"/>
    <col min="6404" max="6404" width="10.875" style="864" bestFit="1" customWidth="1"/>
    <col min="6405" max="6405" width="20.75" style="864" bestFit="1" customWidth="1"/>
    <col min="6406" max="6406" width="16.375" style="864" bestFit="1" customWidth="1"/>
    <col min="6407" max="6407" width="26.25" style="864" bestFit="1" customWidth="1"/>
    <col min="6408" max="6408" width="9.75" style="864" bestFit="1" customWidth="1"/>
    <col min="6409" max="6409" width="18.125" style="864" bestFit="1" customWidth="1"/>
    <col min="6410" max="6410" width="13.875" style="864" bestFit="1" customWidth="1"/>
    <col min="6411" max="6411" width="19.125" style="864" bestFit="1" customWidth="1"/>
    <col min="6412" max="6412" width="5.75" style="864" bestFit="1" customWidth="1"/>
    <col min="6413" max="6413" width="7.75" style="864" bestFit="1" customWidth="1"/>
    <col min="6414" max="6415" width="7.125" style="864" bestFit="1" customWidth="1"/>
    <col min="6416" max="6416" width="7.75" style="864" bestFit="1" customWidth="1"/>
    <col min="6417" max="6418" width="7.125" style="864" bestFit="1" customWidth="1"/>
    <col min="6419" max="6419" width="19.625" style="864" bestFit="1" customWidth="1"/>
    <col min="6420" max="6421" width="5.75" style="864" bestFit="1" customWidth="1"/>
    <col min="6422" max="6422" width="9" style="864"/>
    <col min="6423" max="6423" width="11.875" style="864" bestFit="1" customWidth="1"/>
    <col min="6424" max="6424" width="14.125" style="864" bestFit="1" customWidth="1"/>
    <col min="6425" max="6425" width="16.375" style="864" bestFit="1" customWidth="1"/>
    <col min="6426" max="6656" width="9" style="864"/>
    <col min="6657" max="6657" width="7.875" style="864" bestFit="1" customWidth="1"/>
    <col min="6658" max="6658" width="18.125" style="864" bestFit="1" customWidth="1"/>
    <col min="6659" max="6659" width="28" style="864" bestFit="1" customWidth="1"/>
    <col min="6660" max="6660" width="10.875" style="864" bestFit="1" customWidth="1"/>
    <col min="6661" max="6661" width="20.75" style="864" bestFit="1" customWidth="1"/>
    <col min="6662" max="6662" width="16.375" style="864" bestFit="1" customWidth="1"/>
    <col min="6663" max="6663" width="26.25" style="864" bestFit="1" customWidth="1"/>
    <col min="6664" max="6664" width="9.75" style="864" bestFit="1" customWidth="1"/>
    <col min="6665" max="6665" width="18.125" style="864" bestFit="1" customWidth="1"/>
    <col min="6666" max="6666" width="13.875" style="864" bestFit="1" customWidth="1"/>
    <col min="6667" max="6667" width="19.125" style="864" bestFit="1" customWidth="1"/>
    <col min="6668" max="6668" width="5.75" style="864" bestFit="1" customWidth="1"/>
    <col min="6669" max="6669" width="7.75" style="864" bestFit="1" customWidth="1"/>
    <col min="6670" max="6671" width="7.125" style="864" bestFit="1" customWidth="1"/>
    <col min="6672" max="6672" width="7.75" style="864" bestFit="1" customWidth="1"/>
    <col min="6673" max="6674" width="7.125" style="864" bestFit="1" customWidth="1"/>
    <col min="6675" max="6675" width="19.625" style="864" bestFit="1" customWidth="1"/>
    <col min="6676" max="6677" width="5.75" style="864" bestFit="1" customWidth="1"/>
    <col min="6678" max="6678" width="9" style="864"/>
    <col min="6679" max="6679" width="11.875" style="864" bestFit="1" customWidth="1"/>
    <col min="6680" max="6680" width="14.125" style="864" bestFit="1" customWidth="1"/>
    <col min="6681" max="6681" width="16.375" style="864" bestFit="1" customWidth="1"/>
    <col min="6682" max="6912" width="9" style="864"/>
    <col min="6913" max="6913" width="7.875" style="864" bestFit="1" customWidth="1"/>
    <col min="6914" max="6914" width="18.125" style="864" bestFit="1" customWidth="1"/>
    <col min="6915" max="6915" width="28" style="864" bestFit="1" customWidth="1"/>
    <col min="6916" max="6916" width="10.875" style="864" bestFit="1" customWidth="1"/>
    <col min="6917" max="6917" width="20.75" style="864" bestFit="1" customWidth="1"/>
    <col min="6918" max="6918" width="16.375" style="864" bestFit="1" customWidth="1"/>
    <col min="6919" max="6919" width="26.25" style="864" bestFit="1" customWidth="1"/>
    <col min="6920" max="6920" width="9.75" style="864" bestFit="1" customWidth="1"/>
    <col min="6921" max="6921" width="18.125" style="864" bestFit="1" customWidth="1"/>
    <col min="6922" max="6922" width="13.875" style="864" bestFit="1" customWidth="1"/>
    <col min="6923" max="6923" width="19.125" style="864" bestFit="1" customWidth="1"/>
    <col min="6924" max="6924" width="5.75" style="864" bestFit="1" customWidth="1"/>
    <col min="6925" max="6925" width="7.75" style="864" bestFit="1" customWidth="1"/>
    <col min="6926" max="6927" width="7.125" style="864" bestFit="1" customWidth="1"/>
    <col min="6928" max="6928" width="7.75" style="864" bestFit="1" customWidth="1"/>
    <col min="6929" max="6930" width="7.125" style="864" bestFit="1" customWidth="1"/>
    <col min="6931" max="6931" width="19.625" style="864" bestFit="1" customWidth="1"/>
    <col min="6932" max="6933" width="5.75" style="864" bestFit="1" customWidth="1"/>
    <col min="6934" max="6934" width="9" style="864"/>
    <col min="6935" max="6935" width="11.875" style="864" bestFit="1" customWidth="1"/>
    <col min="6936" max="6936" width="14.125" style="864" bestFit="1" customWidth="1"/>
    <col min="6937" max="6937" width="16.375" style="864" bestFit="1" customWidth="1"/>
    <col min="6938" max="7168" width="9" style="864"/>
    <col min="7169" max="7169" width="7.875" style="864" bestFit="1" customWidth="1"/>
    <col min="7170" max="7170" width="18.125" style="864" bestFit="1" customWidth="1"/>
    <col min="7171" max="7171" width="28" style="864" bestFit="1" customWidth="1"/>
    <col min="7172" max="7172" width="10.875" style="864" bestFit="1" customWidth="1"/>
    <col min="7173" max="7173" width="20.75" style="864" bestFit="1" customWidth="1"/>
    <col min="7174" max="7174" width="16.375" style="864" bestFit="1" customWidth="1"/>
    <col min="7175" max="7175" width="26.25" style="864" bestFit="1" customWidth="1"/>
    <col min="7176" max="7176" width="9.75" style="864" bestFit="1" customWidth="1"/>
    <col min="7177" max="7177" width="18.125" style="864" bestFit="1" customWidth="1"/>
    <col min="7178" max="7178" width="13.875" style="864" bestFit="1" customWidth="1"/>
    <col min="7179" max="7179" width="19.125" style="864" bestFit="1" customWidth="1"/>
    <col min="7180" max="7180" width="5.75" style="864" bestFit="1" customWidth="1"/>
    <col min="7181" max="7181" width="7.75" style="864" bestFit="1" customWidth="1"/>
    <col min="7182" max="7183" width="7.125" style="864" bestFit="1" customWidth="1"/>
    <col min="7184" max="7184" width="7.75" style="864" bestFit="1" customWidth="1"/>
    <col min="7185" max="7186" width="7.125" style="864" bestFit="1" customWidth="1"/>
    <col min="7187" max="7187" width="19.625" style="864" bestFit="1" customWidth="1"/>
    <col min="7188" max="7189" width="5.75" style="864" bestFit="1" customWidth="1"/>
    <col min="7190" max="7190" width="9" style="864"/>
    <col min="7191" max="7191" width="11.875" style="864" bestFit="1" customWidth="1"/>
    <col min="7192" max="7192" width="14.125" style="864" bestFit="1" customWidth="1"/>
    <col min="7193" max="7193" width="16.375" style="864" bestFit="1" customWidth="1"/>
    <col min="7194" max="7424" width="9" style="864"/>
    <col min="7425" max="7425" width="7.875" style="864" bestFit="1" customWidth="1"/>
    <col min="7426" max="7426" width="18.125" style="864" bestFit="1" customWidth="1"/>
    <col min="7427" max="7427" width="28" style="864" bestFit="1" customWidth="1"/>
    <col min="7428" max="7428" width="10.875" style="864" bestFit="1" customWidth="1"/>
    <col min="7429" max="7429" width="20.75" style="864" bestFit="1" customWidth="1"/>
    <col min="7430" max="7430" width="16.375" style="864" bestFit="1" customWidth="1"/>
    <col min="7431" max="7431" width="26.25" style="864" bestFit="1" customWidth="1"/>
    <col min="7432" max="7432" width="9.75" style="864" bestFit="1" customWidth="1"/>
    <col min="7433" max="7433" width="18.125" style="864" bestFit="1" customWidth="1"/>
    <col min="7434" max="7434" width="13.875" style="864" bestFit="1" customWidth="1"/>
    <col min="7435" max="7435" width="19.125" style="864" bestFit="1" customWidth="1"/>
    <col min="7436" max="7436" width="5.75" style="864" bestFit="1" customWidth="1"/>
    <col min="7437" max="7437" width="7.75" style="864" bestFit="1" customWidth="1"/>
    <col min="7438" max="7439" width="7.125" style="864" bestFit="1" customWidth="1"/>
    <col min="7440" max="7440" width="7.75" style="864" bestFit="1" customWidth="1"/>
    <col min="7441" max="7442" width="7.125" style="864" bestFit="1" customWidth="1"/>
    <col min="7443" max="7443" width="19.625" style="864" bestFit="1" customWidth="1"/>
    <col min="7444" max="7445" width="5.75" style="864" bestFit="1" customWidth="1"/>
    <col min="7446" max="7446" width="9" style="864"/>
    <col min="7447" max="7447" width="11.875" style="864" bestFit="1" customWidth="1"/>
    <col min="7448" max="7448" width="14.125" style="864" bestFit="1" customWidth="1"/>
    <col min="7449" max="7449" width="16.375" style="864" bestFit="1" customWidth="1"/>
    <col min="7450" max="7680" width="9" style="864"/>
    <col min="7681" max="7681" width="7.875" style="864" bestFit="1" customWidth="1"/>
    <col min="7682" max="7682" width="18.125" style="864" bestFit="1" customWidth="1"/>
    <col min="7683" max="7683" width="28" style="864" bestFit="1" customWidth="1"/>
    <col min="7684" max="7684" width="10.875" style="864" bestFit="1" customWidth="1"/>
    <col min="7685" max="7685" width="20.75" style="864" bestFit="1" customWidth="1"/>
    <col min="7686" max="7686" width="16.375" style="864" bestFit="1" customWidth="1"/>
    <col min="7687" max="7687" width="26.25" style="864" bestFit="1" customWidth="1"/>
    <col min="7688" max="7688" width="9.75" style="864" bestFit="1" customWidth="1"/>
    <col min="7689" max="7689" width="18.125" style="864" bestFit="1" customWidth="1"/>
    <col min="7690" max="7690" width="13.875" style="864" bestFit="1" customWidth="1"/>
    <col min="7691" max="7691" width="19.125" style="864" bestFit="1" customWidth="1"/>
    <col min="7692" max="7692" width="5.75" style="864" bestFit="1" customWidth="1"/>
    <col min="7693" max="7693" width="7.75" style="864" bestFit="1" customWidth="1"/>
    <col min="7694" max="7695" width="7.125" style="864" bestFit="1" customWidth="1"/>
    <col min="7696" max="7696" width="7.75" style="864" bestFit="1" customWidth="1"/>
    <col min="7697" max="7698" width="7.125" style="864" bestFit="1" customWidth="1"/>
    <col min="7699" max="7699" width="19.625" style="864" bestFit="1" customWidth="1"/>
    <col min="7700" max="7701" width="5.75" style="864" bestFit="1" customWidth="1"/>
    <col min="7702" max="7702" width="9" style="864"/>
    <col min="7703" max="7703" width="11.875" style="864" bestFit="1" customWidth="1"/>
    <col min="7704" max="7704" width="14.125" style="864" bestFit="1" customWidth="1"/>
    <col min="7705" max="7705" width="16.375" style="864" bestFit="1" customWidth="1"/>
    <col min="7706" max="7936" width="9" style="864"/>
    <col min="7937" max="7937" width="7.875" style="864" bestFit="1" customWidth="1"/>
    <col min="7938" max="7938" width="18.125" style="864" bestFit="1" customWidth="1"/>
    <col min="7939" max="7939" width="28" style="864" bestFit="1" customWidth="1"/>
    <col min="7940" max="7940" width="10.875" style="864" bestFit="1" customWidth="1"/>
    <col min="7941" max="7941" width="20.75" style="864" bestFit="1" customWidth="1"/>
    <col min="7942" max="7942" width="16.375" style="864" bestFit="1" customWidth="1"/>
    <col min="7943" max="7943" width="26.25" style="864" bestFit="1" customWidth="1"/>
    <col min="7944" max="7944" width="9.75" style="864" bestFit="1" customWidth="1"/>
    <col min="7945" max="7945" width="18.125" style="864" bestFit="1" customWidth="1"/>
    <col min="7946" max="7946" width="13.875" style="864" bestFit="1" customWidth="1"/>
    <col min="7947" max="7947" width="19.125" style="864" bestFit="1" customWidth="1"/>
    <col min="7948" max="7948" width="5.75" style="864" bestFit="1" customWidth="1"/>
    <col min="7949" max="7949" width="7.75" style="864" bestFit="1" customWidth="1"/>
    <col min="7950" max="7951" width="7.125" style="864" bestFit="1" customWidth="1"/>
    <col min="7952" max="7952" width="7.75" style="864" bestFit="1" customWidth="1"/>
    <col min="7953" max="7954" width="7.125" style="864" bestFit="1" customWidth="1"/>
    <col min="7955" max="7955" width="19.625" style="864" bestFit="1" customWidth="1"/>
    <col min="7956" max="7957" width="5.75" style="864" bestFit="1" customWidth="1"/>
    <col min="7958" max="7958" width="9" style="864"/>
    <col min="7959" max="7959" width="11.875" style="864" bestFit="1" customWidth="1"/>
    <col min="7960" max="7960" width="14.125" style="864" bestFit="1" customWidth="1"/>
    <col min="7961" max="7961" width="16.375" style="864" bestFit="1" customWidth="1"/>
    <col min="7962" max="8192" width="9" style="864"/>
    <col min="8193" max="8193" width="7.875" style="864" bestFit="1" customWidth="1"/>
    <col min="8194" max="8194" width="18.125" style="864" bestFit="1" customWidth="1"/>
    <col min="8195" max="8195" width="28" style="864" bestFit="1" customWidth="1"/>
    <col min="8196" max="8196" width="10.875" style="864" bestFit="1" customWidth="1"/>
    <col min="8197" max="8197" width="20.75" style="864" bestFit="1" customWidth="1"/>
    <col min="8198" max="8198" width="16.375" style="864" bestFit="1" customWidth="1"/>
    <col min="8199" max="8199" width="26.25" style="864" bestFit="1" customWidth="1"/>
    <col min="8200" max="8200" width="9.75" style="864" bestFit="1" customWidth="1"/>
    <col min="8201" max="8201" width="18.125" style="864" bestFit="1" customWidth="1"/>
    <col min="8202" max="8202" width="13.875" style="864" bestFit="1" customWidth="1"/>
    <col min="8203" max="8203" width="19.125" style="864" bestFit="1" customWidth="1"/>
    <col min="8204" max="8204" width="5.75" style="864" bestFit="1" customWidth="1"/>
    <col min="8205" max="8205" width="7.75" style="864" bestFit="1" customWidth="1"/>
    <col min="8206" max="8207" width="7.125" style="864" bestFit="1" customWidth="1"/>
    <col min="8208" max="8208" width="7.75" style="864" bestFit="1" customWidth="1"/>
    <col min="8209" max="8210" width="7.125" style="864" bestFit="1" customWidth="1"/>
    <col min="8211" max="8211" width="19.625" style="864" bestFit="1" customWidth="1"/>
    <col min="8212" max="8213" width="5.75" style="864" bestFit="1" customWidth="1"/>
    <col min="8214" max="8214" width="9" style="864"/>
    <col min="8215" max="8215" width="11.875" style="864" bestFit="1" customWidth="1"/>
    <col min="8216" max="8216" width="14.125" style="864" bestFit="1" customWidth="1"/>
    <col min="8217" max="8217" width="16.375" style="864" bestFit="1" customWidth="1"/>
    <col min="8218" max="8448" width="9" style="864"/>
    <col min="8449" max="8449" width="7.875" style="864" bestFit="1" customWidth="1"/>
    <col min="8450" max="8450" width="18.125" style="864" bestFit="1" customWidth="1"/>
    <col min="8451" max="8451" width="28" style="864" bestFit="1" customWidth="1"/>
    <col min="8452" max="8452" width="10.875" style="864" bestFit="1" customWidth="1"/>
    <col min="8453" max="8453" width="20.75" style="864" bestFit="1" customWidth="1"/>
    <col min="8454" max="8454" width="16.375" style="864" bestFit="1" customWidth="1"/>
    <col min="8455" max="8455" width="26.25" style="864" bestFit="1" customWidth="1"/>
    <col min="8456" max="8456" width="9.75" style="864" bestFit="1" customWidth="1"/>
    <col min="8457" max="8457" width="18.125" style="864" bestFit="1" customWidth="1"/>
    <col min="8458" max="8458" width="13.875" style="864" bestFit="1" customWidth="1"/>
    <col min="8459" max="8459" width="19.125" style="864" bestFit="1" customWidth="1"/>
    <col min="8460" max="8460" width="5.75" style="864" bestFit="1" customWidth="1"/>
    <col min="8461" max="8461" width="7.75" style="864" bestFit="1" customWidth="1"/>
    <col min="8462" max="8463" width="7.125" style="864" bestFit="1" customWidth="1"/>
    <col min="8464" max="8464" width="7.75" style="864" bestFit="1" customWidth="1"/>
    <col min="8465" max="8466" width="7.125" style="864" bestFit="1" customWidth="1"/>
    <col min="8467" max="8467" width="19.625" style="864" bestFit="1" customWidth="1"/>
    <col min="8468" max="8469" width="5.75" style="864" bestFit="1" customWidth="1"/>
    <col min="8470" max="8470" width="9" style="864"/>
    <col min="8471" max="8471" width="11.875" style="864" bestFit="1" customWidth="1"/>
    <col min="8472" max="8472" width="14.125" style="864" bestFit="1" customWidth="1"/>
    <col min="8473" max="8473" width="16.375" style="864" bestFit="1" customWidth="1"/>
    <col min="8474" max="8704" width="9" style="864"/>
    <col min="8705" max="8705" width="7.875" style="864" bestFit="1" customWidth="1"/>
    <col min="8706" max="8706" width="18.125" style="864" bestFit="1" customWidth="1"/>
    <col min="8707" max="8707" width="28" style="864" bestFit="1" customWidth="1"/>
    <col min="8708" max="8708" width="10.875" style="864" bestFit="1" customWidth="1"/>
    <col min="8709" max="8709" width="20.75" style="864" bestFit="1" customWidth="1"/>
    <col min="8710" max="8710" width="16.375" style="864" bestFit="1" customWidth="1"/>
    <col min="8711" max="8711" width="26.25" style="864" bestFit="1" customWidth="1"/>
    <col min="8712" max="8712" width="9.75" style="864" bestFit="1" customWidth="1"/>
    <col min="8713" max="8713" width="18.125" style="864" bestFit="1" customWidth="1"/>
    <col min="8714" max="8714" width="13.875" style="864" bestFit="1" customWidth="1"/>
    <col min="8715" max="8715" width="19.125" style="864" bestFit="1" customWidth="1"/>
    <col min="8716" max="8716" width="5.75" style="864" bestFit="1" customWidth="1"/>
    <col min="8717" max="8717" width="7.75" style="864" bestFit="1" customWidth="1"/>
    <col min="8718" max="8719" width="7.125" style="864" bestFit="1" customWidth="1"/>
    <col min="8720" max="8720" width="7.75" style="864" bestFit="1" customWidth="1"/>
    <col min="8721" max="8722" width="7.125" style="864" bestFit="1" customWidth="1"/>
    <col min="8723" max="8723" width="19.625" style="864" bestFit="1" customWidth="1"/>
    <col min="8724" max="8725" width="5.75" style="864" bestFit="1" customWidth="1"/>
    <col min="8726" max="8726" width="9" style="864"/>
    <col min="8727" max="8727" width="11.875" style="864" bestFit="1" customWidth="1"/>
    <col min="8728" max="8728" width="14.125" style="864" bestFit="1" customWidth="1"/>
    <col min="8729" max="8729" width="16.375" style="864" bestFit="1" customWidth="1"/>
    <col min="8730" max="8960" width="9" style="864"/>
    <col min="8961" max="8961" width="7.875" style="864" bestFit="1" customWidth="1"/>
    <col min="8962" max="8962" width="18.125" style="864" bestFit="1" customWidth="1"/>
    <col min="8963" max="8963" width="28" style="864" bestFit="1" customWidth="1"/>
    <col min="8964" max="8964" width="10.875" style="864" bestFit="1" customWidth="1"/>
    <col min="8965" max="8965" width="20.75" style="864" bestFit="1" customWidth="1"/>
    <col min="8966" max="8966" width="16.375" style="864" bestFit="1" customWidth="1"/>
    <col min="8967" max="8967" width="26.25" style="864" bestFit="1" customWidth="1"/>
    <col min="8968" max="8968" width="9.75" style="864" bestFit="1" customWidth="1"/>
    <col min="8969" max="8969" width="18.125" style="864" bestFit="1" customWidth="1"/>
    <col min="8970" max="8970" width="13.875" style="864" bestFit="1" customWidth="1"/>
    <col min="8971" max="8971" width="19.125" style="864" bestFit="1" customWidth="1"/>
    <col min="8972" max="8972" width="5.75" style="864" bestFit="1" customWidth="1"/>
    <col min="8973" max="8973" width="7.75" style="864" bestFit="1" customWidth="1"/>
    <col min="8974" max="8975" width="7.125" style="864" bestFit="1" customWidth="1"/>
    <col min="8976" max="8976" width="7.75" style="864" bestFit="1" customWidth="1"/>
    <col min="8977" max="8978" width="7.125" style="864" bestFit="1" customWidth="1"/>
    <col min="8979" max="8979" width="19.625" style="864" bestFit="1" customWidth="1"/>
    <col min="8980" max="8981" width="5.75" style="864" bestFit="1" customWidth="1"/>
    <col min="8982" max="8982" width="9" style="864"/>
    <col min="8983" max="8983" width="11.875" style="864" bestFit="1" customWidth="1"/>
    <col min="8984" max="8984" width="14.125" style="864" bestFit="1" customWidth="1"/>
    <col min="8985" max="8985" width="16.375" style="864" bestFit="1" customWidth="1"/>
    <col min="8986" max="9216" width="9" style="864"/>
    <col min="9217" max="9217" width="7.875" style="864" bestFit="1" customWidth="1"/>
    <col min="9218" max="9218" width="18.125" style="864" bestFit="1" customWidth="1"/>
    <col min="9219" max="9219" width="28" style="864" bestFit="1" customWidth="1"/>
    <col min="9220" max="9220" width="10.875" style="864" bestFit="1" customWidth="1"/>
    <col min="9221" max="9221" width="20.75" style="864" bestFit="1" customWidth="1"/>
    <col min="9222" max="9222" width="16.375" style="864" bestFit="1" customWidth="1"/>
    <col min="9223" max="9223" width="26.25" style="864" bestFit="1" customWidth="1"/>
    <col min="9224" max="9224" width="9.75" style="864" bestFit="1" customWidth="1"/>
    <col min="9225" max="9225" width="18.125" style="864" bestFit="1" customWidth="1"/>
    <col min="9226" max="9226" width="13.875" style="864" bestFit="1" customWidth="1"/>
    <col min="9227" max="9227" width="19.125" style="864" bestFit="1" customWidth="1"/>
    <col min="9228" max="9228" width="5.75" style="864" bestFit="1" customWidth="1"/>
    <col min="9229" max="9229" width="7.75" style="864" bestFit="1" customWidth="1"/>
    <col min="9230" max="9231" width="7.125" style="864" bestFit="1" customWidth="1"/>
    <col min="9232" max="9232" width="7.75" style="864" bestFit="1" customWidth="1"/>
    <col min="9233" max="9234" width="7.125" style="864" bestFit="1" customWidth="1"/>
    <col min="9235" max="9235" width="19.625" style="864" bestFit="1" customWidth="1"/>
    <col min="9236" max="9237" width="5.75" style="864" bestFit="1" customWidth="1"/>
    <col min="9238" max="9238" width="9" style="864"/>
    <col min="9239" max="9239" width="11.875" style="864" bestFit="1" customWidth="1"/>
    <col min="9240" max="9240" width="14.125" style="864" bestFit="1" customWidth="1"/>
    <col min="9241" max="9241" width="16.375" style="864" bestFit="1" customWidth="1"/>
    <col min="9242" max="9472" width="9" style="864"/>
    <col min="9473" max="9473" width="7.875" style="864" bestFit="1" customWidth="1"/>
    <col min="9474" max="9474" width="18.125" style="864" bestFit="1" customWidth="1"/>
    <col min="9475" max="9475" width="28" style="864" bestFit="1" customWidth="1"/>
    <col min="9476" max="9476" width="10.875" style="864" bestFit="1" customWidth="1"/>
    <col min="9477" max="9477" width="20.75" style="864" bestFit="1" customWidth="1"/>
    <col min="9478" max="9478" width="16.375" style="864" bestFit="1" customWidth="1"/>
    <col min="9479" max="9479" width="26.25" style="864" bestFit="1" customWidth="1"/>
    <col min="9480" max="9480" width="9.75" style="864" bestFit="1" customWidth="1"/>
    <col min="9481" max="9481" width="18.125" style="864" bestFit="1" customWidth="1"/>
    <col min="9482" max="9482" width="13.875" style="864" bestFit="1" customWidth="1"/>
    <col min="9483" max="9483" width="19.125" style="864" bestFit="1" customWidth="1"/>
    <col min="9484" max="9484" width="5.75" style="864" bestFit="1" customWidth="1"/>
    <col min="9485" max="9485" width="7.75" style="864" bestFit="1" customWidth="1"/>
    <col min="9486" max="9487" width="7.125" style="864" bestFit="1" customWidth="1"/>
    <col min="9488" max="9488" width="7.75" style="864" bestFit="1" customWidth="1"/>
    <col min="9489" max="9490" width="7.125" style="864" bestFit="1" customWidth="1"/>
    <col min="9491" max="9491" width="19.625" style="864" bestFit="1" customWidth="1"/>
    <col min="9492" max="9493" width="5.75" style="864" bestFit="1" customWidth="1"/>
    <col min="9494" max="9494" width="9" style="864"/>
    <col min="9495" max="9495" width="11.875" style="864" bestFit="1" customWidth="1"/>
    <col min="9496" max="9496" width="14.125" style="864" bestFit="1" customWidth="1"/>
    <col min="9497" max="9497" width="16.375" style="864" bestFit="1" customWidth="1"/>
    <col min="9498" max="9728" width="9" style="864"/>
    <col min="9729" max="9729" width="7.875" style="864" bestFit="1" customWidth="1"/>
    <col min="9730" max="9730" width="18.125" style="864" bestFit="1" customWidth="1"/>
    <col min="9731" max="9731" width="28" style="864" bestFit="1" customWidth="1"/>
    <col min="9732" max="9732" width="10.875" style="864" bestFit="1" customWidth="1"/>
    <col min="9733" max="9733" width="20.75" style="864" bestFit="1" customWidth="1"/>
    <col min="9734" max="9734" width="16.375" style="864" bestFit="1" customWidth="1"/>
    <col min="9735" max="9735" width="26.25" style="864" bestFit="1" customWidth="1"/>
    <col min="9736" max="9736" width="9.75" style="864" bestFit="1" customWidth="1"/>
    <col min="9737" max="9737" width="18.125" style="864" bestFit="1" customWidth="1"/>
    <col min="9738" max="9738" width="13.875" style="864" bestFit="1" customWidth="1"/>
    <col min="9739" max="9739" width="19.125" style="864" bestFit="1" customWidth="1"/>
    <col min="9740" max="9740" width="5.75" style="864" bestFit="1" customWidth="1"/>
    <col min="9741" max="9741" width="7.75" style="864" bestFit="1" customWidth="1"/>
    <col min="9742" max="9743" width="7.125" style="864" bestFit="1" customWidth="1"/>
    <col min="9744" max="9744" width="7.75" style="864" bestFit="1" customWidth="1"/>
    <col min="9745" max="9746" width="7.125" style="864" bestFit="1" customWidth="1"/>
    <col min="9747" max="9747" width="19.625" style="864" bestFit="1" customWidth="1"/>
    <col min="9748" max="9749" width="5.75" style="864" bestFit="1" customWidth="1"/>
    <col min="9750" max="9750" width="9" style="864"/>
    <col min="9751" max="9751" width="11.875" style="864" bestFit="1" customWidth="1"/>
    <col min="9752" max="9752" width="14.125" style="864" bestFit="1" customWidth="1"/>
    <col min="9753" max="9753" width="16.375" style="864" bestFit="1" customWidth="1"/>
    <col min="9754" max="9984" width="9" style="864"/>
    <col min="9985" max="9985" width="7.875" style="864" bestFit="1" customWidth="1"/>
    <col min="9986" max="9986" width="18.125" style="864" bestFit="1" customWidth="1"/>
    <col min="9987" max="9987" width="28" style="864" bestFit="1" customWidth="1"/>
    <col min="9988" max="9988" width="10.875" style="864" bestFit="1" customWidth="1"/>
    <col min="9989" max="9989" width="20.75" style="864" bestFit="1" customWidth="1"/>
    <col min="9990" max="9990" width="16.375" style="864" bestFit="1" customWidth="1"/>
    <col min="9991" max="9991" width="26.25" style="864" bestFit="1" customWidth="1"/>
    <col min="9992" max="9992" width="9.75" style="864" bestFit="1" customWidth="1"/>
    <col min="9993" max="9993" width="18.125" style="864" bestFit="1" customWidth="1"/>
    <col min="9994" max="9994" width="13.875" style="864" bestFit="1" customWidth="1"/>
    <col min="9995" max="9995" width="19.125" style="864" bestFit="1" customWidth="1"/>
    <col min="9996" max="9996" width="5.75" style="864" bestFit="1" customWidth="1"/>
    <col min="9997" max="9997" width="7.75" style="864" bestFit="1" customWidth="1"/>
    <col min="9998" max="9999" width="7.125" style="864" bestFit="1" customWidth="1"/>
    <col min="10000" max="10000" width="7.75" style="864" bestFit="1" customWidth="1"/>
    <col min="10001" max="10002" width="7.125" style="864" bestFit="1" customWidth="1"/>
    <col min="10003" max="10003" width="19.625" style="864" bestFit="1" customWidth="1"/>
    <col min="10004" max="10005" width="5.75" style="864" bestFit="1" customWidth="1"/>
    <col min="10006" max="10006" width="9" style="864"/>
    <col min="10007" max="10007" width="11.875" style="864" bestFit="1" customWidth="1"/>
    <col min="10008" max="10008" width="14.125" style="864" bestFit="1" customWidth="1"/>
    <col min="10009" max="10009" width="16.375" style="864" bestFit="1" customWidth="1"/>
    <col min="10010" max="10240" width="9" style="864"/>
    <col min="10241" max="10241" width="7.875" style="864" bestFit="1" customWidth="1"/>
    <col min="10242" max="10242" width="18.125" style="864" bestFit="1" customWidth="1"/>
    <col min="10243" max="10243" width="28" style="864" bestFit="1" customWidth="1"/>
    <col min="10244" max="10244" width="10.875" style="864" bestFit="1" customWidth="1"/>
    <col min="10245" max="10245" width="20.75" style="864" bestFit="1" customWidth="1"/>
    <col min="10246" max="10246" width="16.375" style="864" bestFit="1" customWidth="1"/>
    <col min="10247" max="10247" width="26.25" style="864" bestFit="1" customWidth="1"/>
    <col min="10248" max="10248" width="9.75" style="864" bestFit="1" customWidth="1"/>
    <col min="10249" max="10249" width="18.125" style="864" bestFit="1" customWidth="1"/>
    <col min="10250" max="10250" width="13.875" style="864" bestFit="1" customWidth="1"/>
    <col min="10251" max="10251" width="19.125" style="864" bestFit="1" customWidth="1"/>
    <col min="10252" max="10252" width="5.75" style="864" bestFit="1" customWidth="1"/>
    <col min="10253" max="10253" width="7.75" style="864" bestFit="1" customWidth="1"/>
    <col min="10254" max="10255" width="7.125" style="864" bestFit="1" customWidth="1"/>
    <col min="10256" max="10256" width="7.75" style="864" bestFit="1" customWidth="1"/>
    <col min="10257" max="10258" width="7.125" style="864" bestFit="1" customWidth="1"/>
    <col min="10259" max="10259" width="19.625" style="864" bestFit="1" customWidth="1"/>
    <col min="10260" max="10261" width="5.75" style="864" bestFit="1" customWidth="1"/>
    <col min="10262" max="10262" width="9" style="864"/>
    <col min="10263" max="10263" width="11.875" style="864" bestFit="1" customWidth="1"/>
    <col min="10264" max="10264" width="14.125" style="864" bestFit="1" customWidth="1"/>
    <col min="10265" max="10265" width="16.375" style="864" bestFit="1" customWidth="1"/>
    <col min="10266" max="10496" width="9" style="864"/>
    <col min="10497" max="10497" width="7.875" style="864" bestFit="1" customWidth="1"/>
    <col min="10498" max="10498" width="18.125" style="864" bestFit="1" customWidth="1"/>
    <col min="10499" max="10499" width="28" style="864" bestFit="1" customWidth="1"/>
    <col min="10500" max="10500" width="10.875" style="864" bestFit="1" customWidth="1"/>
    <col min="10501" max="10501" width="20.75" style="864" bestFit="1" customWidth="1"/>
    <col min="10502" max="10502" width="16.375" style="864" bestFit="1" customWidth="1"/>
    <col min="10503" max="10503" width="26.25" style="864" bestFit="1" customWidth="1"/>
    <col min="10504" max="10504" width="9.75" style="864" bestFit="1" customWidth="1"/>
    <col min="10505" max="10505" width="18.125" style="864" bestFit="1" customWidth="1"/>
    <col min="10506" max="10506" width="13.875" style="864" bestFit="1" customWidth="1"/>
    <col min="10507" max="10507" width="19.125" style="864" bestFit="1" customWidth="1"/>
    <col min="10508" max="10508" width="5.75" style="864" bestFit="1" customWidth="1"/>
    <col min="10509" max="10509" width="7.75" style="864" bestFit="1" customWidth="1"/>
    <col min="10510" max="10511" width="7.125" style="864" bestFit="1" customWidth="1"/>
    <col min="10512" max="10512" width="7.75" style="864" bestFit="1" customWidth="1"/>
    <col min="10513" max="10514" width="7.125" style="864" bestFit="1" customWidth="1"/>
    <col min="10515" max="10515" width="19.625" style="864" bestFit="1" customWidth="1"/>
    <col min="10516" max="10517" width="5.75" style="864" bestFit="1" customWidth="1"/>
    <col min="10518" max="10518" width="9" style="864"/>
    <col min="10519" max="10519" width="11.875" style="864" bestFit="1" customWidth="1"/>
    <col min="10520" max="10520" width="14.125" style="864" bestFit="1" customWidth="1"/>
    <col min="10521" max="10521" width="16.375" style="864" bestFit="1" customWidth="1"/>
    <col min="10522" max="10752" width="9" style="864"/>
    <col min="10753" max="10753" width="7.875" style="864" bestFit="1" customWidth="1"/>
    <col min="10754" max="10754" width="18.125" style="864" bestFit="1" customWidth="1"/>
    <col min="10755" max="10755" width="28" style="864" bestFit="1" customWidth="1"/>
    <col min="10756" max="10756" width="10.875" style="864" bestFit="1" customWidth="1"/>
    <col min="10757" max="10757" width="20.75" style="864" bestFit="1" customWidth="1"/>
    <col min="10758" max="10758" width="16.375" style="864" bestFit="1" customWidth="1"/>
    <col min="10759" max="10759" width="26.25" style="864" bestFit="1" customWidth="1"/>
    <col min="10760" max="10760" width="9.75" style="864" bestFit="1" customWidth="1"/>
    <col min="10761" max="10761" width="18.125" style="864" bestFit="1" customWidth="1"/>
    <col min="10762" max="10762" width="13.875" style="864" bestFit="1" customWidth="1"/>
    <col min="10763" max="10763" width="19.125" style="864" bestFit="1" customWidth="1"/>
    <col min="10764" max="10764" width="5.75" style="864" bestFit="1" customWidth="1"/>
    <col min="10765" max="10765" width="7.75" style="864" bestFit="1" customWidth="1"/>
    <col min="10766" max="10767" width="7.125" style="864" bestFit="1" customWidth="1"/>
    <col min="10768" max="10768" width="7.75" style="864" bestFit="1" customWidth="1"/>
    <col min="10769" max="10770" width="7.125" style="864" bestFit="1" customWidth="1"/>
    <col min="10771" max="10771" width="19.625" style="864" bestFit="1" customWidth="1"/>
    <col min="10772" max="10773" width="5.75" style="864" bestFit="1" customWidth="1"/>
    <col min="10774" max="10774" width="9" style="864"/>
    <col min="10775" max="10775" width="11.875" style="864" bestFit="1" customWidth="1"/>
    <col min="10776" max="10776" width="14.125" style="864" bestFit="1" customWidth="1"/>
    <col min="10777" max="10777" width="16.375" style="864" bestFit="1" customWidth="1"/>
    <col min="10778" max="11008" width="9" style="864"/>
    <col min="11009" max="11009" width="7.875" style="864" bestFit="1" customWidth="1"/>
    <col min="11010" max="11010" width="18.125" style="864" bestFit="1" customWidth="1"/>
    <col min="11011" max="11011" width="28" style="864" bestFit="1" customWidth="1"/>
    <col min="11012" max="11012" width="10.875" style="864" bestFit="1" customWidth="1"/>
    <col min="11013" max="11013" width="20.75" style="864" bestFit="1" customWidth="1"/>
    <col min="11014" max="11014" width="16.375" style="864" bestFit="1" customWidth="1"/>
    <col min="11015" max="11015" width="26.25" style="864" bestFit="1" customWidth="1"/>
    <col min="11016" max="11016" width="9.75" style="864" bestFit="1" customWidth="1"/>
    <col min="11017" max="11017" width="18.125" style="864" bestFit="1" customWidth="1"/>
    <col min="11018" max="11018" width="13.875" style="864" bestFit="1" customWidth="1"/>
    <col min="11019" max="11019" width="19.125" style="864" bestFit="1" customWidth="1"/>
    <col min="11020" max="11020" width="5.75" style="864" bestFit="1" customWidth="1"/>
    <col min="11021" max="11021" width="7.75" style="864" bestFit="1" customWidth="1"/>
    <col min="11022" max="11023" width="7.125" style="864" bestFit="1" customWidth="1"/>
    <col min="11024" max="11024" width="7.75" style="864" bestFit="1" customWidth="1"/>
    <col min="11025" max="11026" width="7.125" style="864" bestFit="1" customWidth="1"/>
    <col min="11027" max="11027" width="19.625" style="864" bestFit="1" customWidth="1"/>
    <col min="11028" max="11029" width="5.75" style="864" bestFit="1" customWidth="1"/>
    <col min="11030" max="11030" width="9" style="864"/>
    <col min="11031" max="11031" width="11.875" style="864" bestFit="1" customWidth="1"/>
    <col min="11032" max="11032" width="14.125" style="864" bestFit="1" customWidth="1"/>
    <col min="11033" max="11033" width="16.375" style="864" bestFit="1" customWidth="1"/>
    <col min="11034" max="11264" width="9" style="864"/>
    <col min="11265" max="11265" width="7.875" style="864" bestFit="1" customWidth="1"/>
    <col min="11266" max="11266" width="18.125" style="864" bestFit="1" customWidth="1"/>
    <col min="11267" max="11267" width="28" style="864" bestFit="1" customWidth="1"/>
    <col min="11268" max="11268" width="10.875" style="864" bestFit="1" customWidth="1"/>
    <col min="11269" max="11269" width="20.75" style="864" bestFit="1" customWidth="1"/>
    <col min="11270" max="11270" width="16.375" style="864" bestFit="1" customWidth="1"/>
    <col min="11271" max="11271" width="26.25" style="864" bestFit="1" customWidth="1"/>
    <col min="11272" max="11272" width="9.75" style="864" bestFit="1" customWidth="1"/>
    <col min="11273" max="11273" width="18.125" style="864" bestFit="1" customWidth="1"/>
    <col min="11274" max="11274" width="13.875" style="864" bestFit="1" customWidth="1"/>
    <col min="11275" max="11275" width="19.125" style="864" bestFit="1" customWidth="1"/>
    <col min="11276" max="11276" width="5.75" style="864" bestFit="1" customWidth="1"/>
    <col min="11277" max="11277" width="7.75" style="864" bestFit="1" customWidth="1"/>
    <col min="11278" max="11279" width="7.125" style="864" bestFit="1" customWidth="1"/>
    <col min="11280" max="11280" width="7.75" style="864" bestFit="1" customWidth="1"/>
    <col min="11281" max="11282" width="7.125" style="864" bestFit="1" customWidth="1"/>
    <col min="11283" max="11283" width="19.625" style="864" bestFit="1" customWidth="1"/>
    <col min="11284" max="11285" width="5.75" style="864" bestFit="1" customWidth="1"/>
    <col min="11286" max="11286" width="9" style="864"/>
    <col min="11287" max="11287" width="11.875" style="864" bestFit="1" customWidth="1"/>
    <col min="11288" max="11288" width="14.125" style="864" bestFit="1" customWidth="1"/>
    <col min="11289" max="11289" width="16.375" style="864" bestFit="1" customWidth="1"/>
    <col min="11290" max="11520" width="9" style="864"/>
    <col min="11521" max="11521" width="7.875" style="864" bestFit="1" customWidth="1"/>
    <col min="11522" max="11522" width="18.125" style="864" bestFit="1" customWidth="1"/>
    <col min="11523" max="11523" width="28" style="864" bestFit="1" customWidth="1"/>
    <col min="11524" max="11524" width="10.875" style="864" bestFit="1" customWidth="1"/>
    <col min="11525" max="11525" width="20.75" style="864" bestFit="1" customWidth="1"/>
    <col min="11526" max="11526" width="16.375" style="864" bestFit="1" customWidth="1"/>
    <col min="11527" max="11527" width="26.25" style="864" bestFit="1" customWidth="1"/>
    <col min="11528" max="11528" width="9.75" style="864" bestFit="1" customWidth="1"/>
    <col min="11529" max="11529" width="18.125" style="864" bestFit="1" customWidth="1"/>
    <col min="11530" max="11530" width="13.875" style="864" bestFit="1" customWidth="1"/>
    <col min="11531" max="11531" width="19.125" style="864" bestFit="1" customWidth="1"/>
    <col min="11532" max="11532" width="5.75" style="864" bestFit="1" customWidth="1"/>
    <col min="11533" max="11533" width="7.75" style="864" bestFit="1" customWidth="1"/>
    <col min="11534" max="11535" width="7.125" style="864" bestFit="1" customWidth="1"/>
    <col min="11536" max="11536" width="7.75" style="864" bestFit="1" customWidth="1"/>
    <col min="11537" max="11538" width="7.125" style="864" bestFit="1" customWidth="1"/>
    <col min="11539" max="11539" width="19.625" style="864" bestFit="1" customWidth="1"/>
    <col min="11540" max="11541" width="5.75" style="864" bestFit="1" customWidth="1"/>
    <col min="11542" max="11542" width="9" style="864"/>
    <col min="11543" max="11543" width="11.875" style="864" bestFit="1" customWidth="1"/>
    <col min="11544" max="11544" width="14.125" style="864" bestFit="1" customWidth="1"/>
    <col min="11545" max="11545" width="16.375" style="864" bestFit="1" customWidth="1"/>
    <col min="11546" max="11776" width="9" style="864"/>
    <col min="11777" max="11777" width="7.875" style="864" bestFit="1" customWidth="1"/>
    <col min="11778" max="11778" width="18.125" style="864" bestFit="1" customWidth="1"/>
    <col min="11779" max="11779" width="28" style="864" bestFit="1" customWidth="1"/>
    <col min="11780" max="11780" width="10.875" style="864" bestFit="1" customWidth="1"/>
    <col min="11781" max="11781" width="20.75" style="864" bestFit="1" customWidth="1"/>
    <col min="11782" max="11782" width="16.375" style="864" bestFit="1" customWidth="1"/>
    <col min="11783" max="11783" width="26.25" style="864" bestFit="1" customWidth="1"/>
    <col min="11784" max="11784" width="9.75" style="864" bestFit="1" customWidth="1"/>
    <col min="11785" max="11785" width="18.125" style="864" bestFit="1" customWidth="1"/>
    <col min="11786" max="11786" width="13.875" style="864" bestFit="1" customWidth="1"/>
    <col min="11787" max="11787" width="19.125" style="864" bestFit="1" customWidth="1"/>
    <col min="11788" max="11788" width="5.75" style="864" bestFit="1" customWidth="1"/>
    <col min="11789" max="11789" width="7.75" style="864" bestFit="1" customWidth="1"/>
    <col min="11790" max="11791" width="7.125" style="864" bestFit="1" customWidth="1"/>
    <col min="11792" max="11792" width="7.75" style="864" bestFit="1" customWidth="1"/>
    <col min="11793" max="11794" width="7.125" style="864" bestFit="1" customWidth="1"/>
    <col min="11795" max="11795" width="19.625" style="864" bestFit="1" customWidth="1"/>
    <col min="11796" max="11797" width="5.75" style="864" bestFit="1" customWidth="1"/>
    <col min="11798" max="11798" width="9" style="864"/>
    <col min="11799" max="11799" width="11.875" style="864" bestFit="1" customWidth="1"/>
    <col min="11800" max="11800" width="14.125" style="864" bestFit="1" customWidth="1"/>
    <col min="11801" max="11801" width="16.375" style="864" bestFit="1" customWidth="1"/>
    <col min="11802" max="12032" width="9" style="864"/>
    <col min="12033" max="12033" width="7.875" style="864" bestFit="1" customWidth="1"/>
    <col min="12034" max="12034" width="18.125" style="864" bestFit="1" customWidth="1"/>
    <col min="12035" max="12035" width="28" style="864" bestFit="1" customWidth="1"/>
    <col min="12036" max="12036" width="10.875" style="864" bestFit="1" customWidth="1"/>
    <col min="12037" max="12037" width="20.75" style="864" bestFit="1" customWidth="1"/>
    <col min="12038" max="12038" width="16.375" style="864" bestFit="1" customWidth="1"/>
    <col min="12039" max="12039" width="26.25" style="864" bestFit="1" customWidth="1"/>
    <col min="12040" max="12040" width="9.75" style="864" bestFit="1" customWidth="1"/>
    <col min="12041" max="12041" width="18.125" style="864" bestFit="1" customWidth="1"/>
    <col min="12042" max="12042" width="13.875" style="864" bestFit="1" customWidth="1"/>
    <col min="12043" max="12043" width="19.125" style="864" bestFit="1" customWidth="1"/>
    <col min="12044" max="12044" width="5.75" style="864" bestFit="1" customWidth="1"/>
    <col min="12045" max="12045" width="7.75" style="864" bestFit="1" customWidth="1"/>
    <col min="12046" max="12047" width="7.125" style="864" bestFit="1" customWidth="1"/>
    <col min="12048" max="12048" width="7.75" style="864" bestFit="1" customWidth="1"/>
    <col min="12049" max="12050" width="7.125" style="864" bestFit="1" customWidth="1"/>
    <col min="12051" max="12051" width="19.625" style="864" bestFit="1" customWidth="1"/>
    <col min="12052" max="12053" width="5.75" style="864" bestFit="1" customWidth="1"/>
    <col min="12054" max="12054" width="9" style="864"/>
    <col min="12055" max="12055" width="11.875" style="864" bestFit="1" customWidth="1"/>
    <col min="12056" max="12056" width="14.125" style="864" bestFit="1" customWidth="1"/>
    <col min="12057" max="12057" width="16.375" style="864" bestFit="1" customWidth="1"/>
    <col min="12058" max="12288" width="9" style="864"/>
    <col min="12289" max="12289" width="7.875" style="864" bestFit="1" customWidth="1"/>
    <col min="12290" max="12290" width="18.125" style="864" bestFit="1" customWidth="1"/>
    <col min="12291" max="12291" width="28" style="864" bestFit="1" customWidth="1"/>
    <col min="12292" max="12292" width="10.875" style="864" bestFit="1" customWidth="1"/>
    <col min="12293" max="12293" width="20.75" style="864" bestFit="1" customWidth="1"/>
    <col min="12294" max="12294" width="16.375" style="864" bestFit="1" customWidth="1"/>
    <col min="12295" max="12295" width="26.25" style="864" bestFit="1" customWidth="1"/>
    <col min="12296" max="12296" width="9.75" style="864" bestFit="1" customWidth="1"/>
    <col min="12297" max="12297" width="18.125" style="864" bestFit="1" customWidth="1"/>
    <col min="12298" max="12298" width="13.875" style="864" bestFit="1" customWidth="1"/>
    <col min="12299" max="12299" width="19.125" style="864" bestFit="1" customWidth="1"/>
    <col min="12300" max="12300" width="5.75" style="864" bestFit="1" customWidth="1"/>
    <col min="12301" max="12301" width="7.75" style="864" bestFit="1" customWidth="1"/>
    <col min="12302" max="12303" width="7.125" style="864" bestFit="1" customWidth="1"/>
    <col min="12304" max="12304" width="7.75" style="864" bestFit="1" customWidth="1"/>
    <col min="12305" max="12306" width="7.125" style="864" bestFit="1" customWidth="1"/>
    <col min="12307" max="12307" width="19.625" style="864" bestFit="1" customWidth="1"/>
    <col min="12308" max="12309" width="5.75" style="864" bestFit="1" customWidth="1"/>
    <col min="12310" max="12310" width="9" style="864"/>
    <col min="12311" max="12311" width="11.875" style="864" bestFit="1" customWidth="1"/>
    <col min="12312" max="12312" width="14.125" style="864" bestFit="1" customWidth="1"/>
    <col min="12313" max="12313" width="16.375" style="864" bestFit="1" customWidth="1"/>
    <col min="12314" max="12544" width="9" style="864"/>
    <col min="12545" max="12545" width="7.875" style="864" bestFit="1" customWidth="1"/>
    <col min="12546" max="12546" width="18.125" style="864" bestFit="1" customWidth="1"/>
    <col min="12547" max="12547" width="28" style="864" bestFit="1" customWidth="1"/>
    <col min="12548" max="12548" width="10.875" style="864" bestFit="1" customWidth="1"/>
    <col min="12549" max="12549" width="20.75" style="864" bestFit="1" customWidth="1"/>
    <col min="12550" max="12550" width="16.375" style="864" bestFit="1" customWidth="1"/>
    <col min="12551" max="12551" width="26.25" style="864" bestFit="1" customWidth="1"/>
    <col min="12552" max="12552" width="9.75" style="864" bestFit="1" customWidth="1"/>
    <col min="12553" max="12553" width="18.125" style="864" bestFit="1" customWidth="1"/>
    <col min="12554" max="12554" width="13.875" style="864" bestFit="1" customWidth="1"/>
    <col min="12555" max="12555" width="19.125" style="864" bestFit="1" customWidth="1"/>
    <col min="12556" max="12556" width="5.75" style="864" bestFit="1" customWidth="1"/>
    <col min="12557" max="12557" width="7.75" style="864" bestFit="1" customWidth="1"/>
    <col min="12558" max="12559" width="7.125" style="864" bestFit="1" customWidth="1"/>
    <col min="12560" max="12560" width="7.75" style="864" bestFit="1" customWidth="1"/>
    <col min="12561" max="12562" width="7.125" style="864" bestFit="1" customWidth="1"/>
    <col min="12563" max="12563" width="19.625" style="864" bestFit="1" customWidth="1"/>
    <col min="12564" max="12565" width="5.75" style="864" bestFit="1" customWidth="1"/>
    <col min="12566" max="12566" width="9" style="864"/>
    <col min="12567" max="12567" width="11.875" style="864" bestFit="1" customWidth="1"/>
    <col min="12568" max="12568" width="14.125" style="864" bestFit="1" customWidth="1"/>
    <col min="12569" max="12569" width="16.375" style="864" bestFit="1" customWidth="1"/>
    <col min="12570" max="12800" width="9" style="864"/>
    <col min="12801" max="12801" width="7.875" style="864" bestFit="1" customWidth="1"/>
    <col min="12802" max="12802" width="18.125" style="864" bestFit="1" customWidth="1"/>
    <col min="12803" max="12803" width="28" style="864" bestFit="1" customWidth="1"/>
    <col min="12804" max="12804" width="10.875" style="864" bestFit="1" customWidth="1"/>
    <col min="12805" max="12805" width="20.75" style="864" bestFit="1" customWidth="1"/>
    <col min="12806" max="12806" width="16.375" style="864" bestFit="1" customWidth="1"/>
    <col min="12807" max="12807" width="26.25" style="864" bestFit="1" customWidth="1"/>
    <col min="12808" max="12808" width="9.75" style="864" bestFit="1" customWidth="1"/>
    <col min="12809" max="12809" width="18.125" style="864" bestFit="1" customWidth="1"/>
    <col min="12810" max="12810" width="13.875" style="864" bestFit="1" customWidth="1"/>
    <col min="12811" max="12811" width="19.125" style="864" bestFit="1" customWidth="1"/>
    <col min="12812" max="12812" width="5.75" style="864" bestFit="1" customWidth="1"/>
    <col min="12813" max="12813" width="7.75" style="864" bestFit="1" customWidth="1"/>
    <col min="12814" max="12815" width="7.125" style="864" bestFit="1" customWidth="1"/>
    <col min="12816" max="12816" width="7.75" style="864" bestFit="1" customWidth="1"/>
    <col min="12817" max="12818" width="7.125" style="864" bestFit="1" customWidth="1"/>
    <col min="12819" max="12819" width="19.625" style="864" bestFit="1" customWidth="1"/>
    <col min="12820" max="12821" width="5.75" style="864" bestFit="1" customWidth="1"/>
    <col min="12822" max="12822" width="9" style="864"/>
    <col min="12823" max="12823" width="11.875" style="864" bestFit="1" customWidth="1"/>
    <col min="12824" max="12824" width="14.125" style="864" bestFit="1" customWidth="1"/>
    <col min="12825" max="12825" width="16.375" style="864" bestFit="1" customWidth="1"/>
    <col min="12826" max="13056" width="9" style="864"/>
    <col min="13057" max="13057" width="7.875" style="864" bestFit="1" customWidth="1"/>
    <col min="13058" max="13058" width="18.125" style="864" bestFit="1" customWidth="1"/>
    <col min="13059" max="13059" width="28" style="864" bestFit="1" customWidth="1"/>
    <col min="13060" max="13060" width="10.875" style="864" bestFit="1" customWidth="1"/>
    <col min="13061" max="13061" width="20.75" style="864" bestFit="1" customWidth="1"/>
    <col min="13062" max="13062" width="16.375" style="864" bestFit="1" customWidth="1"/>
    <col min="13063" max="13063" width="26.25" style="864" bestFit="1" customWidth="1"/>
    <col min="13064" max="13064" width="9.75" style="864" bestFit="1" customWidth="1"/>
    <col min="13065" max="13065" width="18.125" style="864" bestFit="1" customWidth="1"/>
    <col min="13066" max="13066" width="13.875" style="864" bestFit="1" customWidth="1"/>
    <col min="13067" max="13067" width="19.125" style="864" bestFit="1" customWidth="1"/>
    <col min="13068" max="13068" width="5.75" style="864" bestFit="1" customWidth="1"/>
    <col min="13069" max="13069" width="7.75" style="864" bestFit="1" customWidth="1"/>
    <col min="13070" max="13071" width="7.125" style="864" bestFit="1" customWidth="1"/>
    <col min="13072" max="13072" width="7.75" style="864" bestFit="1" customWidth="1"/>
    <col min="13073" max="13074" width="7.125" style="864" bestFit="1" customWidth="1"/>
    <col min="13075" max="13075" width="19.625" style="864" bestFit="1" customWidth="1"/>
    <col min="13076" max="13077" width="5.75" style="864" bestFit="1" customWidth="1"/>
    <col min="13078" max="13078" width="9" style="864"/>
    <col min="13079" max="13079" width="11.875" style="864" bestFit="1" customWidth="1"/>
    <col min="13080" max="13080" width="14.125" style="864" bestFit="1" customWidth="1"/>
    <col min="13081" max="13081" width="16.375" style="864" bestFit="1" customWidth="1"/>
    <col min="13082" max="13312" width="9" style="864"/>
    <col min="13313" max="13313" width="7.875" style="864" bestFit="1" customWidth="1"/>
    <col min="13314" max="13314" width="18.125" style="864" bestFit="1" customWidth="1"/>
    <col min="13315" max="13315" width="28" style="864" bestFit="1" customWidth="1"/>
    <col min="13316" max="13316" width="10.875" style="864" bestFit="1" customWidth="1"/>
    <col min="13317" max="13317" width="20.75" style="864" bestFit="1" customWidth="1"/>
    <col min="13318" max="13318" width="16.375" style="864" bestFit="1" customWidth="1"/>
    <col min="13319" max="13319" width="26.25" style="864" bestFit="1" customWidth="1"/>
    <col min="13320" max="13320" width="9.75" style="864" bestFit="1" customWidth="1"/>
    <col min="13321" max="13321" width="18.125" style="864" bestFit="1" customWidth="1"/>
    <col min="13322" max="13322" width="13.875" style="864" bestFit="1" customWidth="1"/>
    <col min="13323" max="13323" width="19.125" style="864" bestFit="1" customWidth="1"/>
    <col min="13324" max="13324" width="5.75" style="864" bestFit="1" customWidth="1"/>
    <col min="13325" max="13325" width="7.75" style="864" bestFit="1" customWidth="1"/>
    <col min="13326" max="13327" width="7.125" style="864" bestFit="1" customWidth="1"/>
    <col min="13328" max="13328" width="7.75" style="864" bestFit="1" customWidth="1"/>
    <col min="13329" max="13330" width="7.125" style="864" bestFit="1" customWidth="1"/>
    <col min="13331" max="13331" width="19.625" style="864" bestFit="1" customWidth="1"/>
    <col min="13332" max="13333" width="5.75" style="864" bestFit="1" customWidth="1"/>
    <col min="13334" max="13334" width="9" style="864"/>
    <col min="13335" max="13335" width="11.875" style="864" bestFit="1" customWidth="1"/>
    <col min="13336" max="13336" width="14.125" style="864" bestFit="1" customWidth="1"/>
    <col min="13337" max="13337" width="16.375" style="864" bestFit="1" customWidth="1"/>
    <col min="13338" max="13568" width="9" style="864"/>
    <col min="13569" max="13569" width="7.875" style="864" bestFit="1" customWidth="1"/>
    <col min="13570" max="13570" width="18.125" style="864" bestFit="1" customWidth="1"/>
    <col min="13571" max="13571" width="28" style="864" bestFit="1" customWidth="1"/>
    <col min="13572" max="13572" width="10.875" style="864" bestFit="1" customWidth="1"/>
    <col min="13573" max="13573" width="20.75" style="864" bestFit="1" customWidth="1"/>
    <col min="13574" max="13574" width="16.375" style="864" bestFit="1" customWidth="1"/>
    <col min="13575" max="13575" width="26.25" style="864" bestFit="1" customWidth="1"/>
    <col min="13576" max="13576" width="9.75" style="864" bestFit="1" customWidth="1"/>
    <col min="13577" max="13577" width="18.125" style="864" bestFit="1" customWidth="1"/>
    <col min="13578" max="13578" width="13.875" style="864" bestFit="1" customWidth="1"/>
    <col min="13579" max="13579" width="19.125" style="864" bestFit="1" customWidth="1"/>
    <col min="13580" max="13580" width="5.75" style="864" bestFit="1" customWidth="1"/>
    <col min="13581" max="13581" width="7.75" style="864" bestFit="1" customWidth="1"/>
    <col min="13582" max="13583" width="7.125" style="864" bestFit="1" customWidth="1"/>
    <col min="13584" max="13584" width="7.75" style="864" bestFit="1" customWidth="1"/>
    <col min="13585" max="13586" width="7.125" style="864" bestFit="1" customWidth="1"/>
    <col min="13587" max="13587" width="19.625" style="864" bestFit="1" customWidth="1"/>
    <col min="13588" max="13589" width="5.75" style="864" bestFit="1" customWidth="1"/>
    <col min="13590" max="13590" width="9" style="864"/>
    <col min="13591" max="13591" width="11.875" style="864" bestFit="1" customWidth="1"/>
    <col min="13592" max="13592" width="14.125" style="864" bestFit="1" customWidth="1"/>
    <col min="13593" max="13593" width="16.375" style="864" bestFit="1" customWidth="1"/>
    <col min="13594" max="13824" width="9" style="864"/>
    <col min="13825" max="13825" width="7.875" style="864" bestFit="1" customWidth="1"/>
    <col min="13826" max="13826" width="18.125" style="864" bestFit="1" customWidth="1"/>
    <col min="13827" max="13827" width="28" style="864" bestFit="1" customWidth="1"/>
    <col min="13828" max="13828" width="10.875" style="864" bestFit="1" customWidth="1"/>
    <col min="13829" max="13829" width="20.75" style="864" bestFit="1" customWidth="1"/>
    <col min="13830" max="13830" width="16.375" style="864" bestFit="1" customWidth="1"/>
    <col min="13831" max="13831" width="26.25" style="864" bestFit="1" customWidth="1"/>
    <col min="13832" max="13832" width="9.75" style="864" bestFit="1" customWidth="1"/>
    <col min="13833" max="13833" width="18.125" style="864" bestFit="1" customWidth="1"/>
    <col min="13834" max="13834" width="13.875" style="864" bestFit="1" customWidth="1"/>
    <col min="13835" max="13835" width="19.125" style="864" bestFit="1" customWidth="1"/>
    <col min="13836" max="13836" width="5.75" style="864" bestFit="1" customWidth="1"/>
    <col min="13837" max="13837" width="7.75" style="864" bestFit="1" customWidth="1"/>
    <col min="13838" max="13839" width="7.125" style="864" bestFit="1" customWidth="1"/>
    <col min="13840" max="13840" width="7.75" style="864" bestFit="1" customWidth="1"/>
    <col min="13841" max="13842" width="7.125" style="864" bestFit="1" customWidth="1"/>
    <col min="13843" max="13843" width="19.625" style="864" bestFit="1" customWidth="1"/>
    <col min="13844" max="13845" width="5.75" style="864" bestFit="1" customWidth="1"/>
    <col min="13846" max="13846" width="9" style="864"/>
    <col min="13847" max="13847" width="11.875" style="864" bestFit="1" customWidth="1"/>
    <col min="13848" max="13848" width="14.125" style="864" bestFit="1" customWidth="1"/>
    <col min="13849" max="13849" width="16.375" style="864" bestFit="1" customWidth="1"/>
    <col min="13850" max="14080" width="9" style="864"/>
    <col min="14081" max="14081" width="7.875" style="864" bestFit="1" customWidth="1"/>
    <col min="14082" max="14082" width="18.125" style="864" bestFit="1" customWidth="1"/>
    <col min="14083" max="14083" width="28" style="864" bestFit="1" customWidth="1"/>
    <col min="14084" max="14084" width="10.875" style="864" bestFit="1" customWidth="1"/>
    <col min="14085" max="14085" width="20.75" style="864" bestFit="1" customWidth="1"/>
    <col min="14086" max="14086" width="16.375" style="864" bestFit="1" customWidth="1"/>
    <col min="14087" max="14087" width="26.25" style="864" bestFit="1" customWidth="1"/>
    <col min="14088" max="14088" width="9.75" style="864" bestFit="1" customWidth="1"/>
    <col min="14089" max="14089" width="18.125" style="864" bestFit="1" customWidth="1"/>
    <col min="14090" max="14090" width="13.875" style="864" bestFit="1" customWidth="1"/>
    <col min="14091" max="14091" width="19.125" style="864" bestFit="1" customWidth="1"/>
    <col min="14092" max="14092" width="5.75" style="864" bestFit="1" customWidth="1"/>
    <col min="14093" max="14093" width="7.75" style="864" bestFit="1" customWidth="1"/>
    <col min="14094" max="14095" width="7.125" style="864" bestFit="1" customWidth="1"/>
    <col min="14096" max="14096" width="7.75" style="864" bestFit="1" customWidth="1"/>
    <col min="14097" max="14098" width="7.125" style="864" bestFit="1" customWidth="1"/>
    <col min="14099" max="14099" width="19.625" style="864" bestFit="1" customWidth="1"/>
    <col min="14100" max="14101" width="5.75" style="864" bestFit="1" customWidth="1"/>
    <col min="14102" max="14102" width="9" style="864"/>
    <col min="14103" max="14103" width="11.875" style="864" bestFit="1" customWidth="1"/>
    <col min="14104" max="14104" width="14.125" style="864" bestFit="1" customWidth="1"/>
    <col min="14105" max="14105" width="16.375" style="864" bestFit="1" customWidth="1"/>
    <col min="14106" max="14336" width="9" style="864"/>
    <col min="14337" max="14337" width="7.875" style="864" bestFit="1" customWidth="1"/>
    <col min="14338" max="14338" width="18.125" style="864" bestFit="1" customWidth="1"/>
    <col min="14339" max="14339" width="28" style="864" bestFit="1" customWidth="1"/>
    <col min="14340" max="14340" width="10.875" style="864" bestFit="1" customWidth="1"/>
    <col min="14341" max="14341" width="20.75" style="864" bestFit="1" customWidth="1"/>
    <col min="14342" max="14342" width="16.375" style="864" bestFit="1" customWidth="1"/>
    <col min="14343" max="14343" width="26.25" style="864" bestFit="1" customWidth="1"/>
    <col min="14344" max="14344" width="9.75" style="864" bestFit="1" customWidth="1"/>
    <col min="14345" max="14345" width="18.125" style="864" bestFit="1" customWidth="1"/>
    <col min="14346" max="14346" width="13.875" style="864" bestFit="1" customWidth="1"/>
    <col min="14347" max="14347" width="19.125" style="864" bestFit="1" customWidth="1"/>
    <col min="14348" max="14348" width="5.75" style="864" bestFit="1" customWidth="1"/>
    <col min="14349" max="14349" width="7.75" style="864" bestFit="1" customWidth="1"/>
    <col min="14350" max="14351" width="7.125" style="864" bestFit="1" customWidth="1"/>
    <col min="14352" max="14352" width="7.75" style="864" bestFit="1" customWidth="1"/>
    <col min="14353" max="14354" width="7.125" style="864" bestFit="1" customWidth="1"/>
    <col min="14355" max="14355" width="19.625" style="864" bestFit="1" customWidth="1"/>
    <col min="14356" max="14357" width="5.75" style="864" bestFit="1" customWidth="1"/>
    <col min="14358" max="14358" width="9" style="864"/>
    <col min="14359" max="14359" width="11.875" style="864" bestFit="1" customWidth="1"/>
    <col min="14360" max="14360" width="14.125" style="864" bestFit="1" customWidth="1"/>
    <col min="14361" max="14361" width="16.375" style="864" bestFit="1" customWidth="1"/>
    <col min="14362" max="14592" width="9" style="864"/>
    <col min="14593" max="14593" width="7.875" style="864" bestFit="1" customWidth="1"/>
    <col min="14594" max="14594" width="18.125" style="864" bestFit="1" customWidth="1"/>
    <col min="14595" max="14595" width="28" style="864" bestFit="1" customWidth="1"/>
    <col min="14596" max="14596" width="10.875" style="864" bestFit="1" customWidth="1"/>
    <col min="14597" max="14597" width="20.75" style="864" bestFit="1" customWidth="1"/>
    <col min="14598" max="14598" width="16.375" style="864" bestFit="1" customWidth="1"/>
    <col min="14599" max="14599" width="26.25" style="864" bestFit="1" customWidth="1"/>
    <col min="14600" max="14600" width="9.75" style="864" bestFit="1" customWidth="1"/>
    <col min="14601" max="14601" width="18.125" style="864" bestFit="1" customWidth="1"/>
    <col min="14602" max="14602" width="13.875" style="864" bestFit="1" customWidth="1"/>
    <col min="14603" max="14603" width="19.125" style="864" bestFit="1" customWidth="1"/>
    <col min="14604" max="14604" width="5.75" style="864" bestFit="1" customWidth="1"/>
    <col min="14605" max="14605" width="7.75" style="864" bestFit="1" customWidth="1"/>
    <col min="14606" max="14607" width="7.125" style="864" bestFit="1" customWidth="1"/>
    <col min="14608" max="14608" width="7.75" style="864" bestFit="1" customWidth="1"/>
    <col min="14609" max="14610" width="7.125" style="864" bestFit="1" customWidth="1"/>
    <col min="14611" max="14611" width="19.625" style="864" bestFit="1" customWidth="1"/>
    <col min="14612" max="14613" width="5.75" style="864" bestFit="1" customWidth="1"/>
    <col min="14614" max="14614" width="9" style="864"/>
    <col min="14615" max="14615" width="11.875" style="864" bestFit="1" customWidth="1"/>
    <col min="14616" max="14616" width="14.125" style="864" bestFit="1" customWidth="1"/>
    <col min="14617" max="14617" width="16.375" style="864" bestFit="1" customWidth="1"/>
    <col min="14618" max="14848" width="9" style="864"/>
    <col min="14849" max="14849" width="7.875" style="864" bestFit="1" customWidth="1"/>
    <col min="14850" max="14850" width="18.125" style="864" bestFit="1" customWidth="1"/>
    <col min="14851" max="14851" width="28" style="864" bestFit="1" customWidth="1"/>
    <col min="14852" max="14852" width="10.875" style="864" bestFit="1" customWidth="1"/>
    <col min="14853" max="14853" width="20.75" style="864" bestFit="1" customWidth="1"/>
    <col min="14854" max="14854" width="16.375" style="864" bestFit="1" customWidth="1"/>
    <col min="14855" max="14855" width="26.25" style="864" bestFit="1" customWidth="1"/>
    <col min="14856" max="14856" width="9.75" style="864" bestFit="1" customWidth="1"/>
    <col min="14857" max="14857" width="18.125" style="864" bestFit="1" customWidth="1"/>
    <col min="14858" max="14858" width="13.875" style="864" bestFit="1" customWidth="1"/>
    <col min="14859" max="14859" width="19.125" style="864" bestFit="1" customWidth="1"/>
    <col min="14860" max="14860" width="5.75" style="864" bestFit="1" customWidth="1"/>
    <col min="14861" max="14861" width="7.75" style="864" bestFit="1" customWidth="1"/>
    <col min="14862" max="14863" width="7.125" style="864" bestFit="1" customWidth="1"/>
    <col min="14864" max="14864" width="7.75" style="864" bestFit="1" customWidth="1"/>
    <col min="14865" max="14866" width="7.125" style="864" bestFit="1" customWidth="1"/>
    <col min="14867" max="14867" width="19.625" style="864" bestFit="1" customWidth="1"/>
    <col min="14868" max="14869" width="5.75" style="864" bestFit="1" customWidth="1"/>
    <col min="14870" max="14870" width="9" style="864"/>
    <col min="14871" max="14871" width="11.875" style="864" bestFit="1" customWidth="1"/>
    <col min="14872" max="14872" width="14.125" style="864" bestFit="1" customWidth="1"/>
    <col min="14873" max="14873" width="16.375" style="864" bestFit="1" customWidth="1"/>
    <col min="14874" max="15104" width="9" style="864"/>
    <col min="15105" max="15105" width="7.875" style="864" bestFit="1" customWidth="1"/>
    <col min="15106" max="15106" width="18.125" style="864" bestFit="1" customWidth="1"/>
    <col min="15107" max="15107" width="28" style="864" bestFit="1" customWidth="1"/>
    <col min="15108" max="15108" width="10.875" style="864" bestFit="1" customWidth="1"/>
    <col min="15109" max="15109" width="20.75" style="864" bestFit="1" customWidth="1"/>
    <col min="15110" max="15110" width="16.375" style="864" bestFit="1" customWidth="1"/>
    <col min="15111" max="15111" width="26.25" style="864" bestFit="1" customWidth="1"/>
    <col min="15112" max="15112" width="9.75" style="864" bestFit="1" customWidth="1"/>
    <col min="15113" max="15113" width="18.125" style="864" bestFit="1" customWidth="1"/>
    <col min="15114" max="15114" width="13.875" style="864" bestFit="1" customWidth="1"/>
    <col min="15115" max="15115" width="19.125" style="864" bestFit="1" customWidth="1"/>
    <col min="15116" max="15116" width="5.75" style="864" bestFit="1" customWidth="1"/>
    <col min="15117" max="15117" width="7.75" style="864" bestFit="1" customWidth="1"/>
    <col min="15118" max="15119" width="7.125" style="864" bestFit="1" customWidth="1"/>
    <col min="15120" max="15120" width="7.75" style="864" bestFit="1" customWidth="1"/>
    <col min="15121" max="15122" width="7.125" style="864" bestFit="1" customWidth="1"/>
    <col min="15123" max="15123" width="19.625" style="864" bestFit="1" customWidth="1"/>
    <col min="15124" max="15125" width="5.75" style="864" bestFit="1" customWidth="1"/>
    <col min="15126" max="15126" width="9" style="864"/>
    <col min="15127" max="15127" width="11.875" style="864" bestFit="1" customWidth="1"/>
    <col min="15128" max="15128" width="14.125" style="864" bestFit="1" customWidth="1"/>
    <col min="15129" max="15129" width="16.375" style="864" bestFit="1" customWidth="1"/>
    <col min="15130" max="15360" width="9" style="864"/>
    <col min="15361" max="15361" width="7.875" style="864" bestFit="1" customWidth="1"/>
    <col min="15362" max="15362" width="18.125" style="864" bestFit="1" customWidth="1"/>
    <col min="15363" max="15363" width="28" style="864" bestFit="1" customWidth="1"/>
    <col min="15364" max="15364" width="10.875" style="864" bestFit="1" customWidth="1"/>
    <col min="15365" max="15365" width="20.75" style="864" bestFit="1" customWidth="1"/>
    <col min="15366" max="15366" width="16.375" style="864" bestFit="1" customWidth="1"/>
    <col min="15367" max="15367" width="26.25" style="864" bestFit="1" customWidth="1"/>
    <col min="15368" max="15368" width="9.75" style="864" bestFit="1" customWidth="1"/>
    <col min="15369" max="15369" width="18.125" style="864" bestFit="1" customWidth="1"/>
    <col min="15370" max="15370" width="13.875" style="864" bestFit="1" customWidth="1"/>
    <col min="15371" max="15371" width="19.125" style="864" bestFit="1" customWidth="1"/>
    <col min="15372" max="15372" width="5.75" style="864" bestFit="1" customWidth="1"/>
    <col min="15373" max="15373" width="7.75" style="864" bestFit="1" customWidth="1"/>
    <col min="15374" max="15375" width="7.125" style="864" bestFit="1" customWidth="1"/>
    <col min="15376" max="15376" width="7.75" style="864" bestFit="1" customWidth="1"/>
    <col min="15377" max="15378" width="7.125" style="864" bestFit="1" customWidth="1"/>
    <col min="15379" max="15379" width="19.625" style="864" bestFit="1" customWidth="1"/>
    <col min="15380" max="15381" width="5.75" style="864" bestFit="1" customWidth="1"/>
    <col min="15382" max="15382" width="9" style="864"/>
    <col min="15383" max="15383" width="11.875" style="864" bestFit="1" customWidth="1"/>
    <col min="15384" max="15384" width="14.125" style="864" bestFit="1" customWidth="1"/>
    <col min="15385" max="15385" width="16.375" style="864" bestFit="1" customWidth="1"/>
    <col min="15386" max="15616" width="9" style="864"/>
    <col min="15617" max="15617" width="7.875" style="864" bestFit="1" customWidth="1"/>
    <col min="15618" max="15618" width="18.125" style="864" bestFit="1" customWidth="1"/>
    <col min="15619" max="15619" width="28" style="864" bestFit="1" customWidth="1"/>
    <col min="15620" max="15620" width="10.875" style="864" bestFit="1" customWidth="1"/>
    <col min="15621" max="15621" width="20.75" style="864" bestFit="1" customWidth="1"/>
    <col min="15622" max="15622" width="16.375" style="864" bestFit="1" customWidth="1"/>
    <col min="15623" max="15623" width="26.25" style="864" bestFit="1" customWidth="1"/>
    <col min="15624" max="15624" width="9.75" style="864" bestFit="1" customWidth="1"/>
    <col min="15625" max="15625" width="18.125" style="864" bestFit="1" customWidth="1"/>
    <col min="15626" max="15626" width="13.875" style="864" bestFit="1" customWidth="1"/>
    <col min="15627" max="15627" width="19.125" style="864" bestFit="1" customWidth="1"/>
    <col min="15628" max="15628" width="5.75" style="864" bestFit="1" customWidth="1"/>
    <col min="15629" max="15629" width="7.75" style="864" bestFit="1" customWidth="1"/>
    <col min="15630" max="15631" width="7.125" style="864" bestFit="1" customWidth="1"/>
    <col min="15632" max="15632" width="7.75" style="864" bestFit="1" customWidth="1"/>
    <col min="15633" max="15634" width="7.125" style="864" bestFit="1" customWidth="1"/>
    <col min="15635" max="15635" width="19.625" style="864" bestFit="1" customWidth="1"/>
    <col min="15636" max="15637" width="5.75" style="864" bestFit="1" customWidth="1"/>
    <col min="15638" max="15638" width="9" style="864"/>
    <col min="15639" max="15639" width="11.875" style="864" bestFit="1" customWidth="1"/>
    <col min="15640" max="15640" width="14.125" style="864" bestFit="1" customWidth="1"/>
    <col min="15641" max="15641" width="16.375" style="864" bestFit="1" customWidth="1"/>
    <col min="15642" max="15872" width="9" style="864"/>
    <col min="15873" max="15873" width="7.875" style="864" bestFit="1" customWidth="1"/>
    <col min="15874" max="15874" width="18.125" style="864" bestFit="1" customWidth="1"/>
    <col min="15875" max="15875" width="28" style="864" bestFit="1" customWidth="1"/>
    <col min="15876" max="15876" width="10.875" style="864" bestFit="1" customWidth="1"/>
    <col min="15877" max="15877" width="20.75" style="864" bestFit="1" customWidth="1"/>
    <col min="15878" max="15878" width="16.375" style="864" bestFit="1" customWidth="1"/>
    <col min="15879" max="15879" width="26.25" style="864" bestFit="1" customWidth="1"/>
    <col min="15880" max="15880" width="9.75" style="864" bestFit="1" customWidth="1"/>
    <col min="15881" max="15881" width="18.125" style="864" bestFit="1" customWidth="1"/>
    <col min="15882" max="15882" width="13.875" style="864" bestFit="1" customWidth="1"/>
    <col min="15883" max="15883" width="19.125" style="864" bestFit="1" customWidth="1"/>
    <col min="15884" max="15884" width="5.75" style="864" bestFit="1" customWidth="1"/>
    <col min="15885" max="15885" width="7.75" style="864" bestFit="1" customWidth="1"/>
    <col min="15886" max="15887" width="7.125" style="864" bestFit="1" customWidth="1"/>
    <col min="15888" max="15888" width="7.75" style="864" bestFit="1" customWidth="1"/>
    <col min="15889" max="15890" width="7.125" style="864" bestFit="1" customWidth="1"/>
    <col min="15891" max="15891" width="19.625" style="864" bestFit="1" customWidth="1"/>
    <col min="15892" max="15893" width="5.75" style="864" bestFit="1" customWidth="1"/>
    <col min="15894" max="15894" width="9" style="864"/>
    <col min="15895" max="15895" width="11.875" style="864" bestFit="1" customWidth="1"/>
    <col min="15896" max="15896" width="14.125" style="864" bestFit="1" customWidth="1"/>
    <col min="15897" max="15897" width="16.375" style="864" bestFit="1" customWidth="1"/>
    <col min="15898" max="16128" width="9" style="864"/>
    <col min="16129" max="16129" width="7.875" style="864" bestFit="1" customWidth="1"/>
    <col min="16130" max="16130" width="18.125" style="864" bestFit="1" customWidth="1"/>
    <col min="16131" max="16131" width="28" style="864" bestFit="1" customWidth="1"/>
    <col min="16132" max="16132" width="10.875" style="864" bestFit="1" customWidth="1"/>
    <col min="16133" max="16133" width="20.75" style="864" bestFit="1" customWidth="1"/>
    <col min="16134" max="16134" width="16.375" style="864" bestFit="1" customWidth="1"/>
    <col min="16135" max="16135" width="26.25" style="864" bestFit="1" customWidth="1"/>
    <col min="16136" max="16136" width="9.75" style="864" bestFit="1" customWidth="1"/>
    <col min="16137" max="16137" width="18.125" style="864" bestFit="1" customWidth="1"/>
    <col min="16138" max="16138" width="13.875" style="864" bestFit="1" customWidth="1"/>
    <col min="16139" max="16139" width="19.125" style="864" bestFit="1" customWidth="1"/>
    <col min="16140" max="16140" width="5.75" style="864" bestFit="1" customWidth="1"/>
    <col min="16141" max="16141" width="7.75" style="864" bestFit="1" customWidth="1"/>
    <col min="16142" max="16143" width="7.125" style="864" bestFit="1" customWidth="1"/>
    <col min="16144" max="16144" width="7.75" style="864" bestFit="1" customWidth="1"/>
    <col min="16145" max="16146" width="7.125" style="864" bestFit="1" customWidth="1"/>
    <col min="16147" max="16147" width="19.625" style="864" bestFit="1" customWidth="1"/>
    <col min="16148" max="16149" width="5.75" style="864" bestFit="1" customWidth="1"/>
    <col min="16150" max="16150" width="9" style="864"/>
    <col min="16151" max="16151" width="11.875" style="864" bestFit="1" customWidth="1"/>
    <col min="16152" max="16152" width="14.125" style="864" bestFit="1" customWidth="1"/>
    <col min="16153" max="16153" width="16.375" style="864" bestFit="1" customWidth="1"/>
    <col min="16154" max="16384" width="9" style="864"/>
  </cols>
  <sheetData>
    <row r="1" spans="1:25">
      <c r="A1" s="956" t="s">
        <v>4471</v>
      </c>
      <c r="B1" s="956" t="s">
        <v>4472</v>
      </c>
      <c r="C1" s="956" t="s">
        <v>4473</v>
      </c>
      <c r="D1" s="956" t="s">
        <v>4474</v>
      </c>
      <c r="E1" s="956" t="s">
        <v>4475</v>
      </c>
      <c r="F1" s="956" t="s">
        <v>4476</v>
      </c>
      <c r="G1" s="956" t="s">
        <v>4477</v>
      </c>
      <c r="H1" s="956" t="s">
        <v>4478</v>
      </c>
      <c r="I1" s="956" t="s">
        <v>4479</v>
      </c>
      <c r="J1" s="956" t="s">
        <v>4480</v>
      </c>
      <c r="K1" s="956" t="s">
        <v>4487</v>
      </c>
      <c r="L1" s="956" t="s">
        <v>4266</v>
      </c>
      <c r="M1" s="956" t="s">
        <v>4488</v>
      </c>
      <c r="N1" s="956" t="s">
        <v>4489</v>
      </c>
      <c r="O1" s="956" t="s">
        <v>4490</v>
      </c>
      <c r="P1" s="956" t="s">
        <v>4491</v>
      </c>
      <c r="Q1" s="956" t="s">
        <v>4492</v>
      </c>
      <c r="R1" s="956" t="s">
        <v>4493</v>
      </c>
      <c r="S1" s="956" t="s">
        <v>4494</v>
      </c>
      <c r="T1" s="956" t="s">
        <v>4495</v>
      </c>
      <c r="U1" s="956" t="s">
        <v>4496</v>
      </c>
      <c r="V1" s="956" t="s">
        <v>4497</v>
      </c>
      <c r="W1" s="956" t="s">
        <v>4498</v>
      </c>
      <c r="X1" s="956" t="s">
        <v>4499</v>
      </c>
      <c r="Y1" s="956" t="s">
        <v>4500</v>
      </c>
    </row>
    <row r="2" spans="1:25" s="807" customFormat="1" ht="31.5" customHeight="1">
      <c r="A2" s="997" t="str">
        <f>IF(電申申込書!V19="","",SUBSTITUTE(電申申込書!V19,"-",""))</f>
        <v/>
      </c>
      <c r="B2" s="997">
        <f>電申申込書!L19</f>
        <v>0</v>
      </c>
      <c r="C2" s="999"/>
      <c r="D2" s="999"/>
      <c r="E2" s="999"/>
      <c r="F2" s="997">
        <f>電申申込書!E19</f>
        <v>0</v>
      </c>
      <c r="G2" s="999" t="s">
        <v>4395</v>
      </c>
      <c r="H2" s="999"/>
      <c r="I2" s="1005"/>
      <c r="J2" s="1006" t="str">
        <f>IF(電申申込書!V19="","",電申申込書!V19)</f>
        <v/>
      </c>
      <c r="K2" s="1007" t="str">
        <f>IF(電申申込書!P19="","",電申申込書!P19)</f>
        <v/>
      </c>
    </row>
    <row r="4" spans="1:25">
      <c r="A4" s="864" t="str">
        <f>第二面!K28</f>
        <v/>
      </c>
    </row>
  </sheetData>
  <phoneticPr fontId="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49A1-1892-4DD1-8CA9-8DE1D194B7F4}">
  <sheetPr>
    <tabColor theme="1" tint="0.34998626667073579"/>
  </sheetPr>
  <dimension ref="A1:Y4"/>
  <sheetViews>
    <sheetView workbookViewId="0">
      <selection activeCell="AD2" sqref="AD2"/>
    </sheetView>
  </sheetViews>
  <sheetFormatPr defaultRowHeight="13.5"/>
  <cols>
    <col min="1" max="1" width="7.875" style="864" bestFit="1" customWidth="1"/>
    <col min="2" max="2" width="18.125" style="864" bestFit="1" customWidth="1"/>
    <col min="3" max="3" width="28" style="864" bestFit="1" customWidth="1"/>
    <col min="4" max="4" width="10.875" style="864" bestFit="1" customWidth="1"/>
    <col min="5" max="5" width="20.75" style="864" bestFit="1" customWidth="1"/>
    <col min="6" max="6" width="16.375" style="864" bestFit="1" customWidth="1"/>
    <col min="7" max="7" width="26.25" style="864" bestFit="1" customWidth="1"/>
    <col min="8" max="8" width="9.75" style="864" bestFit="1" customWidth="1"/>
    <col min="9" max="9" width="18.125" style="864" bestFit="1" customWidth="1"/>
    <col min="10" max="10" width="13.875" style="864" bestFit="1" customWidth="1"/>
    <col min="11" max="11" width="19.125" style="864" bestFit="1" customWidth="1"/>
    <col min="12" max="12" width="5.75" style="864" bestFit="1" customWidth="1"/>
    <col min="13" max="13" width="7.75" style="864" bestFit="1" customWidth="1"/>
    <col min="14" max="15" width="7.125" style="864" bestFit="1" customWidth="1"/>
    <col min="16" max="16" width="7.75" style="864" bestFit="1" customWidth="1"/>
    <col min="17" max="18" width="7.125" style="864" bestFit="1" customWidth="1"/>
    <col min="19" max="19" width="19.625" style="864" bestFit="1" customWidth="1"/>
    <col min="20" max="21" width="5.75" style="864" bestFit="1" customWidth="1"/>
    <col min="22" max="22" width="9" style="864"/>
    <col min="23" max="23" width="11.875" style="864" bestFit="1" customWidth="1"/>
    <col min="24" max="24" width="14.125" style="864" bestFit="1" customWidth="1"/>
    <col min="25" max="25" width="16.375" style="864" bestFit="1" customWidth="1"/>
    <col min="26" max="256" width="9" style="864"/>
    <col min="257" max="257" width="7.875" style="864" bestFit="1" customWidth="1"/>
    <col min="258" max="258" width="18.125" style="864" bestFit="1" customWidth="1"/>
    <col min="259" max="259" width="28" style="864" bestFit="1" customWidth="1"/>
    <col min="260" max="260" width="10.875" style="864" bestFit="1" customWidth="1"/>
    <col min="261" max="261" width="20.75" style="864" bestFit="1" customWidth="1"/>
    <col min="262" max="262" width="16.375" style="864" bestFit="1" customWidth="1"/>
    <col min="263" max="263" width="26.25" style="864" bestFit="1" customWidth="1"/>
    <col min="264" max="264" width="9.75" style="864" bestFit="1" customWidth="1"/>
    <col min="265" max="265" width="18.125" style="864" bestFit="1" customWidth="1"/>
    <col min="266" max="266" width="13.875" style="864" bestFit="1" customWidth="1"/>
    <col min="267" max="267" width="19.125" style="864" bestFit="1" customWidth="1"/>
    <col min="268" max="268" width="5.75" style="864" bestFit="1" customWidth="1"/>
    <col min="269" max="269" width="7.75" style="864" bestFit="1" customWidth="1"/>
    <col min="270" max="271" width="7.125" style="864" bestFit="1" customWidth="1"/>
    <col min="272" max="272" width="7.75" style="864" bestFit="1" customWidth="1"/>
    <col min="273" max="274" width="7.125" style="864" bestFit="1" customWidth="1"/>
    <col min="275" max="275" width="19.625" style="864" bestFit="1" customWidth="1"/>
    <col min="276" max="277" width="5.75" style="864" bestFit="1" customWidth="1"/>
    <col min="278" max="278" width="9" style="864"/>
    <col min="279" max="279" width="11.875" style="864" bestFit="1" customWidth="1"/>
    <col min="280" max="280" width="14.125" style="864" bestFit="1" customWidth="1"/>
    <col min="281" max="281" width="16.375" style="864" bestFit="1" customWidth="1"/>
    <col min="282" max="512" width="9" style="864"/>
    <col min="513" max="513" width="7.875" style="864" bestFit="1" customWidth="1"/>
    <col min="514" max="514" width="18.125" style="864" bestFit="1" customWidth="1"/>
    <col min="515" max="515" width="28" style="864" bestFit="1" customWidth="1"/>
    <col min="516" max="516" width="10.875" style="864" bestFit="1" customWidth="1"/>
    <col min="517" max="517" width="20.75" style="864" bestFit="1" customWidth="1"/>
    <col min="518" max="518" width="16.375" style="864" bestFit="1" customWidth="1"/>
    <col min="519" max="519" width="26.25" style="864" bestFit="1" customWidth="1"/>
    <col min="520" max="520" width="9.75" style="864" bestFit="1" customWidth="1"/>
    <col min="521" max="521" width="18.125" style="864" bestFit="1" customWidth="1"/>
    <col min="522" max="522" width="13.875" style="864" bestFit="1" customWidth="1"/>
    <col min="523" max="523" width="19.125" style="864" bestFit="1" customWidth="1"/>
    <col min="524" max="524" width="5.75" style="864" bestFit="1" customWidth="1"/>
    <col min="525" max="525" width="7.75" style="864" bestFit="1" customWidth="1"/>
    <col min="526" max="527" width="7.125" style="864" bestFit="1" customWidth="1"/>
    <col min="528" max="528" width="7.75" style="864" bestFit="1" customWidth="1"/>
    <col min="529" max="530" width="7.125" style="864" bestFit="1" customWidth="1"/>
    <col min="531" max="531" width="19.625" style="864" bestFit="1" customWidth="1"/>
    <col min="532" max="533" width="5.75" style="864" bestFit="1" customWidth="1"/>
    <col min="534" max="534" width="9" style="864"/>
    <col min="535" max="535" width="11.875" style="864" bestFit="1" customWidth="1"/>
    <col min="536" max="536" width="14.125" style="864" bestFit="1" customWidth="1"/>
    <col min="537" max="537" width="16.375" style="864" bestFit="1" customWidth="1"/>
    <col min="538" max="768" width="9" style="864"/>
    <col min="769" max="769" width="7.875" style="864" bestFit="1" customWidth="1"/>
    <col min="770" max="770" width="18.125" style="864" bestFit="1" customWidth="1"/>
    <col min="771" max="771" width="28" style="864" bestFit="1" customWidth="1"/>
    <col min="772" max="772" width="10.875" style="864" bestFit="1" customWidth="1"/>
    <col min="773" max="773" width="20.75" style="864" bestFit="1" customWidth="1"/>
    <col min="774" max="774" width="16.375" style="864" bestFit="1" customWidth="1"/>
    <col min="775" max="775" width="26.25" style="864" bestFit="1" customWidth="1"/>
    <col min="776" max="776" width="9.75" style="864" bestFit="1" customWidth="1"/>
    <col min="777" max="777" width="18.125" style="864" bestFit="1" customWidth="1"/>
    <col min="778" max="778" width="13.875" style="864" bestFit="1" customWidth="1"/>
    <col min="779" max="779" width="19.125" style="864" bestFit="1" customWidth="1"/>
    <col min="780" max="780" width="5.75" style="864" bestFit="1" customWidth="1"/>
    <col min="781" max="781" width="7.75" style="864" bestFit="1" customWidth="1"/>
    <col min="782" max="783" width="7.125" style="864" bestFit="1" customWidth="1"/>
    <col min="784" max="784" width="7.75" style="864" bestFit="1" customWidth="1"/>
    <col min="785" max="786" width="7.125" style="864" bestFit="1" customWidth="1"/>
    <col min="787" max="787" width="19.625" style="864" bestFit="1" customWidth="1"/>
    <col min="788" max="789" width="5.75" style="864" bestFit="1" customWidth="1"/>
    <col min="790" max="790" width="9" style="864"/>
    <col min="791" max="791" width="11.875" style="864" bestFit="1" customWidth="1"/>
    <col min="792" max="792" width="14.125" style="864" bestFit="1" customWidth="1"/>
    <col min="793" max="793" width="16.375" style="864" bestFit="1" customWidth="1"/>
    <col min="794" max="1024" width="9" style="864"/>
    <col min="1025" max="1025" width="7.875" style="864" bestFit="1" customWidth="1"/>
    <col min="1026" max="1026" width="18.125" style="864" bestFit="1" customWidth="1"/>
    <col min="1027" max="1027" width="28" style="864" bestFit="1" customWidth="1"/>
    <col min="1028" max="1028" width="10.875" style="864" bestFit="1" customWidth="1"/>
    <col min="1029" max="1029" width="20.75" style="864" bestFit="1" customWidth="1"/>
    <col min="1030" max="1030" width="16.375" style="864" bestFit="1" customWidth="1"/>
    <col min="1031" max="1031" width="26.25" style="864" bestFit="1" customWidth="1"/>
    <col min="1032" max="1032" width="9.75" style="864" bestFit="1" customWidth="1"/>
    <col min="1033" max="1033" width="18.125" style="864" bestFit="1" customWidth="1"/>
    <col min="1034" max="1034" width="13.875" style="864" bestFit="1" customWidth="1"/>
    <col min="1035" max="1035" width="19.125" style="864" bestFit="1" customWidth="1"/>
    <col min="1036" max="1036" width="5.75" style="864" bestFit="1" customWidth="1"/>
    <col min="1037" max="1037" width="7.75" style="864" bestFit="1" customWidth="1"/>
    <col min="1038" max="1039" width="7.125" style="864" bestFit="1" customWidth="1"/>
    <col min="1040" max="1040" width="7.75" style="864" bestFit="1" customWidth="1"/>
    <col min="1041" max="1042" width="7.125" style="864" bestFit="1" customWidth="1"/>
    <col min="1043" max="1043" width="19.625" style="864" bestFit="1" customWidth="1"/>
    <col min="1044" max="1045" width="5.75" style="864" bestFit="1" customWidth="1"/>
    <col min="1046" max="1046" width="9" style="864"/>
    <col min="1047" max="1047" width="11.875" style="864" bestFit="1" customWidth="1"/>
    <col min="1048" max="1048" width="14.125" style="864" bestFit="1" customWidth="1"/>
    <col min="1049" max="1049" width="16.375" style="864" bestFit="1" customWidth="1"/>
    <col min="1050" max="1280" width="9" style="864"/>
    <col min="1281" max="1281" width="7.875" style="864" bestFit="1" customWidth="1"/>
    <col min="1282" max="1282" width="18.125" style="864" bestFit="1" customWidth="1"/>
    <col min="1283" max="1283" width="28" style="864" bestFit="1" customWidth="1"/>
    <col min="1284" max="1284" width="10.875" style="864" bestFit="1" customWidth="1"/>
    <col min="1285" max="1285" width="20.75" style="864" bestFit="1" customWidth="1"/>
    <col min="1286" max="1286" width="16.375" style="864" bestFit="1" customWidth="1"/>
    <col min="1287" max="1287" width="26.25" style="864" bestFit="1" customWidth="1"/>
    <col min="1288" max="1288" width="9.75" style="864" bestFit="1" customWidth="1"/>
    <col min="1289" max="1289" width="18.125" style="864" bestFit="1" customWidth="1"/>
    <col min="1290" max="1290" width="13.875" style="864" bestFit="1" customWidth="1"/>
    <col min="1291" max="1291" width="19.125" style="864" bestFit="1" customWidth="1"/>
    <col min="1292" max="1292" width="5.75" style="864" bestFit="1" customWidth="1"/>
    <col min="1293" max="1293" width="7.75" style="864" bestFit="1" customWidth="1"/>
    <col min="1294" max="1295" width="7.125" style="864" bestFit="1" customWidth="1"/>
    <col min="1296" max="1296" width="7.75" style="864" bestFit="1" customWidth="1"/>
    <col min="1297" max="1298" width="7.125" style="864" bestFit="1" customWidth="1"/>
    <col min="1299" max="1299" width="19.625" style="864" bestFit="1" customWidth="1"/>
    <col min="1300" max="1301" width="5.75" style="864" bestFit="1" customWidth="1"/>
    <col min="1302" max="1302" width="9" style="864"/>
    <col min="1303" max="1303" width="11.875" style="864" bestFit="1" customWidth="1"/>
    <col min="1304" max="1304" width="14.125" style="864" bestFit="1" customWidth="1"/>
    <col min="1305" max="1305" width="16.375" style="864" bestFit="1" customWidth="1"/>
    <col min="1306" max="1536" width="9" style="864"/>
    <col min="1537" max="1537" width="7.875" style="864" bestFit="1" customWidth="1"/>
    <col min="1538" max="1538" width="18.125" style="864" bestFit="1" customWidth="1"/>
    <col min="1539" max="1539" width="28" style="864" bestFit="1" customWidth="1"/>
    <col min="1540" max="1540" width="10.875" style="864" bestFit="1" customWidth="1"/>
    <col min="1541" max="1541" width="20.75" style="864" bestFit="1" customWidth="1"/>
    <col min="1542" max="1542" width="16.375" style="864" bestFit="1" customWidth="1"/>
    <col min="1543" max="1543" width="26.25" style="864" bestFit="1" customWidth="1"/>
    <col min="1544" max="1544" width="9.75" style="864" bestFit="1" customWidth="1"/>
    <col min="1545" max="1545" width="18.125" style="864" bestFit="1" customWidth="1"/>
    <col min="1546" max="1546" width="13.875" style="864" bestFit="1" customWidth="1"/>
    <col min="1547" max="1547" width="19.125" style="864" bestFit="1" customWidth="1"/>
    <col min="1548" max="1548" width="5.75" style="864" bestFit="1" customWidth="1"/>
    <col min="1549" max="1549" width="7.75" style="864" bestFit="1" customWidth="1"/>
    <col min="1550" max="1551" width="7.125" style="864" bestFit="1" customWidth="1"/>
    <col min="1552" max="1552" width="7.75" style="864" bestFit="1" customWidth="1"/>
    <col min="1553" max="1554" width="7.125" style="864" bestFit="1" customWidth="1"/>
    <col min="1555" max="1555" width="19.625" style="864" bestFit="1" customWidth="1"/>
    <col min="1556" max="1557" width="5.75" style="864" bestFit="1" customWidth="1"/>
    <col min="1558" max="1558" width="9" style="864"/>
    <col min="1559" max="1559" width="11.875" style="864" bestFit="1" customWidth="1"/>
    <col min="1560" max="1560" width="14.125" style="864" bestFit="1" customWidth="1"/>
    <col min="1561" max="1561" width="16.375" style="864" bestFit="1" customWidth="1"/>
    <col min="1562" max="1792" width="9" style="864"/>
    <col min="1793" max="1793" width="7.875" style="864" bestFit="1" customWidth="1"/>
    <col min="1794" max="1794" width="18.125" style="864" bestFit="1" customWidth="1"/>
    <col min="1795" max="1795" width="28" style="864" bestFit="1" customWidth="1"/>
    <col min="1796" max="1796" width="10.875" style="864" bestFit="1" customWidth="1"/>
    <col min="1797" max="1797" width="20.75" style="864" bestFit="1" customWidth="1"/>
    <col min="1798" max="1798" width="16.375" style="864" bestFit="1" customWidth="1"/>
    <col min="1799" max="1799" width="26.25" style="864" bestFit="1" customWidth="1"/>
    <col min="1800" max="1800" width="9.75" style="864" bestFit="1" customWidth="1"/>
    <col min="1801" max="1801" width="18.125" style="864" bestFit="1" customWidth="1"/>
    <col min="1802" max="1802" width="13.875" style="864" bestFit="1" customWidth="1"/>
    <col min="1803" max="1803" width="19.125" style="864" bestFit="1" customWidth="1"/>
    <col min="1804" max="1804" width="5.75" style="864" bestFit="1" customWidth="1"/>
    <col min="1805" max="1805" width="7.75" style="864" bestFit="1" customWidth="1"/>
    <col min="1806" max="1807" width="7.125" style="864" bestFit="1" customWidth="1"/>
    <col min="1808" max="1808" width="7.75" style="864" bestFit="1" customWidth="1"/>
    <col min="1809" max="1810" width="7.125" style="864" bestFit="1" customWidth="1"/>
    <col min="1811" max="1811" width="19.625" style="864" bestFit="1" customWidth="1"/>
    <col min="1812" max="1813" width="5.75" style="864" bestFit="1" customWidth="1"/>
    <col min="1814" max="1814" width="9" style="864"/>
    <col min="1815" max="1815" width="11.875" style="864" bestFit="1" customWidth="1"/>
    <col min="1816" max="1816" width="14.125" style="864" bestFit="1" customWidth="1"/>
    <col min="1817" max="1817" width="16.375" style="864" bestFit="1" customWidth="1"/>
    <col min="1818" max="2048" width="9" style="864"/>
    <col min="2049" max="2049" width="7.875" style="864" bestFit="1" customWidth="1"/>
    <col min="2050" max="2050" width="18.125" style="864" bestFit="1" customWidth="1"/>
    <col min="2051" max="2051" width="28" style="864" bestFit="1" customWidth="1"/>
    <col min="2052" max="2052" width="10.875" style="864" bestFit="1" customWidth="1"/>
    <col min="2053" max="2053" width="20.75" style="864" bestFit="1" customWidth="1"/>
    <col min="2054" max="2054" width="16.375" style="864" bestFit="1" customWidth="1"/>
    <col min="2055" max="2055" width="26.25" style="864" bestFit="1" customWidth="1"/>
    <col min="2056" max="2056" width="9.75" style="864" bestFit="1" customWidth="1"/>
    <col min="2057" max="2057" width="18.125" style="864" bestFit="1" customWidth="1"/>
    <col min="2058" max="2058" width="13.875" style="864" bestFit="1" customWidth="1"/>
    <col min="2059" max="2059" width="19.125" style="864" bestFit="1" customWidth="1"/>
    <col min="2060" max="2060" width="5.75" style="864" bestFit="1" customWidth="1"/>
    <col min="2061" max="2061" width="7.75" style="864" bestFit="1" customWidth="1"/>
    <col min="2062" max="2063" width="7.125" style="864" bestFit="1" customWidth="1"/>
    <col min="2064" max="2064" width="7.75" style="864" bestFit="1" customWidth="1"/>
    <col min="2065" max="2066" width="7.125" style="864" bestFit="1" customWidth="1"/>
    <col min="2067" max="2067" width="19.625" style="864" bestFit="1" customWidth="1"/>
    <col min="2068" max="2069" width="5.75" style="864" bestFit="1" customWidth="1"/>
    <col min="2070" max="2070" width="9" style="864"/>
    <col min="2071" max="2071" width="11.875" style="864" bestFit="1" customWidth="1"/>
    <col min="2072" max="2072" width="14.125" style="864" bestFit="1" customWidth="1"/>
    <col min="2073" max="2073" width="16.375" style="864" bestFit="1" customWidth="1"/>
    <col min="2074" max="2304" width="9" style="864"/>
    <col min="2305" max="2305" width="7.875" style="864" bestFit="1" customWidth="1"/>
    <col min="2306" max="2306" width="18.125" style="864" bestFit="1" customWidth="1"/>
    <col min="2307" max="2307" width="28" style="864" bestFit="1" customWidth="1"/>
    <col min="2308" max="2308" width="10.875" style="864" bestFit="1" customWidth="1"/>
    <col min="2309" max="2309" width="20.75" style="864" bestFit="1" customWidth="1"/>
    <col min="2310" max="2310" width="16.375" style="864" bestFit="1" customWidth="1"/>
    <col min="2311" max="2311" width="26.25" style="864" bestFit="1" customWidth="1"/>
    <col min="2312" max="2312" width="9.75" style="864" bestFit="1" customWidth="1"/>
    <col min="2313" max="2313" width="18.125" style="864" bestFit="1" customWidth="1"/>
    <col min="2314" max="2314" width="13.875" style="864" bestFit="1" customWidth="1"/>
    <col min="2315" max="2315" width="19.125" style="864" bestFit="1" customWidth="1"/>
    <col min="2316" max="2316" width="5.75" style="864" bestFit="1" customWidth="1"/>
    <col min="2317" max="2317" width="7.75" style="864" bestFit="1" customWidth="1"/>
    <col min="2318" max="2319" width="7.125" style="864" bestFit="1" customWidth="1"/>
    <col min="2320" max="2320" width="7.75" style="864" bestFit="1" customWidth="1"/>
    <col min="2321" max="2322" width="7.125" style="864" bestFit="1" customWidth="1"/>
    <col min="2323" max="2323" width="19.625" style="864" bestFit="1" customWidth="1"/>
    <col min="2324" max="2325" width="5.75" style="864" bestFit="1" customWidth="1"/>
    <col min="2326" max="2326" width="9" style="864"/>
    <col min="2327" max="2327" width="11.875" style="864" bestFit="1" customWidth="1"/>
    <col min="2328" max="2328" width="14.125" style="864" bestFit="1" customWidth="1"/>
    <col min="2329" max="2329" width="16.375" style="864" bestFit="1" customWidth="1"/>
    <col min="2330" max="2560" width="9" style="864"/>
    <col min="2561" max="2561" width="7.875" style="864" bestFit="1" customWidth="1"/>
    <col min="2562" max="2562" width="18.125" style="864" bestFit="1" customWidth="1"/>
    <col min="2563" max="2563" width="28" style="864" bestFit="1" customWidth="1"/>
    <col min="2564" max="2564" width="10.875" style="864" bestFit="1" customWidth="1"/>
    <col min="2565" max="2565" width="20.75" style="864" bestFit="1" customWidth="1"/>
    <col min="2566" max="2566" width="16.375" style="864" bestFit="1" customWidth="1"/>
    <col min="2567" max="2567" width="26.25" style="864" bestFit="1" customWidth="1"/>
    <col min="2568" max="2568" width="9.75" style="864" bestFit="1" customWidth="1"/>
    <col min="2569" max="2569" width="18.125" style="864" bestFit="1" customWidth="1"/>
    <col min="2570" max="2570" width="13.875" style="864" bestFit="1" customWidth="1"/>
    <col min="2571" max="2571" width="19.125" style="864" bestFit="1" customWidth="1"/>
    <col min="2572" max="2572" width="5.75" style="864" bestFit="1" customWidth="1"/>
    <col min="2573" max="2573" width="7.75" style="864" bestFit="1" customWidth="1"/>
    <col min="2574" max="2575" width="7.125" style="864" bestFit="1" customWidth="1"/>
    <col min="2576" max="2576" width="7.75" style="864" bestFit="1" customWidth="1"/>
    <col min="2577" max="2578" width="7.125" style="864" bestFit="1" customWidth="1"/>
    <col min="2579" max="2579" width="19.625" style="864" bestFit="1" customWidth="1"/>
    <col min="2580" max="2581" width="5.75" style="864" bestFit="1" customWidth="1"/>
    <col min="2582" max="2582" width="9" style="864"/>
    <col min="2583" max="2583" width="11.875" style="864" bestFit="1" customWidth="1"/>
    <col min="2584" max="2584" width="14.125" style="864" bestFit="1" customWidth="1"/>
    <col min="2585" max="2585" width="16.375" style="864" bestFit="1" customWidth="1"/>
    <col min="2586" max="2816" width="9" style="864"/>
    <col min="2817" max="2817" width="7.875" style="864" bestFit="1" customWidth="1"/>
    <col min="2818" max="2818" width="18.125" style="864" bestFit="1" customWidth="1"/>
    <col min="2819" max="2819" width="28" style="864" bestFit="1" customWidth="1"/>
    <col min="2820" max="2820" width="10.875" style="864" bestFit="1" customWidth="1"/>
    <col min="2821" max="2821" width="20.75" style="864" bestFit="1" customWidth="1"/>
    <col min="2822" max="2822" width="16.375" style="864" bestFit="1" customWidth="1"/>
    <col min="2823" max="2823" width="26.25" style="864" bestFit="1" customWidth="1"/>
    <col min="2824" max="2824" width="9.75" style="864" bestFit="1" customWidth="1"/>
    <col min="2825" max="2825" width="18.125" style="864" bestFit="1" customWidth="1"/>
    <col min="2826" max="2826" width="13.875" style="864" bestFit="1" customWidth="1"/>
    <col min="2827" max="2827" width="19.125" style="864" bestFit="1" customWidth="1"/>
    <col min="2828" max="2828" width="5.75" style="864" bestFit="1" customWidth="1"/>
    <col min="2829" max="2829" width="7.75" style="864" bestFit="1" customWidth="1"/>
    <col min="2830" max="2831" width="7.125" style="864" bestFit="1" customWidth="1"/>
    <col min="2832" max="2832" width="7.75" style="864" bestFit="1" customWidth="1"/>
    <col min="2833" max="2834" width="7.125" style="864" bestFit="1" customWidth="1"/>
    <col min="2835" max="2835" width="19.625" style="864" bestFit="1" customWidth="1"/>
    <col min="2836" max="2837" width="5.75" style="864" bestFit="1" customWidth="1"/>
    <col min="2838" max="2838" width="9" style="864"/>
    <col min="2839" max="2839" width="11.875" style="864" bestFit="1" customWidth="1"/>
    <col min="2840" max="2840" width="14.125" style="864" bestFit="1" customWidth="1"/>
    <col min="2841" max="2841" width="16.375" style="864" bestFit="1" customWidth="1"/>
    <col min="2842" max="3072" width="9" style="864"/>
    <col min="3073" max="3073" width="7.875" style="864" bestFit="1" customWidth="1"/>
    <col min="3074" max="3074" width="18.125" style="864" bestFit="1" customWidth="1"/>
    <col min="3075" max="3075" width="28" style="864" bestFit="1" customWidth="1"/>
    <col min="3076" max="3076" width="10.875" style="864" bestFit="1" customWidth="1"/>
    <col min="3077" max="3077" width="20.75" style="864" bestFit="1" customWidth="1"/>
    <col min="3078" max="3078" width="16.375" style="864" bestFit="1" customWidth="1"/>
    <col min="3079" max="3079" width="26.25" style="864" bestFit="1" customWidth="1"/>
    <col min="3080" max="3080" width="9.75" style="864" bestFit="1" customWidth="1"/>
    <col min="3081" max="3081" width="18.125" style="864" bestFit="1" customWidth="1"/>
    <col min="3082" max="3082" width="13.875" style="864" bestFit="1" customWidth="1"/>
    <col min="3083" max="3083" width="19.125" style="864" bestFit="1" customWidth="1"/>
    <col min="3084" max="3084" width="5.75" style="864" bestFit="1" customWidth="1"/>
    <col min="3085" max="3085" width="7.75" style="864" bestFit="1" customWidth="1"/>
    <col min="3086" max="3087" width="7.125" style="864" bestFit="1" customWidth="1"/>
    <col min="3088" max="3088" width="7.75" style="864" bestFit="1" customWidth="1"/>
    <col min="3089" max="3090" width="7.125" style="864" bestFit="1" customWidth="1"/>
    <col min="3091" max="3091" width="19.625" style="864" bestFit="1" customWidth="1"/>
    <col min="3092" max="3093" width="5.75" style="864" bestFit="1" customWidth="1"/>
    <col min="3094" max="3094" width="9" style="864"/>
    <col min="3095" max="3095" width="11.875" style="864" bestFit="1" customWidth="1"/>
    <col min="3096" max="3096" width="14.125" style="864" bestFit="1" customWidth="1"/>
    <col min="3097" max="3097" width="16.375" style="864" bestFit="1" customWidth="1"/>
    <col min="3098" max="3328" width="9" style="864"/>
    <col min="3329" max="3329" width="7.875" style="864" bestFit="1" customWidth="1"/>
    <col min="3330" max="3330" width="18.125" style="864" bestFit="1" customWidth="1"/>
    <col min="3331" max="3331" width="28" style="864" bestFit="1" customWidth="1"/>
    <col min="3332" max="3332" width="10.875" style="864" bestFit="1" customWidth="1"/>
    <col min="3333" max="3333" width="20.75" style="864" bestFit="1" customWidth="1"/>
    <col min="3334" max="3334" width="16.375" style="864" bestFit="1" customWidth="1"/>
    <col min="3335" max="3335" width="26.25" style="864" bestFit="1" customWidth="1"/>
    <col min="3336" max="3336" width="9.75" style="864" bestFit="1" customWidth="1"/>
    <col min="3337" max="3337" width="18.125" style="864" bestFit="1" customWidth="1"/>
    <col min="3338" max="3338" width="13.875" style="864" bestFit="1" customWidth="1"/>
    <col min="3339" max="3339" width="19.125" style="864" bestFit="1" customWidth="1"/>
    <col min="3340" max="3340" width="5.75" style="864" bestFit="1" customWidth="1"/>
    <col min="3341" max="3341" width="7.75" style="864" bestFit="1" customWidth="1"/>
    <col min="3342" max="3343" width="7.125" style="864" bestFit="1" customWidth="1"/>
    <col min="3344" max="3344" width="7.75" style="864" bestFit="1" customWidth="1"/>
    <col min="3345" max="3346" width="7.125" style="864" bestFit="1" customWidth="1"/>
    <col min="3347" max="3347" width="19.625" style="864" bestFit="1" customWidth="1"/>
    <col min="3348" max="3349" width="5.75" style="864" bestFit="1" customWidth="1"/>
    <col min="3350" max="3350" width="9" style="864"/>
    <col min="3351" max="3351" width="11.875" style="864" bestFit="1" customWidth="1"/>
    <col min="3352" max="3352" width="14.125" style="864" bestFit="1" customWidth="1"/>
    <col min="3353" max="3353" width="16.375" style="864" bestFit="1" customWidth="1"/>
    <col min="3354" max="3584" width="9" style="864"/>
    <col min="3585" max="3585" width="7.875" style="864" bestFit="1" customWidth="1"/>
    <col min="3586" max="3586" width="18.125" style="864" bestFit="1" customWidth="1"/>
    <col min="3587" max="3587" width="28" style="864" bestFit="1" customWidth="1"/>
    <col min="3588" max="3588" width="10.875" style="864" bestFit="1" customWidth="1"/>
    <col min="3589" max="3589" width="20.75" style="864" bestFit="1" customWidth="1"/>
    <col min="3590" max="3590" width="16.375" style="864" bestFit="1" customWidth="1"/>
    <col min="3591" max="3591" width="26.25" style="864" bestFit="1" customWidth="1"/>
    <col min="3592" max="3592" width="9.75" style="864" bestFit="1" customWidth="1"/>
    <col min="3593" max="3593" width="18.125" style="864" bestFit="1" customWidth="1"/>
    <col min="3594" max="3594" width="13.875" style="864" bestFit="1" customWidth="1"/>
    <col min="3595" max="3595" width="19.125" style="864" bestFit="1" customWidth="1"/>
    <col min="3596" max="3596" width="5.75" style="864" bestFit="1" customWidth="1"/>
    <col min="3597" max="3597" width="7.75" style="864" bestFit="1" customWidth="1"/>
    <col min="3598" max="3599" width="7.125" style="864" bestFit="1" customWidth="1"/>
    <col min="3600" max="3600" width="7.75" style="864" bestFit="1" customWidth="1"/>
    <col min="3601" max="3602" width="7.125" style="864" bestFit="1" customWidth="1"/>
    <col min="3603" max="3603" width="19.625" style="864" bestFit="1" customWidth="1"/>
    <col min="3604" max="3605" width="5.75" style="864" bestFit="1" customWidth="1"/>
    <col min="3606" max="3606" width="9" style="864"/>
    <col min="3607" max="3607" width="11.875" style="864" bestFit="1" customWidth="1"/>
    <col min="3608" max="3608" width="14.125" style="864" bestFit="1" customWidth="1"/>
    <col min="3609" max="3609" width="16.375" style="864" bestFit="1" customWidth="1"/>
    <col min="3610" max="3840" width="9" style="864"/>
    <col min="3841" max="3841" width="7.875" style="864" bestFit="1" customWidth="1"/>
    <col min="3842" max="3842" width="18.125" style="864" bestFit="1" customWidth="1"/>
    <col min="3843" max="3843" width="28" style="864" bestFit="1" customWidth="1"/>
    <col min="3844" max="3844" width="10.875" style="864" bestFit="1" customWidth="1"/>
    <col min="3845" max="3845" width="20.75" style="864" bestFit="1" customWidth="1"/>
    <col min="3846" max="3846" width="16.375" style="864" bestFit="1" customWidth="1"/>
    <col min="3847" max="3847" width="26.25" style="864" bestFit="1" customWidth="1"/>
    <col min="3848" max="3848" width="9.75" style="864" bestFit="1" customWidth="1"/>
    <col min="3849" max="3849" width="18.125" style="864" bestFit="1" customWidth="1"/>
    <col min="3850" max="3850" width="13.875" style="864" bestFit="1" customWidth="1"/>
    <col min="3851" max="3851" width="19.125" style="864" bestFit="1" customWidth="1"/>
    <col min="3852" max="3852" width="5.75" style="864" bestFit="1" customWidth="1"/>
    <col min="3853" max="3853" width="7.75" style="864" bestFit="1" customWidth="1"/>
    <col min="3854" max="3855" width="7.125" style="864" bestFit="1" customWidth="1"/>
    <col min="3856" max="3856" width="7.75" style="864" bestFit="1" customWidth="1"/>
    <col min="3857" max="3858" width="7.125" style="864" bestFit="1" customWidth="1"/>
    <col min="3859" max="3859" width="19.625" style="864" bestFit="1" customWidth="1"/>
    <col min="3860" max="3861" width="5.75" style="864" bestFit="1" customWidth="1"/>
    <col min="3862" max="3862" width="9" style="864"/>
    <col min="3863" max="3863" width="11.875" style="864" bestFit="1" customWidth="1"/>
    <col min="3864" max="3864" width="14.125" style="864" bestFit="1" customWidth="1"/>
    <col min="3865" max="3865" width="16.375" style="864" bestFit="1" customWidth="1"/>
    <col min="3866" max="4096" width="9" style="864"/>
    <col min="4097" max="4097" width="7.875" style="864" bestFit="1" customWidth="1"/>
    <col min="4098" max="4098" width="18.125" style="864" bestFit="1" customWidth="1"/>
    <col min="4099" max="4099" width="28" style="864" bestFit="1" customWidth="1"/>
    <col min="4100" max="4100" width="10.875" style="864" bestFit="1" customWidth="1"/>
    <col min="4101" max="4101" width="20.75" style="864" bestFit="1" customWidth="1"/>
    <col min="4102" max="4102" width="16.375" style="864" bestFit="1" customWidth="1"/>
    <col min="4103" max="4103" width="26.25" style="864" bestFit="1" customWidth="1"/>
    <col min="4104" max="4104" width="9.75" style="864" bestFit="1" customWidth="1"/>
    <col min="4105" max="4105" width="18.125" style="864" bestFit="1" customWidth="1"/>
    <col min="4106" max="4106" width="13.875" style="864" bestFit="1" customWidth="1"/>
    <col min="4107" max="4107" width="19.125" style="864" bestFit="1" customWidth="1"/>
    <col min="4108" max="4108" width="5.75" style="864" bestFit="1" customWidth="1"/>
    <col min="4109" max="4109" width="7.75" style="864" bestFit="1" customWidth="1"/>
    <col min="4110" max="4111" width="7.125" style="864" bestFit="1" customWidth="1"/>
    <col min="4112" max="4112" width="7.75" style="864" bestFit="1" customWidth="1"/>
    <col min="4113" max="4114" width="7.125" style="864" bestFit="1" customWidth="1"/>
    <col min="4115" max="4115" width="19.625" style="864" bestFit="1" customWidth="1"/>
    <col min="4116" max="4117" width="5.75" style="864" bestFit="1" customWidth="1"/>
    <col min="4118" max="4118" width="9" style="864"/>
    <col min="4119" max="4119" width="11.875" style="864" bestFit="1" customWidth="1"/>
    <col min="4120" max="4120" width="14.125" style="864" bestFit="1" customWidth="1"/>
    <col min="4121" max="4121" width="16.375" style="864" bestFit="1" customWidth="1"/>
    <col min="4122" max="4352" width="9" style="864"/>
    <col min="4353" max="4353" width="7.875" style="864" bestFit="1" customWidth="1"/>
    <col min="4354" max="4354" width="18.125" style="864" bestFit="1" customWidth="1"/>
    <col min="4355" max="4355" width="28" style="864" bestFit="1" customWidth="1"/>
    <col min="4356" max="4356" width="10.875" style="864" bestFit="1" customWidth="1"/>
    <col min="4357" max="4357" width="20.75" style="864" bestFit="1" customWidth="1"/>
    <col min="4358" max="4358" width="16.375" style="864" bestFit="1" customWidth="1"/>
    <col min="4359" max="4359" width="26.25" style="864" bestFit="1" customWidth="1"/>
    <col min="4360" max="4360" width="9.75" style="864" bestFit="1" customWidth="1"/>
    <col min="4361" max="4361" width="18.125" style="864" bestFit="1" customWidth="1"/>
    <col min="4362" max="4362" width="13.875" style="864" bestFit="1" customWidth="1"/>
    <col min="4363" max="4363" width="19.125" style="864" bestFit="1" customWidth="1"/>
    <col min="4364" max="4364" width="5.75" style="864" bestFit="1" customWidth="1"/>
    <col min="4365" max="4365" width="7.75" style="864" bestFit="1" customWidth="1"/>
    <col min="4366" max="4367" width="7.125" style="864" bestFit="1" customWidth="1"/>
    <col min="4368" max="4368" width="7.75" style="864" bestFit="1" customWidth="1"/>
    <col min="4369" max="4370" width="7.125" style="864" bestFit="1" customWidth="1"/>
    <col min="4371" max="4371" width="19.625" style="864" bestFit="1" customWidth="1"/>
    <col min="4372" max="4373" width="5.75" style="864" bestFit="1" customWidth="1"/>
    <col min="4374" max="4374" width="9" style="864"/>
    <col min="4375" max="4375" width="11.875" style="864" bestFit="1" customWidth="1"/>
    <col min="4376" max="4376" width="14.125" style="864" bestFit="1" customWidth="1"/>
    <col min="4377" max="4377" width="16.375" style="864" bestFit="1" customWidth="1"/>
    <col min="4378" max="4608" width="9" style="864"/>
    <col min="4609" max="4609" width="7.875" style="864" bestFit="1" customWidth="1"/>
    <col min="4610" max="4610" width="18.125" style="864" bestFit="1" customWidth="1"/>
    <col min="4611" max="4611" width="28" style="864" bestFit="1" customWidth="1"/>
    <col min="4612" max="4612" width="10.875" style="864" bestFit="1" customWidth="1"/>
    <col min="4613" max="4613" width="20.75" style="864" bestFit="1" customWidth="1"/>
    <col min="4614" max="4614" width="16.375" style="864" bestFit="1" customWidth="1"/>
    <col min="4615" max="4615" width="26.25" style="864" bestFit="1" customWidth="1"/>
    <col min="4616" max="4616" width="9.75" style="864" bestFit="1" customWidth="1"/>
    <col min="4617" max="4617" width="18.125" style="864" bestFit="1" customWidth="1"/>
    <col min="4618" max="4618" width="13.875" style="864" bestFit="1" customWidth="1"/>
    <col min="4619" max="4619" width="19.125" style="864" bestFit="1" customWidth="1"/>
    <col min="4620" max="4620" width="5.75" style="864" bestFit="1" customWidth="1"/>
    <col min="4621" max="4621" width="7.75" style="864" bestFit="1" customWidth="1"/>
    <col min="4622" max="4623" width="7.125" style="864" bestFit="1" customWidth="1"/>
    <col min="4624" max="4624" width="7.75" style="864" bestFit="1" customWidth="1"/>
    <col min="4625" max="4626" width="7.125" style="864" bestFit="1" customWidth="1"/>
    <col min="4627" max="4627" width="19.625" style="864" bestFit="1" customWidth="1"/>
    <col min="4628" max="4629" width="5.75" style="864" bestFit="1" customWidth="1"/>
    <col min="4630" max="4630" width="9" style="864"/>
    <col min="4631" max="4631" width="11.875" style="864" bestFit="1" customWidth="1"/>
    <col min="4632" max="4632" width="14.125" style="864" bestFit="1" customWidth="1"/>
    <col min="4633" max="4633" width="16.375" style="864" bestFit="1" customWidth="1"/>
    <col min="4634" max="4864" width="9" style="864"/>
    <col min="4865" max="4865" width="7.875" style="864" bestFit="1" customWidth="1"/>
    <col min="4866" max="4866" width="18.125" style="864" bestFit="1" customWidth="1"/>
    <col min="4867" max="4867" width="28" style="864" bestFit="1" customWidth="1"/>
    <col min="4868" max="4868" width="10.875" style="864" bestFit="1" customWidth="1"/>
    <col min="4869" max="4869" width="20.75" style="864" bestFit="1" customWidth="1"/>
    <col min="4870" max="4870" width="16.375" style="864" bestFit="1" customWidth="1"/>
    <col min="4871" max="4871" width="26.25" style="864" bestFit="1" customWidth="1"/>
    <col min="4872" max="4872" width="9.75" style="864" bestFit="1" customWidth="1"/>
    <col min="4873" max="4873" width="18.125" style="864" bestFit="1" customWidth="1"/>
    <col min="4874" max="4874" width="13.875" style="864" bestFit="1" customWidth="1"/>
    <col min="4875" max="4875" width="19.125" style="864" bestFit="1" customWidth="1"/>
    <col min="4876" max="4876" width="5.75" style="864" bestFit="1" customWidth="1"/>
    <col min="4877" max="4877" width="7.75" style="864" bestFit="1" customWidth="1"/>
    <col min="4878" max="4879" width="7.125" style="864" bestFit="1" customWidth="1"/>
    <col min="4880" max="4880" width="7.75" style="864" bestFit="1" customWidth="1"/>
    <col min="4881" max="4882" width="7.125" style="864" bestFit="1" customWidth="1"/>
    <col min="4883" max="4883" width="19.625" style="864" bestFit="1" customWidth="1"/>
    <col min="4884" max="4885" width="5.75" style="864" bestFit="1" customWidth="1"/>
    <col min="4886" max="4886" width="9" style="864"/>
    <col min="4887" max="4887" width="11.875" style="864" bestFit="1" customWidth="1"/>
    <col min="4888" max="4888" width="14.125" style="864" bestFit="1" customWidth="1"/>
    <col min="4889" max="4889" width="16.375" style="864" bestFit="1" customWidth="1"/>
    <col min="4890" max="5120" width="9" style="864"/>
    <col min="5121" max="5121" width="7.875" style="864" bestFit="1" customWidth="1"/>
    <col min="5122" max="5122" width="18.125" style="864" bestFit="1" customWidth="1"/>
    <col min="5123" max="5123" width="28" style="864" bestFit="1" customWidth="1"/>
    <col min="5124" max="5124" width="10.875" style="864" bestFit="1" customWidth="1"/>
    <col min="5125" max="5125" width="20.75" style="864" bestFit="1" customWidth="1"/>
    <col min="5126" max="5126" width="16.375" style="864" bestFit="1" customWidth="1"/>
    <col min="5127" max="5127" width="26.25" style="864" bestFit="1" customWidth="1"/>
    <col min="5128" max="5128" width="9.75" style="864" bestFit="1" customWidth="1"/>
    <col min="5129" max="5129" width="18.125" style="864" bestFit="1" customWidth="1"/>
    <col min="5130" max="5130" width="13.875" style="864" bestFit="1" customWidth="1"/>
    <col min="5131" max="5131" width="19.125" style="864" bestFit="1" customWidth="1"/>
    <col min="5132" max="5132" width="5.75" style="864" bestFit="1" customWidth="1"/>
    <col min="5133" max="5133" width="7.75" style="864" bestFit="1" customWidth="1"/>
    <col min="5134" max="5135" width="7.125" style="864" bestFit="1" customWidth="1"/>
    <col min="5136" max="5136" width="7.75" style="864" bestFit="1" customWidth="1"/>
    <col min="5137" max="5138" width="7.125" style="864" bestFit="1" customWidth="1"/>
    <col min="5139" max="5139" width="19.625" style="864" bestFit="1" customWidth="1"/>
    <col min="5140" max="5141" width="5.75" style="864" bestFit="1" customWidth="1"/>
    <col min="5142" max="5142" width="9" style="864"/>
    <col min="5143" max="5143" width="11.875" style="864" bestFit="1" customWidth="1"/>
    <col min="5144" max="5144" width="14.125" style="864" bestFit="1" customWidth="1"/>
    <col min="5145" max="5145" width="16.375" style="864" bestFit="1" customWidth="1"/>
    <col min="5146" max="5376" width="9" style="864"/>
    <col min="5377" max="5377" width="7.875" style="864" bestFit="1" customWidth="1"/>
    <col min="5378" max="5378" width="18.125" style="864" bestFit="1" customWidth="1"/>
    <col min="5379" max="5379" width="28" style="864" bestFit="1" customWidth="1"/>
    <col min="5380" max="5380" width="10.875" style="864" bestFit="1" customWidth="1"/>
    <col min="5381" max="5381" width="20.75" style="864" bestFit="1" customWidth="1"/>
    <col min="5382" max="5382" width="16.375" style="864" bestFit="1" customWidth="1"/>
    <col min="5383" max="5383" width="26.25" style="864" bestFit="1" customWidth="1"/>
    <col min="5384" max="5384" width="9.75" style="864" bestFit="1" customWidth="1"/>
    <col min="5385" max="5385" width="18.125" style="864" bestFit="1" customWidth="1"/>
    <col min="5386" max="5386" width="13.875" style="864" bestFit="1" customWidth="1"/>
    <col min="5387" max="5387" width="19.125" style="864" bestFit="1" customWidth="1"/>
    <col min="5388" max="5388" width="5.75" style="864" bestFit="1" customWidth="1"/>
    <col min="5389" max="5389" width="7.75" style="864" bestFit="1" customWidth="1"/>
    <col min="5390" max="5391" width="7.125" style="864" bestFit="1" customWidth="1"/>
    <col min="5392" max="5392" width="7.75" style="864" bestFit="1" customWidth="1"/>
    <col min="5393" max="5394" width="7.125" style="864" bestFit="1" customWidth="1"/>
    <col min="5395" max="5395" width="19.625" style="864" bestFit="1" customWidth="1"/>
    <col min="5396" max="5397" width="5.75" style="864" bestFit="1" customWidth="1"/>
    <col min="5398" max="5398" width="9" style="864"/>
    <col min="5399" max="5399" width="11.875" style="864" bestFit="1" customWidth="1"/>
    <col min="5400" max="5400" width="14.125" style="864" bestFit="1" customWidth="1"/>
    <col min="5401" max="5401" width="16.375" style="864" bestFit="1" customWidth="1"/>
    <col min="5402" max="5632" width="9" style="864"/>
    <col min="5633" max="5633" width="7.875" style="864" bestFit="1" customWidth="1"/>
    <col min="5634" max="5634" width="18.125" style="864" bestFit="1" customWidth="1"/>
    <col min="5635" max="5635" width="28" style="864" bestFit="1" customWidth="1"/>
    <col min="5636" max="5636" width="10.875" style="864" bestFit="1" customWidth="1"/>
    <col min="5637" max="5637" width="20.75" style="864" bestFit="1" customWidth="1"/>
    <col min="5638" max="5638" width="16.375" style="864" bestFit="1" customWidth="1"/>
    <col min="5639" max="5639" width="26.25" style="864" bestFit="1" customWidth="1"/>
    <col min="5640" max="5640" width="9.75" style="864" bestFit="1" customWidth="1"/>
    <col min="5641" max="5641" width="18.125" style="864" bestFit="1" customWidth="1"/>
    <col min="5642" max="5642" width="13.875" style="864" bestFit="1" customWidth="1"/>
    <col min="5643" max="5643" width="19.125" style="864" bestFit="1" customWidth="1"/>
    <col min="5644" max="5644" width="5.75" style="864" bestFit="1" customWidth="1"/>
    <col min="5645" max="5645" width="7.75" style="864" bestFit="1" customWidth="1"/>
    <col min="5646" max="5647" width="7.125" style="864" bestFit="1" customWidth="1"/>
    <col min="5648" max="5648" width="7.75" style="864" bestFit="1" customWidth="1"/>
    <col min="5649" max="5650" width="7.125" style="864" bestFit="1" customWidth="1"/>
    <col min="5651" max="5651" width="19.625" style="864" bestFit="1" customWidth="1"/>
    <col min="5652" max="5653" width="5.75" style="864" bestFit="1" customWidth="1"/>
    <col min="5654" max="5654" width="9" style="864"/>
    <col min="5655" max="5655" width="11.875" style="864" bestFit="1" customWidth="1"/>
    <col min="5656" max="5656" width="14.125" style="864" bestFit="1" customWidth="1"/>
    <col min="5657" max="5657" width="16.375" style="864" bestFit="1" customWidth="1"/>
    <col min="5658" max="5888" width="9" style="864"/>
    <col min="5889" max="5889" width="7.875" style="864" bestFit="1" customWidth="1"/>
    <col min="5890" max="5890" width="18.125" style="864" bestFit="1" customWidth="1"/>
    <col min="5891" max="5891" width="28" style="864" bestFit="1" customWidth="1"/>
    <col min="5892" max="5892" width="10.875" style="864" bestFit="1" customWidth="1"/>
    <col min="5893" max="5893" width="20.75" style="864" bestFit="1" customWidth="1"/>
    <col min="5894" max="5894" width="16.375" style="864" bestFit="1" customWidth="1"/>
    <col min="5895" max="5895" width="26.25" style="864" bestFit="1" customWidth="1"/>
    <col min="5896" max="5896" width="9.75" style="864" bestFit="1" customWidth="1"/>
    <col min="5897" max="5897" width="18.125" style="864" bestFit="1" customWidth="1"/>
    <col min="5898" max="5898" width="13.875" style="864" bestFit="1" customWidth="1"/>
    <col min="5899" max="5899" width="19.125" style="864" bestFit="1" customWidth="1"/>
    <col min="5900" max="5900" width="5.75" style="864" bestFit="1" customWidth="1"/>
    <col min="5901" max="5901" width="7.75" style="864" bestFit="1" customWidth="1"/>
    <col min="5902" max="5903" width="7.125" style="864" bestFit="1" customWidth="1"/>
    <col min="5904" max="5904" width="7.75" style="864" bestFit="1" customWidth="1"/>
    <col min="5905" max="5906" width="7.125" style="864" bestFit="1" customWidth="1"/>
    <col min="5907" max="5907" width="19.625" style="864" bestFit="1" customWidth="1"/>
    <col min="5908" max="5909" width="5.75" style="864" bestFit="1" customWidth="1"/>
    <col min="5910" max="5910" width="9" style="864"/>
    <col min="5911" max="5911" width="11.875" style="864" bestFit="1" customWidth="1"/>
    <col min="5912" max="5912" width="14.125" style="864" bestFit="1" customWidth="1"/>
    <col min="5913" max="5913" width="16.375" style="864" bestFit="1" customWidth="1"/>
    <col min="5914" max="6144" width="9" style="864"/>
    <col min="6145" max="6145" width="7.875" style="864" bestFit="1" customWidth="1"/>
    <col min="6146" max="6146" width="18.125" style="864" bestFit="1" customWidth="1"/>
    <col min="6147" max="6147" width="28" style="864" bestFit="1" customWidth="1"/>
    <col min="6148" max="6148" width="10.875" style="864" bestFit="1" customWidth="1"/>
    <col min="6149" max="6149" width="20.75" style="864" bestFit="1" customWidth="1"/>
    <col min="6150" max="6150" width="16.375" style="864" bestFit="1" customWidth="1"/>
    <col min="6151" max="6151" width="26.25" style="864" bestFit="1" customWidth="1"/>
    <col min="6152" max="6152" width="9.75" style="864" bestFit="1" customWidth="1"/>
    <col min="6153" max="6153" width="18.125" style="864" bestFit="1" customWidth="1"/>
    <col min="6154" max="6154" width="13.875" style="864" bestFit="1" customWidth="1"/>
    <col min="6155" max="6155" width="19.125" style="864" bestFit="1" customWidth="1"/>
    <col min="6156" max="6156" width="5.75" style="864" bestFit="1" customWidth="1"/>
    <col min="6157" max="6157" width="7.75" style="864" bestFit="1" customWidth="1"/>
    <col min="6158" max="6159" width="7.125" style="864" bestFit="1" customWidth="1"/>
    <col min="6160" max="6160" width="7.75" style="864" bestFit="1" customWidth="1"/>
    <col min="6161" max="6162" width="7.125" style="864" bestFit="1" customWidth="1"/>
    <col min="6163" max="6163" width="19.625" style="864" bestFit="1" customWidth="1"/>
    <col min="6164" max="6165" width="5.75" style="864" bestFit="1" customWidth="1"/>
    <col min="6166" max="6166" width="9" style="864"/>
    <col min="6167" max="6167" width="11.875" style="864" bestFit="1" customWidth="1"/>
    <col min="6168" max="6168" width="14.125" style="864" bestFit="1" customWidth="1"/>
    <col min="6169" max="6169" width="16.375" style="864" bestFit="1" customWidth="1"/>
    <col min="6170" max="6400" width="9" style="864"/>
    <col min="6401" max="6401" width="7.875" style="864" bestFit="1" customWidth="1"/>
    <col min="6402" max="6402" width="18.125" style="864" bestFit="1" customWidth="1"/>
    <col min="6403" max="6403" width="28" style="864" bestFit="1" customWidth="1"/>
    <col min="6404" max="6404" width="10.875" style="864" bestFit="1" customWidth="1"/>
    <col min="6405" max="6405" width="20.75" style="864" bestFit="1" customWidth="1"/>
    <col min="6406" max="6406" width="16.375" style="864" bestFit="1" customWidth="1"/>
    <col min="6407" max="6407" width="26.25" style="864" bestFit="1" customWidth="1"/>
    <col min="6408" max="6408" width="9.75" style="864" bestFit="1" customWidth="1"/>
    <col min="6409" max="6409" width="18.125" style="864" bestFit="1" customWidth="1"/>
    <col min="6410" max="6410" width="13.875" style="864" bestFit="1" customWidth="1"/>
    <col min="6411" max="6411" width="19.125" style="864" bestFit="1" customWidth="1"/>
    <col min="6412" max="6412" width="5.75" style="864" bestFit="1" customWidth="1"/>
    <col min="6413" max="6413" width="7.75" style="864" bestFit="1" customWidth="1"/>
    <col min="6414" max="6415" width="7.125" style="864" bestFit="1" customWidth="1"/>
    <col min="6416" max="6416" width="7.75" style="864" bestFit="1" customWidth="1"/>
    <col min="6417" max="6418" width="7.125" style="864" bestFit="1" customWidth="1"/>
    <col min="6419" max="6419" width="19.625" style="864" bestFit="1" customWidth="1"/>
    <col min="6420" max="6421" width="5.75" style="864" bestFit="1" customWidth="1"/>
    <col min="6422" max="6422" width="9" style="864"/>
    <col min="6423" max="6423" width="11.875" style="864" bestFit="1" customWidth="1"/>
    <col min="6424" max="6424" width="14.125" style="864" bestFit="1" customWidth="1"/>
    <col min="6425" max="6425" width="16.375" style="864" bestFit="1" customWidth="1"/>
    <col min="6426" max="6656" width="9" style="864"/>
    <col min="6657" max="6657" width="7.875" style="864" bestFit="1" customWidth="1"/>
    <col min="6658" max="6658" width="18.125" style="864" bestFit="1" customWidth="1"/>
    <col min="6659" max="6659" width="28" style="864" bestFit="1" customWidth="1"/>
    <col min="6660" max="6660" width="10.875" style="864" bestFit="1" customWidth="1"/>
    <col min="6661" max="6661" width="20.75" style="864" bestFit="1" customWidth="1"/>
    <col min="6662" max="6662" width="16.375" style="864" bestFit="1" customWidth="1"/>
    <col min="6663" max="6663" width="26.25" style="864" bestFit="1" customWidth="1"/>
    <col min="6664" max="6664" width="9.75" style="864" bestFit="1" customWidth="1"/>
    <col min="6665" max="6665" width="18.125" style="864" bestFit="1" customWidth="1"/>
    <col min="6666" max="6666" width="13.875" style="864" bestFit="1" customWidth="1"/>
    <col min="6667" max="6667" width="19.125" style="864" bestFit="1" customWidth="1"/>
    <col min="6668" max="6668" width="5.75" style="864" bestFit="1" customWidth="1"/>
    <col min="6669" max="6669" width="7.75" style="864" bestFit="1" customWidth="1"/>
    <col min="6670" max="6671" width="7.125" style="864" bestFit="1" customWidth="1"/>
    <col min="6672" max="6672" width="7.75" style="864" bestFit="1" customWidth="1"/>
    <col min="6673" max="6674" width="7.125" style="864" bestFit="1" customWidth="1"/>
    <col min="6675" max="6675" width="19.625" style="864" bestFit="1" customWidth="1"/>
    <col min="6676" max="6677" width="5.75" style="864" bestFit="1" customWidth="1"/>
    <col min="6678" max="6678" width="9" style="864"/>
    <col min="6679" max="6679" width="11.875" style="864" bestFit="1" customWidth="1"/>
    <col min="6680" max="6680" width="14.125" style="864" bestFit="1" customWidth="1"/>
    <col min="6681" max="6681" width="16.375" style="864" bestFit="1" customWidth="1"/>
    <col min="6682" max="6912" width="9" style="864"/>
    <col min="6913" max="6913" width="7.875" style="864" bestFit="1" customWidth="1"/>
    <col min="6914" max="6914" width="18.125" style="864" bestFit="1" customWidth="1"/>
    <col min="6915" max="6915" width="28" style="864" bestFit="1" customWidth="1"/>
    <col min="6916" max="6916" width="10.875" style="864" bestFit="1" customWidth="1"/>
    <col min="6917" max="6917" width="20.75" style="864" bestFit="1" customWidth="1"/>
    <col min="6918" max="6918" width="16.375" style="864" bestFit="1" customWidth="1"/>
    <col min="6919" max="6919" width="26.25" style="864" bestFit="1" customWidth="1"/>
    <col min="6920" max="6920" width="9.75" style="864" bestFit="1" customWidth="1"/>
    <col min="6921" max="6921" width="18.125" style="864" bestFit="1" customWidth="1"/>
    <col min="6922" max="6922" width="13.875" style="864" bestFit="1" customWidth="1"/>
    <col min="6923" max="6923" width="19.125" style="864" bestFit="1" customWidth="1"/>
    <col min="6924" max="6924" width="5.75" style="864" bestFit="1" customWidth="1"/>
    <col min="6925" max="6925" width="7.75" style="864" bestFit="1" customWidth="1"/>
    <col min="6926" max="6927" width="7.125" style="864" bestFit="1" customWidth="1"/>
    <col min="6928" max="6928" width="7.75" style="864" bestFit="1" customWidth="1"/>
    <col min="6929" max="6930" width="7.125" style="864" bestFit="1" customWidth="1"/>
    <col min="6931" max="6931" width="19.625" style="864" bestFit="1" customWidth="1"/>
    <col min="6932" max="6933" width="5.75" style="864" bestFit="1" customWidth="1"/>
    <col min="6934" max="6934" width="9" style="864"/>
    <col min="6935" max="6935" width="11.875" style="864" bestFit="1" customWidth="1"/>
    <col min="6936" max="6936" width="14.125" style="864" bestFit="1" customWidth="1"/>
    <col min="6937" max="6937" width="16.375" style="864" bestFit="1" customWidth="1"/>
    <col min="6938" max="7168" width="9" style="864"/>
    <col min="7169" max="7169" width="7.875" style="864" bestFit="1" customWidth="1"/>
    <col min="7170" max="7170" width="18.125" style="864" bestFit="1" customWidth="1"/>
    <col min="7171" max="7171" width="28" style="864" bestFit="1" customWidth="1"/>
    <col min="7172" max="7172" width="10.875" style="864" bestFit="1" customWidth="1"/>
    <col min="7173" max="7173" width="20.75" style="864" bestFit="1" customWidth="1"/>
    <col min="7174" max="7174" width="16.375" style="864" bestFit="1" customWidth="1"/>
    <col min="7175" max="7175" width="26.25" style="864" bestFit="1" customWidth="1"/>
    <col min="7176" max="7176" width="9.75" style="864" bestFit="1" customWidth="1"/>
    <col min="7177" max="7177" width="18.125" style="864" bestFit="1" customWidth="1"/>
    <col min="7178" max="7178" width="13.875" style="864" bestFit="1" customWidth="1"/>
    <col min="7179" max="7179" width="19.125" style="864" bestFit="1" customWidth="1"/>
    <col min="7180" max="7180" width="5.75" style="864" bestFit="1" customWidth="1"/>
    <col min="7181" max="7181" width="7.75" style="864" bestFit="1" customWidth="1"/>
    <col min="7182" max="7183" width="7.125" style="864" bestFit="1" customWidth="1"/>
    <col min="7184" max="7184" width="7.75" style="864" bestFit="1" customWidth="1"/>
    <col min="7185" max="7186" width="7.125" style="864" bestFit="1" customWidth="1"/>
    <col min="7187" max="7187" width="19.625" style="864" bestFit="1" customWidth="1"/>
    <col min="7188" max="7189" width="5.75" style="864" bestFit="1" customWidth="1"/>
    <col min="7190" max="7190" width="9" style="864"/>
    <col min="7191" max="7191" width="11.875" style="864" bestFit="1" customWidth="1"/>
    <col min="7192" max="7192" width="14.125" style="864" bestFit="1" customWidth="1"/>
    <col min="7193" max="7193" width="16.375" style="864" bestFit="1" customWidth="1"/>
    <col min="7194" max="7424" width="9" style="864"/>
    <col min="7425" max="7425" width="7.875" style="864" bestFit="1" customWidth="1"/>
    <col min="7426" max="7426" width="18.125" style="864" bestFit="1" customWidth="1"/>
    <col min="7427" max="7427" width="28" style="864" bestFit="1" customWidth="1"/>
    <col min="7428" max="7428" width="10.875" style="864" bestFit="1" customWidth="1"/>
    <col min="7429" max="7429" width="20.75" style="864" bestFit="1" customWidth="1"/>
    <col min="7430" max="7430" width="16.375" style="864" bestFit="1" customWidth="1"/>
    <col min="7431" max="7431" width="26.25" style="864" bestFit="1" customWidth="1"/>
    <col min="7432" max="7432" width="9.75" style="864" bestFit="1" customWidth="1"/>
    <col min="7433" max="7433" width="18.125" style="864" bestFit="1" customWidth="1"/>
    <col min="7434" max="7434" width="13.875" style="864" bestFit="1" customWidth="1"/>
    <col min="7435" max="7435" width="19.125" style="864" bestFit="1" customWidth="1"/>
    <col min="7436" max="7436" width="5.75" style="864" bestFit="1" customWidth="1"/>
    <col min="7437" max="7437" width="7.75" style="864" bestFit="1" customWidth="1"/>
    <col min="7438" max="7439" width="7.125" style="864" bestFit="1" customWidth="1"/>
    <col min="7440" max="7440" width="7.75" style="864" bestFit="1" customWidth="1"/>
    <col min="7441" max="7442" width="7.125" style="864" bestFit="1" customWidth="1"/>
    <col min="7443" max="7443" width="19.625" style="864" bestFit="1" customWidth="1"/>
    <col min="7444" max="7445" width="5.75" style="864" bestFit="1" customWidth="1"/>
    <col min="7446" max="7446" width="9" style="864"/>
    <col min="7447" max="7447" width="11.875" style="864" bestFit="1" customWidth="1"/>
    <col min="7448" max="7448" width="14.125" style="864" bestFit="1" customWidth="1"/>
    <col min="7449" max="7449" width="16.375" style="864" bestFit="1" customWidth="1"/>
    <col min="7450" max="7680" width="9" style="864"/>
    <col min="7681" max="7681" width="7.875" style="864" bestFit="1" customWidth="1"/>
    <col min="7682" max="7682" width="18.125" style="864" bestFit="1" customWidth="1"/>
    <col min="7683" max="7683" width="28" style="864" bestFit="1" customWidth="1"/>
    <col min="7684" max="7684" width="10.875" style="864" bestFit="1" customWidth="1"/>
    <col min="7685" max="7685" width="20.75" style="864" bestFit="1" customWidth="1"/>
    <col min="7686" max="7686" width="16.375" style="864" bestFit="1" customWidth="1"/>
    <col min="7687" max="7687" width="26.25" style="864" bestFit="1" customWidth="1"/>
    <col min="7688" max="7688" width="9.75" style="864" bestFit="1" customWidth="1"/>
    <col min="7689" max="7689" width="18.125" style="864" bestFit="1" customWidth="1"/>
    <col min="7690" max="7690" width="13.875" style="864" bestFit="1" customWidth="1"/>
    <col min="7691" max="7691" width="19.125" style="864" bestFit="1" customWidth="1"/>
    <col min="7692" max="7692" width="5.75" style="864" bestFit="1" customWidth="1"/>
    <col min="7693" max="7693" width="7.75" style="864" bestFit="1" customWidth="1"/>
    <col min="7694" max="7695" width="7.125" style="864" bestFit="1" customWidth="1"/>
    <col min="7696" max="7696" width="7.75" style="864" bestFit="1" customWidth="1"/>
    <col min="7697" max="7698" width="7.125" style="864" bestFit="1" customWidth="1"/>
    <col min="7699" max="7699" width="19.625" style="864" bestFit="1" customWidth="1"/>
    <col min="7700" max="7701" width="5.75" style="864" bestFit="1" customWidth="1"/>
    <col min="7702" max="7702" width="9" style="864"/>
    <col min="7703" max="7703" width="11.875" style="864" bestFit="1" customWidth="1"/>
    <col min="7704" max="7704" width="14.125" style="864" bestFit="1" customWidth="1"/>
    <col min="7705" max="7705" width="16.375" style="864" bestFit="1" customWidth="1"/>
    <col min="7706" max="7936" width="9" style="864"/>
    <col min="7937" max="7937" width="7.875" style="864" bestFit="1" customWidth="1"/>
    <col min="7938" max="7938" width="18.125" style="864" bestFit="1" customWidth="1"/>
    <col min="7939" max="7939" width="28" style="864" bestFit="1" customWidth="1"/>
    <col min="7940" max="7940" width="10.875" style="864" bestFit="1" customWidth="1"/>
    <col min="7941" max="7941" width="20.75" style="864" bestFit="1" customWidth="1"/>
    <col min="7942" max="7942" width="16.375" style="864" bestFit="1" customWidth="1"/>
    <col min="7943" max="7943" width="26.25" style="864" bestFit="1" customWidth="1"/>
    <col min="7944" max="7944" width="9.75" style="864" bestFit="1" customWidth="1"/>
    <col min="7945" max="7945" width="18.125" style="864" bestFit="1" customWidth="1"/>
    <col min="7946" max="7946" width="13.875" style="864" bestFit="1" customWidth="1"/>
    <col min="7947" max="7947" width="19.125" style="864" bestFit="1" customWidth="1"/>
    <col min="7948" max="7948" width="5.75" style="864" bestFit="1" customWidth="1"/>
    <col min="7949" max="7949" width="7.75" style="864" bestFit="1" customWidth="1"/>
    <col min="7950" max="7951" width="7.125" style="864" bestFit="1" customWidth="1"/>
    <col min="7952" max="7952" width="7.75" style="864" bestFit="1" customWidth="1"/>
    <col min="7953" max="7954" width="7.125" style="864" bestFit="1" customWidth="1"/>
    <col min="7955" max="7955" width="19.625" style="864" bestFit="1" customWidth="1"/>
    <col min="7956" max="7957" width="5.75" style="864" bestFit="1" customWidth="1"/>
    <col min="7958" max="7958" width="9" style="864"/>
    <col min="7959" max="7959" width="11.875" style="864" bestFit="1" customWidth="1"/>
    <col min="7960" max="7960" width="14.125" style="864" bestFit="1" customWidth="1"/>
    <col min="7961" max="7961" width="16.375" style="864" bestFit="1" customWidth="1"/>
    <col min="7962" max="8192" width="9" style="864"/>
    <col min="8193" max="8193" width="7.875" style="864" bestFit="1" customWidth="1"/>
    <col min="8194" max="8194" width="18.125" style="864" bestFit="1" customWidth="1"/>
    <col min="8195" max="8195" width="28" style="864" bestFit="1" customWidth="1"/>
    <col min="8196" max="8196" width="10.875" style="864" bestFit="1" customWidth="1"/>
    <col min="8197" max="8197" width="20.75" style="864" bestFit="1" customWidth="1"/>
    <col min="8198" max="8198" width="16.375" style="864" bestFit="1" customWidth="1"/>
    <col min="8199" max="8199" width="26.25" style="864" bestFit="1" customWidth="1"/>
    <col min="8200" max="8200" width="9.75" style="864" bestFit="1" customWidth="1"/>
    <col min="8201" max="8201" width="18.125" style="864" bestFit="1" customWidth="1"/>
    <col min="8202" max="8202" width="13.875" style="864" bestFit="1" customWidth="1"/>
    <col min="8203" max="8203" width="19.125" style="864" bestFit="1" customWidth="1"/>
    <col min="8204" max="8204" width="5.75" style="864" bestFit="1" customWidth="1"/>
    <col min="8205" max="8205" width="7.75" style="864" bestFit="1" customWidth="1"/>
    <col min="8206" max="8207" width="7.125" style="864" bestFit="1" customWidth="1"/>
    <col min="8208" max="8208" width="7.75" style="864" bestFit="1" customWidth="1"/>
    <col min="8209" max="8210" width="7.125" style="864" bestFit="1" customWidth="1"/>
    <col min="8211" max="8211" width="19.625" style="864" bestFit="1" customWidth="1"/>
    <col min="8212" max="8213" width="5.75" style="864" bestFit="1" customWidth="1"/>
    <col min="8214" max="8214" width="9" style="864"/>
    <col min="8215" max="8215" width="11.875" style="864" bestFit="1" customWidth="1"/>
    <col min="8216" max="8216" width="14.125" style="864" bestFit="1" customWidth="1"/>
    <col min="8217" max="8217" width="16.375" style="864" bestFit="1" customWidth="1"/>
    <col min="8218" max="8448" width="9" style="864"/>
    <col min="8449" max="8449" width="7.875" style="864" bestFit="1" customWidth="1"/>
    <col min="8450" max="8450" width="18.125" style="864" bestFit="1" customWidth="1"/>
    <col min="8451" max="8451" width="28" style="864" bestFit="1" customWidth="1"/>
    <col min="8452" max="8452" width="10.875" style="864" bestFit="1" customWidth="1"/>
    <col min="8453" max="8453" width="20.75" style="864" bestFit="1" customWidth="1"/>
    <col min="8454" max="8454" width="16.375" style="864" bestFit="1" customWidth="1"/>
    <col min="8455" max="8455" width="26.25" style="864" bestFit="1" customWidth="1"/>
    <col min="8456" max="8456" width="9.75" style="864" bestFit="1" customWidth="1"/>
    <col min="8457" max="8457" width="18.125" style="864" bestFit="1" customWidth="1"/>
    <col min="8458" max="8458" width="13.875" style="864" bestFit="1" customWidth="1"/>
    <col min="8459" max="8459" width="19.125" style="864" bestFit="1" customWidth="1"/>
    <col min="8460" max="8460" width="5.75" style="864" bestFit="1" customWidth="1"/>
    <col min="8461" max="8461" width="7.75" style="864" bestFit="1" customWidth="1"/>
    <col min="8462" max="8463" width="7.125" style="864" bestFit="1" customWidth="1"/>
    <col min="8464" max="8464" width="7.75" style="864" bestFit="1" customWidth="1"/>
    <col min="8465" max="8466" width="7.125" style="864" bestFit="1" customWidth="1"/>
    <col min="8467" max="8467" width="19.625" style="864" bestFit="1" customWidth="1"/>
    <col min="8468" max="8469" width="5.75" style="864" bestFit="1" customWidth="1"/>
    <col min="8470" max="8470" width="9" style="864"/>
    <col min="8471" max="8471" width="11.875" style="864" bestFit="1" customWidth="1"/>
    <col min="8472" max="8472" width="14.125" style="864" bestFit="1" customWidth="1"/>
    <col min="8473" max="8473" width="16.375" style="864" bestFit="1" customWidth="1"/>
    <col min="8474" max="8704" width="9" style="864"/>
    <col min="8705" max="8705" width="7.875" style="864" bestFit="1" customWidth="1"/>
    <col min="8706" max="8706" width="18.125" style="864" bestFit="1" customWidth="1"/>
    <col min="8707" max="8707" width="28" style="864" bestFit="1" customWidth="1"/>
    <col min="8708" max="8708" width="10.875" style="864" bestFit="1" customWidth="1"/>
    <col min="8709" max="8709" width="20.75" style="864" bestFit="1" customWidth="1"/>
    <col min="8710" max="8710" width="16.375" style="864" bestFit="1" customWidth="1"/>
    <col min="8711" max="8711" width="26.25" style="864" bestFit="1" customWidth="1"/>
    <col min="8712" max="8712" width="9.75" style="864" bestFit="1" customWidth="1"/>
    <col min="8713" max="8713" width="18.125" style="864" bestFit="1" customWidth="1"/>
    <col min="8714" max="8714" width="13.875" style="864" bestFit="1" customWidth="1"/>
    <col min="8715" max="8715" width="19.125" style="864" bestFit="1" customWidth="1"/>
    <col min="8716" max="8716" width="5.75" style="864" bestFit="1" customWidth="1"/>
    <col min="8717" max="8717" width="7.75" style="864" bestFit="1" customWidth="1"/>
    <col min="8718" max="8719" width="7.125" style="864" bestFit="1" customWidth="1"/>
    <col min="8720" max="8720" width="7.75" style="864" bestFit="1" customWidth="1"/>
    <col min="8721" max="8722" width="7.125" style="864" bestFit="1" customWidth="1"/>
    <col min="8723" max="8723" width="19.625" style="864" bestFit="1" customWidth="1"/>
    <col min="8724" max="8725" width="5.75" style="864" bestFit="1" customWidth="1"/>
    <col min="8726" max="8726" width="9" style="864"/>
    <col min="8727" max="8727" width="11.875" style="864" bestFit="1" customWidth="1"/>
    <col min="8728" max="8728" width="14.125" style="864" bestFit="1" customWidth="1"/>
    <col min="8729" max="8729" width="16.375" style="864" bestFit="1" customWidth="1"/>
    <col min="8730" max="8960" width="9" style="864"/>
    <col min="8961" max="8961" width="7.875" style="864" bestFit="1" customWidth="1"/>
    <col min="8962" max="8962" width="18.125" style="864" bestFit="1" customWidth="1"/>
    <col min="8963" max="8963" width="28" style="864" bestFit="1" customWidth="1"/>
    <col min="8964" max="8964" width="10.875" style="864" bestFit="1" customWidth="1"/>
    <col min="8965" max="8965" width="20.75" style="864" bestFit="1" customWidth="1"/>
    <col min="8966" max="8966" width="16.375" style="864" bestFit="1" customWidth="1"/>
    <col min="8967" max="8967" width="26.25" style="864" bestFit="1" customWidth="1"/>
    <col min="8968" max="8968" width="9.75" style="864" bestFit="1" customWidth="1"/>
    <col min="8969" max="8969" width="18.125" style="864" bestFit="1" customWidth="1"/>
    <col min="8970" max="8970" width="13.875" style="864" bestFit="1" customWidth="1"/>
    <col min="8971" max="8971" width="19.125" style="864" bestFit="1" customWidth="1"/>
    <col min="8972" max="8972" width="5.75" style="864" bestFit="1" customWidth="1"/>
    <col min="8973" max="8973" width="7.75" style="864" bestFit="1" customWidth="1"/>
    <col min="8974" max="8975" width="7.125" style="864" bestFit="1" customWidth="1"/>
    <col min="8976" max="8976" width="7.75" style="864" bestFit="1" customWidth="1"/>
    <col min="8977" max="8978" width="7.125" style="864" bestFit="1" customWidth="1"/>
    <col min="8979" max="8979" width="19.625" style="864" bestFit="1" customWidth="1"/>
    <col min="8980" max="8981" width="5.75" style="864" bestFit="1" customWidth="1"/>
    <col min="8982" max="8982" width="9" style="864"/>
    <col min="8983" max="8983" width="11.875" style="864" bestFit="1" customWidth="1"/>
    <col min="8984" max="8984" width="14.125" style="864" bestFit="1" customWidth="1"/>
    <col min="8985" max="8985" width="16.375" style="864" bestFit="1" customWidth="1"/>
    <col min="8986" max="9216" width="9" style="864"/>
    <col min="9217" max="9217" width="7.875" style="864" bestFit="1" customWidth="1"/>
    <col min="9218" max="9218" width="18.125" style="864" bestFit="1" customWidth="1"/>
    <col min="9219" max="9219" width="28" style="864" bestFit="1" customWidth="1"/>
    <col min="9220" max="9220" width="10.875" style="864" bestFit="1" customWidth="1"/>
    <col min="9221" max="9221" width="20.75" style="864" bestFit="1" customWidth="1"/>
    <col min="9222" max="9222" width="16.375" style="864" bestFit="1" customWidth="1"/>
    <col min="9223" max="9223" width="26.25" style="864" bestFit="1" customWidth="1"/>
    <col min="9224" max="9224" width="9.75" style="864" bestFit="1" customWidth="1"/>
    <col min="9225" max="9225" width="18.125" style="864" bestFit="1" customWidth="1"/>
    <col min="9226" max="9226" width="13.875" style="864" bestFit="1" customWidth="1"/>
    <col min="9227" max="9227" width="19.125" style="864" bestFit="1" customWidth="1"/>
    <col min="9228" max="9228" width="5.75" style="864" bestFit="1" customWidth="1"/>
    <col min="9229" max="9229" width="7.75" style="864" bestFit="1" customWidth="1"/>
    <col min="9230" max="9231" width="7.125" style="864" bestFit="1" customWidth="1"/>
    <col min="9232" max="9232" width="7.75" style="864" bestFit="1" customWidth="1"/>
    <col min="9233" max="9234" width="7.125" style="864" bestFit="1" customWidth="1"/>
    <col min="9235" max="9235" width="19.625" style="864" bestFit="1" customWidth="1"/>
    <col min="9236" max="9237" width="5.75" style="864" bestFit="1" customWidth="1"/>
    <col min="9238" max="9238" width="9" style="864"/>
    <col min="9239" max="9239" width="11.875" style="864" bestFit="1" customWidth="1"/>
    <col min="9240" max="9240" width="14.125" style="864" bestFit="1" customWidth="1"/>
    <col min="9241" max="9241" width="16.375" style="864" bestFit="1" customWidth="1"/>
    <col min="9242" max="9472" width="9" style="864"/>
    <col min="9473" max="9473" width="7.875" style="864" bestFit="1" customWidth="1"/>
    <col min="9474" max="9474" width="18.125" style="864" bestFit="1" customWidth="1"/>
    <col min="9475" max="9475" width="28" style="864" bestFit="1" customWidth="1"/>
    <col min="9476" max="9476" width="10.875" style="864" bestFit="1" customWidth="1"/>
    <col min="9477" max="9477" width="20.75" style="864" bestFit="1" customWidth="1"/>
    <col min="9478" max="9478" width="16.375" style="864" bestFit="1" customWidth="1"/>
    <col min="9479" max="9479" width="26.25" style="864" bestFit="1" customWidth="1"/>
    <col min="9480" max="9480" width="9.75" style="864" bestFit="1" customWidth="1"/>
    <col min="9481" max="9481" width="18.125" style="864" bestFit="1" customWidth="1"/>
    <col min="9482" max="9482" width="13.875" style="864" bestFit="1" customWidth="1"/>
    <col min="9483" max="9483" width="19.125" style="864" bestFit="1" customWidth="1"/>
    <col min="9484" max="9484" width="5.75" style="864" bestFit="1" customWidth="1"/>
    <col min="9485" max="9485" width="7.75" style="864" bestFit="1" customWidth="1"/>
    <col min="9486" max="9487" width="7.125" style="864" bestFit="1" customWidth="1"/>
    <col min="9488" max="9488" width="7.75" style="864" bestFit="1" customWidth="1"/>
    <col min="9489" max="9490" width="7.125" style="864" bestFit="1" customWidth="1"/>
    <col min="9491" max="9491" width="19.625" style="864" bestFit="1" customWidth="1"/>
    <col min="9492" max="9493" width="5.75" style="864" bestFit="1" customWidth="1"/>
    <col min="9494" max="9494" width="9" style="864"/>
    <col min="9495" max="9495" width="11.875" style="864" bestFit="1" customWidth="1"/>
    <col min="9496" max="9496" width="14.125" style="864" bestFit="1" customWidth="1"/>
    <col min="9497" max="9497" width="16.375" style="864" bestFit="1" customWidth="1"/>
    <col min="9498" max="9728" width="9" style="864"/>
    <col min="9729" max="9729" width="7.875" style="864" bestFit="1" customWidth="1"/>
    <col min="9730" max="9730" width="18.125" style="864" bestFit="1" customWidth="1"/>
    <col min="9731" max="9731" width="28" style="864" bestFit="1" customWidth="1"/>
    <col min="9732" max="9732" width="10.875" style="864" bestFit="1" customWidth="1"/>
    <col min="9733" max="9733" width="20.75" style="864" bestFit="1" customWidth="1"/>
    <col min="9734" max="9734" width="16.375" style="864" bestFit="1" customWidth="1"/>
    <col min="9735" max="9735" width="26.25" style="864" bestFit="1" customWidth="1"/>
    <col min="9736" max="9736" width="9.75" style="864" bestFit="1" customWidth="1"/>
    <col min="9737" max="9737" width="18.125" style="864" bestFit="1" customWidth="1"/>
    <col min="9738" max="9738" width="13.875" style="864" bestFit="1" customWidth="1"/>
    <col min="9739" max="9739" width="19.125" style="864" bestFit="1" customWidth="1"/>
    <col min="9740" max="9740" width="5.75" style="864" bestFit="1" customWidth="1"/>
    <col min="9741" max="9741" width="7.75" style="864" bestFit="1" customWidth="1"/>
    <col min="9742" max="9743" width="7.125" style="864" bestFit="1" customWidth="1"/>
    <col min="9744" max="9744" width="7.75" style="864" bestFit="1" customWidth="1"/>
    <col min="9745" max="9746" width="7.125" style="864" bestFit="1" customWidth="1"/>
    <col min="9747" max="9747" width="19.625" style="864" bestFit="1" customWidth="1"/>
    <col min="9748" max="9749" width="5.75" style="864" bestFit="1" customWidth="1"/>
    <col min="9750" max="9750" width="9" style="864"/>
    <col min="9751" max="9751" width="11.875" style="864" bestFit="1" customWidth="1"/>
    <col min="9752" max="9752" width="14.125" style="864" bestFit="1" customWidth="1"/>
    <col min="9753" max="9753" width="16.375" style="864" bestFit="1" customWidth="1"/>
    <col min="9754" max="9984" width="9" style="864"/>
    <col min="9985" max="9985" width="7.875" style="864" bestFit="1" customWidth="1"/>
    <col min="9986" max="9986" width="18.125" style="864" bestFit="1" customWidth="1"/>
    <col min="9987" max="9987" width="28" style="864" bestFit="1" customWidth="1"/>
    <col min="9988" max="9988" width="10.875" style="864" bestFit="1" customWidth="1"/>
    <col min="9989" max="9989" width="20.75" style="864" bestFit="1" customWidth="1"/>
    <col min="9990" max="9990" width="16.375" style="864" bestFit="1" customWidth="1"/>
    <col min="9991" max="9991" width="26.25" style="864" bestFit="1" customWidth="1"/>
    <col min="9992" max="9992" width="9.75" style="864" bestFit="1" customWidth="1"/>
    <col min="9993" max="9993" width="18.125" style="864" bestFit="1" customWidth="1"/>
    <col min="9994" max="9994" width="13.875" style="864" bestFit="1" customWidth="1"/>
    <col min="9995" max="9995" width="19.125" style="864" bestFit="1" customWidth="1"/>
    <col min="9996" max="9996" width="5.75" style="864" bestFit="1" customWidth="1"/>
    <col min="9997" max="9997" width="7.75" style="864" bestFit="1" customWidth="1"/>
    <col min="9998" max="9999" width="7.125" style="864" bestFit="1" customWidth="1"/>
    <col min="10000" max="10000" width="7.75" style="864" bestFit="1" customWidth="1"/>
    <col min="10001" max="10002" width="7.125" style="864" bestFit="1" customWidth="1"/>
    <col min="10003" max="10003" width="19.625" style="864" bestFit="1" customWidth="1"/>
    <col min="10004" max="10005" width="5.75" style="864" bestFit="1" customWidth="1"/>
    <col min="10006" max="10006" width="9" style="864"/>
    <col min="10007" max="10007" width="11.875" style="864" bestFit="1" customWidth="1"/>
    <col min="10008" max="10008" width="14.125" style="864" bestFit="1" customWidth="1"/>
    <col min="10009" max="10009" width="16.375" style="864" bestFit="1" customWidth="1"/>
    <col min="10010" max="10240" width="9" style="864"/>
    <col min="10241" max="10241" width="7.875" style="864" bestFit="1" customWidth="1"/>
    <col min="10242" max="10242" width="18.125" style="864" bestFit="1" customWidth="1"/>
    <col min="10243" max="10243" width="28" style="864" bestFit="1" customWidth="1"/>
    <col min="10244" max="10244" width="10.875" style="864" bestFit="1" customWidth="1"/>
    <col min="10245" max="10245" width="20.75" style="864" bestFit="1" customWidth="1"/>
    <col min="10246" max="10246" width="16.375" style="864" bestFit="1" customWidth="1"/>
    <col min="10247" max="10247" width="26.25" style="864" bestFit="1" customWidth="1"/>
    <col min="10248" max="10248" width="9.75" style="864" bestFit="1" customWidth="1"/>
    <col min="10249" max="10249" width="18.125" style="864" bestFit="1" customWidth="1"/>
    <col min="10250" max="10250" width="13.875" style="864" bestFit="1" customWidth="1"/>
    <col min="10251" max="10251" width="19.125" style="864" bestFit="1" customWidth="1"/>
    <col min="10252" max="10252" width="5.75" style="864" bestFit="1" customWidth="1"/>
    <col min="10253" max="10253" width="7.75" style="864" bestFit="1" customWidth="1"/>
    <col min="10254" max="10255" width="7.125" style="864" bestFit="1" customWidth="1"/>
    <col min="10256" max="10256" width="7.75" style="864" bestFit="1" customWidth="1"/>
    <col min="10257" max="10258" width="7.125" style="864" bestFit="1" customWidth="1"/>
    <col min="10259" max="10259" width="19.625" style="864" bestFit="1" customWidth="1"/>
    <col min="10260" max="10261" width="5.75" style="864" bestFit="1" customWidth="1"/>
    <col min="10262" max="10262" width="9" style="864"/>
    <col min="10263" max="10263" width="11.875" style="864" bestFit="1" customWidth="1"/>
    <col min="10264" max="10264" width="14.125" style="864" bestFit="1" customWidth="1"/>
    <col min="10265" max="10265" width="16.375" style="864" bestFit="1" customWidth="1"/>
    <col min="10266" max="10496" width="9" style="864"/>
    <col min="10497" max="10497" width="7.875" style="864" bestFit="1" customWidth="1"/>
    <col min="10498" max="10498" width="18.125" style="864" bestFit="1" customWidth="1"/>
    <col min="10499" max="10499" width="28" style="864" bestFit="1" customWidth="1"/>
    <col min="10500" max="10500" width="10.875" style="864" bestFit="1" customWidth="1"/>
    <col min="10501" max="10501" width="20.75" style="864" bestFit="1" customWidth="1"/>
    <col min="10502" max="10502" width="16.375" style="864" bestFit="1" customWidth="1"/>
    <col min="10503" max="10503" width="26.25" style="864" bestFit="1" customWidth="1"/>
    <col min="10504" max="10504" width="9.75" style="864" bestFit="1" customWidth="1"/>
    <col min="10505" max="10505" width="18.125" style="864" bestFit="1" customWidth="1"/>
    <col min="10506" max="10506" width="13.875" style="864" bestFit="1" customWidth="1"/>
    <col min="10507" max="10507" width="19.125" style="864" bestFit="1" customWidth="1"/>
    <col min="10508" max="10508" width="5.75" style="864" bestFit="1" customWidth="1"/>
    <col min="10509" max="10509" width="7.75" style="864" bestFit="1" customWidth="1"/>
    <col min="10510" max="10511" width="7.125" style="864" bestFit="1" customWidth="1"/>
    <col min="10512" max="10512" width="7.75" style="864" bestFit="1" customWidth="1"/>
    <col min="10513" max="10514" width="7.125" style="864" bestFit="1" customWidth="1"/>
    <col min="10515" max="10515" width="19.625" style="864" bestFit="1" customWidth="1"/>
    <col min="10516" max="10517" width="5.75" style="864" bestFit="1" customWidth="1"/>
    <col min="10518" max="10518" width="9" style="864"/>
    <col min="10519" max="10519" width="11.875" style="864" bestFit="1" customWidth="1"/>
    <col min="10520" max="10520" width="14.125" style="864" bestFit="1" customWidth="1"/>
    <col min="10521" max="10521" width="16.375" style="864" bestFit="1" customWidth="1"/>
    <col min="10522" max="10752" width="9" style="864"/>
    <col min="10753" max="10753" width="7.875" style="864" bestFit="1" customWidth="1"/>
    <col min="10754" max="10754" width="18.125" style="864" bestFit="1" customWidth="1"/>
    <col min="10755" max="10755" width="28" style="864" bestFit="1" customWidth="1"/>
    <col min="10756" max="10756" width="10.875" style="864" bestFit="1" customWidth="1"/>
    <col min="10757" max="10757" width="20.75" style="864" bestFit="1" customWidth="1"/>
    <col min="10758" max="10758" width="16.375" style="864" bestFit="1" customWidth="1"/>
    <col min="10759" max="10759" width="26.25" style="864" bestFit="1" customWidth="1"/>
    <col min="10760" max="10760" width="9.75" style="864" bestFit="1" customWidth="1"/>
    <col min="10761" max="10761" width="18.125" style="864" bestFit="1" customWidth="1"/>
    <col min="10762" max="10762" width="13.875" style="864" bestFit="1" customWidth="1"/>
    <col min="10763" max="10763" width="19.125" style="864" bestFit="1" customWidth="1"/>
    <col min="10764" max="10764" width="5.75" style="864" bestFit="1" customWidth="1"/>
    <col min="10765" max="10765" width="7.75" style="864" bestFit="1" customWidth="1"/>
    <col min="10766" max="10767" width="7.125" style="864" bestFit="1" customWidth="1"/>
    <col min="10768" max="10768" width="7.75" style="864" bestFit="1" customWidth="1"/>
    <col min="10769" max="10770" width="7.125" style="864" bestFit="1" customWidth="1"/>
    <col min="10771" max="10771" width="19.625" style="864" bestFit="1" customWidth="1"/>
    <col min="10772" max="10773" width="5.75" style="864" bestFit="1" customWidth="1"/>
    <col min="10774" max="10774" width="9" style="864"/>
    <col min="10775" max="10775" width="11.875" style="864" bestFit="1" customWidth="1"/>
    <col min="10776" max="10776" width="14.125" style="864" bestFit="1" customWidth="1"/>
    <col min="10777" max="10777" width="16.375" style="864" bestFit="1" customWidth="1"/>
    <col min="10778" max="11008" width="9" style="864"/>
    <col min="11009" max="11009" width="7.875" style="864" bestFit="1" customWidth="1"/>
    <col min="11010" max="11010" width="18.125" style="864" bestFit="1" customWidth="1"/>
    <col min="11011" max="11011" width="28" style="864" bestFit="1" customWidth="1"/>
    <col min="11012" max="11012" width="10.875" style="864" bestFit="1" customWidth="1"/>
    <col min="11013" max="11013" width="20.75" style="864" bestFit="1" customWidth="1"/>
    <col min="11014" max="11014" width="16.375" style="864" bestFit="1" customWidth="1"/>
    <col min="11015" max="11015" width="26.25" style="864" bestFit="1" customWidth="1"/>
    <col min="11016" max="11016" width="9.75" style="864" bestFit="1" customWidth="1"/>
    <col min="11017" max="11017" width="18.125" style="864" bestFit="1" customWidth="1"/>
    <col min="11018" max="11018" width="13.875" style="864" bestFit="1" customWidth="1"/>
    <col min="11019" max="11019" width="19.125" style="864" bestFit="1" customWidth="1"/>
    <col min="11020" max="11020" width="5.75" style="864" bestFit="1" customWidth="1"/>
    <col min="11021" max="11021" width="7.75" style="864" bestFit="1" customWidth="1"/>
    <col min="11022" max="11023" width="7.125" style="864" bestFit="1" customWidth="1"/>
    <col min="11024" max="11024" width="7.75" style="864" bestFit="1" customWidth="1"/>
    <col min="11025" max="11026" width="7.125" style="864" bestFit="1" customWidth="1"/>
    <col min="11027" max="11027" width="19.625" style="864" bestFit="1" customWidth="1"/>
    <col min="11028" max="11029" width="5.75" style="864" bestFit="1" customWidth="1"/>
    <col min="11030" max="11030" width="9" style="864"/>
    <col min="11031" max="11031" width="11.875" style="864" bestFit="1" customWidth="1"/>
    <col min="11032" max="11032" width="14.125" style="864" bestFit="1" customWidth="1"/>
    <col min="11033" max="11033" width="16.375" style="864" bestFit="1" customWidth="1"/>
    <col min="11034" max="11264" width="9" style="864"/>
    <col min="11265" max="11265" width="7.875" style="864" bestFit="1" customWidth="1"/>
    <col min="11266" max="11266" width="18.125" style="864" bestFit="1" customWidth="1"/>
    <col min="11267" max="11267" width="28" style="864" bestFit="1" customWidth="1"/>
    <col min="11268" max="11268" width="10.875" style="864" bestFit="1" customWidth="1"/>
    <col min="11269" max="11269" width="20.75" style="864" bestFit="1" customWidth="1"/>
    <col min="11270" max="11270" width="16.375" style="864" bestFit="1" customWidth="1"/>
    <col min="11271" max="11271" width="26.25" style="864" bestFit="1" customWidth="1"/>
    <col min="11272" max="11272" width="9.75" style="864" bestFit="1" customWidth="1"/>
    <col min="11273" max="11273" width="18.125" style="864" bestFit="1" customWidth="1"/>
    <col min="11274" max="11274" width="13.875" style="864" bestFit="1" customWidth="1"/>
    <col min="11275" max="11275" width="19.125" style="864" bestFit="1" customWidth="1"/>
    <col min="11276" max="11276" width="5.75" style="864" bestFit="1" customWidth="1"/>
    <col min="11277" max="11277" width="7.75" style="864" bestFit="1" customWidth="1"/>
    <col min="11278" max="11279" width="7.125" style="864" bestFit="1" customWidth="1"/>
    <col min="11280" max="11280" width="7.75" style="864" bestFit="1" customWidth="1"/>
    <col min="11281" max="11282" width="7.125" style="864" bestFit="1" customWidth="1"/>
    <col min="11283" max="11283" width="19.625" style="864" bestFit="1" customWidth="1"/>
    <col min="11284" max="11285" width="5.75" style="864" bestFit="1" customWidth="1"/>
    <col min="11286" max="11286" width="9" style="864"/>
    <col min="11287" max="11287" width="11.875" style="864" bestFit="1" customWidth="1"/>
    <col min="11288" max="11288" width="14.125" style="864" bestFit="1" customWidth="1"/>
    <col min="11289" max="11289" width="16.375" style="864" bestFit="1" customWidth="1"/>
    <col min="11290" max="11520" width="9" style="864"/>
    <col min="11521" max="11521" width="7.875" style="864" bestFit="1" customWidth="1"/>
    <col min="11522" max="11522" width="18.125" style="864" bestFit="1" customWidth="1"/>
    <col min="11523" max="11523" width="28" style="864" bestFit="1" customWidth="1"/>
    <col min="11524" max="11524" width="10.875" style="864" bestFit="1" customWidth="1"/>
    <col min="11525" max="11525" width="20.75" style="864" bestFit="1" customWidth="1"/>
    <col min="11526" max="11526" width="16.375" style="864" bestFit="1" customWidth="1"/>
    <col min="11527" max="11527" width="26.25" style="864" bestFit="1" customWidth="1"/>
    <col min="11528" max="11528" width="9.75" style="864" bestFit="1" customWidth="1"/>
    <col min="11529" max="11529" width="18.125" style="864" bestFit="1" customWidth="1"/>
    <col min="11530" max="11530" width="13.875" style="864" bestFit="1" customWidth="1"/>
    <col min="11531" max="11531" width="19.125" style="864" bestFit="1" customWidth="1"/>
    <col min="11532" max="11532" width="5.75" style="864" bestFit="1" customWidth="1"/>
    <col min="11533" max="11533" width="7.75" style="864" bestFit="1" customWidth="1"/>
    <col min="11534" max="11535" width="7.125" style="864" bestFit="1" customWidth="1"/>
    <col min="11536" max="11536" width="7.75" style="864" bestFit="1" customWidth="1"/>
    <col min="11537" max="11538" width="7.125" style="864" bestFit="1" customWidth="1"/>
    <col min="11539" max="11539" width="19.625" style="864" bestFit="1" customWidth="1"/>
    <col min="11540" max="11541" width="5.75" style="864" bestFit="1" customWidth="1"/>
    <col min="11542" max="11542" width="9" style="864"/>
    <col min="11543" max="11543" width="11.875" style="864" bestFit="1" customWidth="1"/>
    <col min="11544" max="11544" width="14.125" style="864" bestFit="1" customWidth="1"/>
    <col min="11545" max="11545" width="16.375" style="864" bestFit="1" customWidth="1"/>
    <col min="11546" max="11776" width="9" style="864"/>
    <col min="11777" max="11777" width="7.875" style="864" bestFit="1" customWidth="1"/>
    <col min="11778" max="11778" width="18.125" style="864" bestFit="1" customWidth="1"/>
    <col min="11779" max="11779" width="28" style="864" bestFit="1" customWidth="1"/>
    <col min="11780" max="11780" width="10.875" style="864" bestFit="1" customWidth="1"/>
    <col min="11781" max="11781" width="20.75" style="864" bestFit="1" customWidth="1"/>
    <col min="11782" max="11782" width="16.375" style="864" bestFit="1" customWidth="1"/>
    <col min="11783" max="11783" width="26.25" style="864" bestFit="1" customWidth="1"/>
    <col min="11784" max="11784" width="9.75" style="864" bestFit="1" customWidth="1"/>
    <col min="11785" max="11785" width="18.125" style="864" bestFit="1" customWidth="1"/>
    <col min="11786" max="11786" width="13.875" style="864" bestFit="1" customWidth="1"/>
    <col min="11787" max="11787" width="19.125" style="864" bestFit="1" customWidth="1"/>
    <col min="11788" max="11788" width="5.75" style="864" bestFit="1" customWidth="1"/>
    <col min="11789" max="11789" width="7.75" style="864" bestFit="1" customWidth="1"/>
    <col min="11790" max="11791" width="7.125" style="864" bestFit="1" customWidth="1"/>
    <col min="11792" max="11792" width="7.75" style="864" bestFit="1" customWidth="1"/>
    <col min="11793" max="11794" width="7.125" style="864" bestFit="1" customWidth="1"/>
    <col min="11795" max="11795" width="19.625" style="864" bestFit="1" customWidth="1"/>
    <col min="11796" max="11797" width="5.75" style="864" bestFit="1" customWidth="1"/>
    <col min="11798" max="11798" width="9" style="864"/>
    <col min="11799" max="11799" width="11.875" style="864" bestFit="1" customWidth="1"/>
    <col min="11800" max="11800" width="14.125" style="864" bestFit="1" customWidth="1"/>
    <col min="11801" max="11801" width="16.375" style="864" bestFit="1" customWidth="1"/>
    <col min="11802" max="12032" width="9" style="864"/>
    <col min="12033" max="12033" width="7.875" style="864" bestFit="1" customWidth="1"/>
    <col min="12034" max="12034" width="18.125" style="864" bestFit="1" customWidth="1"/>
    <col min="12035" max="12035" width="28" style="864" bestFit="1" customWidth="1"/>
    <col min="12036" max="12036" width="10.875" style="864" bestFit="1" customWidth="1"/>
    <col min="12037" max="12037" width="20.75" style="864" bestFit="1" customWidth="1"/>
    <col min="12038" max="12038" width="16.375" style="864" bestFit="1" customWidth="1"/>
    <col min="12039" max="12039" width="26.25" style="864" bestFit="1" customWidth="1"/>
    <col min="12040" max="12040" width="9.75" style="864" bestFit="1" customWidth="1"/>
    <col min="12041" max="12041" width="18.125" style="864" bestFit="1" customWidth="1"/>
    <col min="12042" max="12042" width="13.875" style="864" bestFit="1" customWidth="1"/>
    <col min="12043" max="12043" width="19.125" style="864" bestFit="1" customWidth="1"/>
    <col min="12044" max="12044" width="5.75" style="864" bestFit="1" customWidth="1"/>
    <col min="12045" max="12045" width="7.75" style="864" bestFit="1" customWidth="1"/>
    <col min="12046" max="12047" width="7.125" style="864" bestFit="1" customWidth="1"/>
    <col min="12048" max="12048" width="7.75" style="864" bestFit="1" customWidth="1"/>
    <col min="12049" max="12050" width="7.125" style="864" bestFit="1" customWidth="1"/>
    <col min="12051" max="12051" width="19.625" style="864" bestFit="1" customWidth="1"/>
    <col min="12052" max="12053" width="5.75" style="864" bestFit="1" customWidth="1"/>
    <col min="12054" max="12054" width="9" style="864"/>
    <col min="12055" max="12055" width="11.875" style="864" bestFit="1" customWidth="1"/>
    <col min="12056" max="12056" width="14.125" style="864" bestFit="1" customWidth="1"/>
    <col min="12057" max="12057" width="16.375" style="864" bestFit="1" customWidth="1"/>
    <col min="12058" max="12288" width="9" style="864"/>
    <col min="12289" max="12289" width="7.875" style="864" bestFit="1" customWidth="1"/>
    <col min="12290" max="12290" width="18.125" style="864" bestFit="1" customWidth="1"/>
    <col min="12291" max="12291" width="28" style="864" bestFit="1" customWidth="1"/>
    <col min="12292" max="12292" width="10.875" style="864" bestFit="1" customWidth="1"/>
    <col min="12293" max="12293" width="20.75" style="864" bestFit="1" customWidth="1"/>
    <col min="12294" max="12294" width="16.375" style="864" bestFit="1" customWidth="1"/>
    <col min="12295" max="12295" width="26.25" style="864" bestFit="1" customWidth="1"/>
    <col min="12296" max="12296" width="9.75" style="864" bestFit="1" customWidth="1"/>
    <col min="12297" max="12297" width="18.125" style="864" bestFit="1" customWidth="1"/>
    <col min="12298" max="12298" width="13.875" style="864" bestFit="1" customWidth="1"/>
    <col min="12299" max="12299" width="19.125" style="864" bestFit="1" customWidth="1"/>
    <col min="12300" max="12300" width="5.75" style="864" bestFit="1" customWidth="1"/>
    <col min="12301" max="12301" width="7.75" style="864" bestFit="1" customWidth="1"/>
    <col min="12302" max="12303" width="7.125" style="864" bestFit="1" customWidth="1"/>
    <col min="12304" max="12304" width="7.75" style="864" bestFit="1" customWidth="1"/>
    <col min="12305" max="12306" width="7.125" style="864" bestFit="1" customWidth="1"/>
    <col min="12307" max="12307" width="19.625" style="864" bestFit="1" customWidth="1"/>
    <col min="12308" max="12309" width="5.75" style="864" bestFit="1" customWidth="1"/>
    <col min="12310" max="12310" width="9" style="864"/>
    <col min="12311" max="12311" width="11.875" style="864" bestFit="1" customWidth="1"/>
    <col min="12312" max="12312" width="14.125" style="864" bestFit="1" customWidth="1"/>
    <col min="12313" max="12313" width="16.375" style="864" bestFit="1" customWidth="1"/>
    <col min="12314" max="12544" width="9" style="864"/>
    <col min="12545" max="12545" width="7.875" style="864" bestFit="1" customWidth="1"/>
    <col min="12546" max="12546" width="18.125" style="864" bestFit="1" customWidth="1"/>
    <col min="12547" max="12547" width="28" style="864" bestFit="1" customWidth="1"/>
    <col min="12548" max="12548" width="10.875" style="864" bestFit="1" customWidth="1"/>
    <col min="12549" max="12549" width="20.75" style="864" bestFit="1" customWidth="1"/>
    <col min="12550" max="12550" width="16.375" style="864" bestFit="1" customWidth="1"/>
    <col min="12551" max="12551" width="26.25" style="864" bestFit="1" customWidth="1"/>
    <col min="12552" max="12552" width="9.75" style="864" bestFit="1" customWidth="1"/>
    <col min="12553" max="12553" width="18.125" style="864" bestFit="1" customWidth="1"/>
    <col min="12554" max="12554" width="13.875" style="864" bestFit="1" customWidth="1"/>
    <col min="12555" max="12555" width="19.125" style="864" bestFit="1" customWidth="1"/>
    <col min="12556" max="12556" width="5.75" style="864" bestFit="1" customWidth="1"/>
    <col min="12557" max="12557" width="7.75" style="864" bestFit="1" customWidth="1"/>
    <col min="12558" max="12559" width="7.125" style="864" bestFit="1" customWidth="1"/>
    <col min="12560" max="12560" width="7.75" style="864" bestFit="1" customWidth="1"/>
    <col min="12561" max="12562" width="7.125" style="864" bestFit="1" customWidth="1"/>
    <col min="12563" max="12563" width="19.625" style="864" bestFit="1" customWidth="1"/>
    <col min="12564" max="12565" width="5.75" style="864" bestFit="1" customWidth="1"/>
    <col min="12566" max="12566" width="9" style="864"/>
    <col min="12567" max="12567" width="11.875" style="864" bestFit="1" customWidth="1"/>
    <col min="12568" max="12568" width="14.125" style="864" bestFit="1" customWidth="1"/>
    <col min="12569" max="12569" width="16.375" style="864" bestFit="1" customWidth="1"/>
    <col min="12570" max="12800" width="9" style="864"/>
    <col min="12801" max="12801" width="7.875" style="864" bestFit="1" customWidth="1"/>
    <col min="12802" max="12802" width="18.125" style="864" bestFit="1" customWidth="1"/>
    <col min="12803" max="12803" width="28" style="864" bestFit="1" customWidth="1"/>
    <col min="12804" max="12804" width="10.875" style="864" bestFit="1" customWidth="1"/>
    <col min="12805" max="12805" width="20.75" style="864" bestFit="1" customWidth="1"/>
    <col min="12806" max="12806" width="16.375" style="864" bestFit="1" customWidth="1"/>
    <col min="12807" max="12807" width="26.25" style="864" bestFit="1" customWidth="1"/>
    <col min="12808" max="12808" width="9.75" style="864" bestFit="1" customWidth="1"/>
    <col min="12809" max="12809" width="18.125" style="864" bestFit="1" customWidth="1"/>
    <col min="12810" max="12810" width="13.875" style="864" bestFit="1" customWidth="1"/>
    <col min="12811" max="12811" width="19.125" style="864" bestFit="1" customWidth="1"/>
    <col min="12812" max="12812" width="5.75" style="864" bestFit="1" customWidth="1"/>
    <col min="12813" max="12813" width="7.75" style="864" bestFit="1" customWidth="1"/>
    <col min="12814" max="12815" width="7.125" style="864" bestFit="1" customWidth="1"/>
    <col min="12816" max="12816" width="7.75" style="864" bestFit="1" customWidth="1"/>
    <col min="12817" max="12818" width="7.125" style="864" bestFit="1" customWidth="1"/>
    <col min="12819" max="12819" width="19.625" style="864" bestFit="1" customWidth="1"/>
    <col min="12820" max="12821" width="5.75" style="864" bestFit="1" customWidth="1"/>
    <col min="12822" max="12822" width="9" style="864"/>
    <col min="12823" max="12823" width="11.875" style="864" bestFit="1" customWidth="1"/>
    <col min="12824" max="12824" width="14.125" style="864" bestFit="1" customWidth="1"/>
    <col min="12825" max="12825" width="16.375" style="864" bestFit="1" customWidth="1"/>
    <col min="12826" max="13056" width="9" style="864"/>
    <col min="13057" max="13057" width="7.875" style="864" bestFit="1" customWidth="1"/>
    <col min="13058" max="13058" width="18.125" style="864" bestFit="1" customWidth="1"/>
    <col min="13059" max="13059" width="28" style="864" bestFit="1" customWidth="1"/>
    <col min="13060" max="13060" width="10.875" style="864" bestFit="1" customWidth="1"/>
    <col min="13061" max="13061" width="20.75" style="864" bestFit="1" customWidth="1"/>
    <col min="13062" max="13062" width="16.375" style="864" bestFit="1" customWidth="1"/>
    <col min="13063" max="13063" width="26.25" style="864" bestFit="1" customWidth="1"/>
    <col min="13064" max="13064" width="9.75" style="864" bestFit="1" customWidth="1"/>
    <col min="13065" max="13065" width="18.125" style="864" bestFit="1" customWidth="1"/>
    <col min="13066" max="13066" width="13.875" style="864" bestFit="1" customWidth="1"/>
    <col min="13067" max="13067" width="19.125" style="864" bestFit="1" customWidth="1"/>
    <col min="13068" max="13068" width="5.75" style="864" bestFit="1" customWidth="1"/>
    <col min="13069" max="13069" width="7.75" style="864" bestFit="1" customWidth="1"/>
    <col min="13070" max="13071" width="7.125" style="864" bestFit="1" customWidth="1"/>
    <col min="13072" max="13072" width="7.75" style="864" bestFit="1" customWidth="1"/>
    <col min="13073" max="13074" width="7.125" style="864" bestFit="1" customWidth="1"/>
    <col min="13075" max="13075" width="19.625" style="864" bestFit="1" customWidth="1"/>
    <col min="13076" max="13077" width="5.75" style="864" bestFit="1" customWidth="1"/>
    <col min="13078" max="13078" width="9" style="864"/>
    <col min="13079" max="13079" width="11.875" style="864" bestFit="1" customWidth="1"/>
    <col min="13080" max="13080" width="14.125" style="864" bestFit="1" customWidth="1"/>
    <col min="13081" max="13081" width="16.375" style="864" bestFit="1" customWidth="1"/>
    <col min="13082" max="13312" width="9" style="864"/>
    <col min="13313" max="13313" width="7.875" style="864" bestFit="1" customWidth="1"/>
    <col min="13314" max="13314" width="18.125" style="864" bestFit="1" customWidth="1"/>
    <col min="13315" max="13315" width="28" style="864" bestFit="1" customWidth="1"/>
    <col min="13316" max="13316" width="10.875" style="864" bestFit="1" customWidth="1"/>
    <col min="13317" max="13317" width="20.75" style="864" bestFit="1" customWidth="1"/>
    <col min="13318" max="13318" width="16.375" style="864" bestFit="1" customWidth="1"/>
    <col min="13319" max="13319" width="26.25" style="864" bestFit="1" customWidth="1"/>
    <col min="13320" max="13320" width="9.75" style="864" bestFit="1" customWidth="1"/>
    <col min="13321" max="13321" width="18.125" style="864" bestFit="1" customWidth="1"/>
    <col min="13322" max="13322" width="13.875" style="864" bestFit="1" customWidth="1"/>
    <col min="13323" max="13323" width="19.125" style="864" bestFit="1" customWidth="1"/>
    <col min="13324" max="13324" width="5.75" style="864" bestFit="1" customWidth="1"/>
    <col min="13325" max="13325" width="7.75" style="864" bestFit="1" customWidth="1"/>
    <col min="13326" max="13327" width="7.125" style="864" bestFit="1" customWidth="1"/>
    <col min="13328" max="13328" width="7.75" style="864" bestFit="1" customWidth="1"/>
    <col min="13329" max="13330" width="7.125" style="864" bestFit="1" customWidth="1"/>
    <col min="13331" max="13331" width="19.625" style="864" bestFit="1" customWidth="1"/>
    <col min="13332" max="13333" width="5.75" style="864" bestFit="1" customWidth="1"/>
    <col min="13334" max="13334" width="9" style="864"/>
    <col min="13335" max="13335" width="11.875" style="864" bestFit="1" customWidth="1"/>
    <col min="13336" max="13336" width="14.125" style="864" bestFit="1" customWidth="1"/>
    <col min="13337" max="13337" width="16.375" style="864" bestFit="1" customWidth="1"/>
    <col min="13338" max="13568" width="9" style="864"/>
    <col min="13569" max="13569" width="7.875" style="864" bestFit="1" customWidth="1"/>
    <col min="13570" max="13570" width="18.125" style="864" bestFit="1" customWidth="1"/>
    <col min="13571" max="13571" width="28" style="864" bestFit="1" customWidth="1"/>
    <col min="13572" max="13572" width="10.875" style="864" bestFit="1" customWidth="1"/>
    <col min="13573" max="13573" width="20.75" style="864" bestFit="1" customWidth="1"/>
    <col min="13574" max="13574" width="16.375" style="864" bestFit="1" customWidth="1"/>
    <col min="13575" max="13575" width="26.25" style="864" bestFit="1" customWidth="1"/>
    <col min="13576" max="13576" width="9.75" style="864" bestFit="1" customWidth="1"/>
    <col min="13577" max="13577" width="18.125" style="864" bestFit="1" customWidth="1"/>
    <col min="13578" max="13578" width="13.875" style="864" bestFit="1" customWidth="1"/>
    <col min="13579" max="13579" width="19.125" style="864" bestFit="1" customWidth="1"/>
    <col min="13580" max="13580" width="5.75" style="864" bestFit="1" customWidth="1"/>
    <col min="13581" max="13581" width="7.75" style="864" bestFit="1" customWidth="1"/>
    <col min="13582" max="13583" width="7.125" style="864" bestFit="1" customWidth="1"/>
    <col min="13584" max="13584" width="7.75" style="864" bestFit="1" customWidth="1"/>
    <col min="13585" max="13586" width="7.125" style="864" bestFit="1" customWidth="1"/>
    <col min="13587" max="13587" width="19.625" style="864" bestFit="1" customWidth="1"/>
    <col min="13588" max="13589" width="5.75" style="864" bestFit="1" customWidth="1"/>
    <col min="13590" max="13590" width="9" style="864"/>
    <col min="13591" max="13591" width="11.875" style="864" bestFit="1" customWidth="1"/>
    <col min="13592" max="13592" width="14.125" style="864" bestFit="1" customWidth="1"/>
    <col min="13593" max="13593" width="16.375" style="864" bestFit="1" customWidth="1"/>
    <col min="13594" max="13824" width="9" style="864"/>
    <col min="13825" max="13825" width="7.875" style="864" bestFit="1" customWidth="1"/>
    <col min="13826" max="13826" width="18.125" style="864" bestFit="1" customWidth="1"/>
    <col min="13827" max="13827" width="28" style="864" bestFit="1" customWidth="1"/>
    <col min="13828" max="13828" width="10.875" style="864" bestFit="1" customWidth="1"/>
    <col min="13829" max="13829" width="20.75" style="864" bestFit="1" customWidth="1"/>
    <col min="13830" max="13830" width="16.375" style="864" bestFit="1" customWidth="1"/>
    <col min="13831" max="13831" width="26.25" style="864" bestFit="1" customWidth="1"/>
    <col min="13832" max="13832" width="9.75" style="864" bestFit="1" customWidth="1"/>
    <col min="13833" max="13833" width="18.125" style="864" bestFit="1" customWidth="1"/>
    <col min="13834" max="13834" width="13.875" style="864" bestFit="1" customWidth="1"/>
    <col min="13835" max="13835" width="19.125" style="864" bestFit="1" customWidth="1"/>
    <col min="13836" max="13836" width="5.75" style="864" bestFit="1" customWidth="1"/>
    <col min="13837" max="13837" width="7.75" style="864" bestFit="1" customWidth="1"/>
    <col min="13838" max="13839" width="7.125" style="864" bestFit="1" customWidth="1"/>
    <col min="13840" max="13840" width="7.75" style="864" bestFit="1" customWidth="1"/>
    <col min="13841" max="13842" width="7.125" style="864" bestFit="1" customWidth="1"/>
    <col min="13843" max="13843" width="19.625" style="864" bestFit="1" customWidth="1"/>
    <col min="13844" max="13845" width="5.75" style="864" bestFit="1" customWidth="1"/>
    <col min="13846" max="13846" width="9" style="864"/>
    <col min="13847" max="13847" width="11.875" style="864" bestFit="1" customWidth="1"/>
    <col min="13848" max="13848" width="14.125" style="864" bestFit="1" customWidth="1"/>
    <col min="13849" max="13849" width="16.375" style="864" bestFit="1" customWidth="1"/>
    <col min="13850" max="14080" width="9" style="864"/>
    <col min="14081" max="14081" width="7.875" style="864" bestFit="1" customWidth="1"/>
    <col min="14082" max="14082" width="18.125" style="864" bestFit="1" customWidth="1"/>
    <col min="14083" max="14083" width="28" style="864" bestFit="1" customWidth="1"/>
    <col min="14084" max="14084" width="10.875" style="864" bestFit="1" customWidth="1"/>
    <col min="14085" max="14085" width="20.75" style="864" bestFit="1" customWidth="1"/>
    <col min="14086" max="14086" width="16.375" style="864" bestFit="1" customWidth="1"/>
    <col min="14087" max="14087" width="26.25" style="864" bestFit="1" customWidth="1"/>
    <col min="14088" max="14088" width="9.75" style="864" bestFit="1" customWidth="1"/>
    <col min="14089" max="14089" width="18.125" style="864" bestFit="1" customWidth="1"/>
    <col min="14090" max="14090" width="13.875" style="864" bestFit="1" customWidth="1"/>
    <col min="14091" max="14091" width="19.125" style="864" bestFit="1" customWidth="1"/>
    <col min="14092" max="14092" width="5.75" style="864" bestFit="1" customWidth="1"/>
    <col min="14093" max="14093" width="7.75" style="864" bestFit="1" customWidth="1"/>
    <col min="14094" max="14095" width="7.125" style="864" bestFit="1" customWidth="1"/>
    <col min="14096" max="14096" width="7.75" style="864" bestFit="1" customWidth="1"/>
    <col min="14097" max="14098" width="7.125" style="864" bestFit="1" customWidth="1"/>
    <col min="14099" max="14099" width="19.625" style="864" bestFit="1" customWidth="1"/>
    <col min="14100" max="14101" width="5.75" style="864" bestFit="1" customWidth="1"/>
    <col min="14102" max="14102" width="9" style="864"/>
    <col min="14103" max="14103" width="11.875" style="864" bestFit="1" customWidth="1"/>
    <col min="14104" max="14104" width="14.125" style="864" bestFit="1" customWidth="1"/>
    <col min="14105" max="14105" width="16.375" style="864" bestFit="1" customWidth="1"/>
    <col min="14106" max="14336" width="9" style="864"/>
    <col min="14337" max="14337" width="7.875" style="864" bestFit="1" customWidth="1"/>
    <col min="14338" max="14338" width="18.125" style="864" bestFit="1" customWidth="1"/>
    <col min="14339" max="14339" width="28" style="864" bestFit="1" customWidth="1"/>
    <col min="14340" max="14340" width="10.875" style="864" bestFit="1" customWidth="1"/>
    <col min="14341" max="14341" width="20.75" style="864" bestFit="1" customWidth="1"/>
    <col min="14342" max="14342" width="16.375" style="864" bestFit="1" customWidth="1"/>
    <col min="14343" max="14343" width="26.25" style="864" bestFit="1" customWidth="1"/>
    <col min="14344" max="14344" width="9.75" style="864" bestFit="1" customWidth="1"/>
    <col min="14345" max="14345" width="18.125" style="864" bestFit="1" customWidth="1"/>
    <col min="14346" max="14346" width="13.875" style="864" bestFit="1" customWidth="1"/>
    <col min="14347" max="14347" width="19.125" style="864" bestFit="1" customWidth="1"/>
    <col min="14348" max="14348" width="5.75" style="864" bestFit="1" customWidth="1"/>
    <col min="14349" max="14349" width="7.75" style="864" bestFit="1" customWidth="1"/>
    <col min="14350" max="14351" width="7.125" style="864" bestFit="1" customWidth="1"/>
    <col min="14352" max="14352" width="7.75" style="864" bestFit="1" customWidth="1"/>
    <col min="14353" max="14354" width="7.125" style="864" bestFit="1" customWidth="1"/>
    <col min="14355" max="14355" width="19.625" style="864" bestFit="1" customWidth="1"/>
    <col min="14356" max="14357" width="5.75" style="864" bestFit="1" customWidth="1"/>
    <col min="14358" max="14358" width="9" style="864"/>
    <col min="14359" max="14359" width="11.875" style="864" bestFit="1" customWidth="1"/>
    <col min="14360" max="14360" width="14.125" style="864" bestFit="1" customWidth="1"/>
    <col min="14361" max="14361" width="16.375" style="864" bestFit="1" customWidth="1"/>
    <col min="14362" max="14592" width="9" style="864"/>
    <col min="14593" max="14593" width="7.875" style="864" bestFit="1" customWidth="1"/>
    <col min="14594" max="14594" width="18.125" style="864" bestFit="1" customWidth="1"/>
    <col min="14595" max="14595" width="28" style="864" bestFit="1" customWidth="1"/>
    <col min="14596" max="14596" width="10.875" style="864" bestFit="1" customWidth="1"/>
    <col min="14597" max="14597" width="20.75" style="864" bestFit="1" customWidth="1"/>
    <col min="14598" max="14598" width="16.375" style="864" bestFit="1" customWidth="1"/>
    <col min="14599" max="14599" width="26.25" style="864" bestFit="1" customWidth="1"/>
    <col min="14600" max="14600" width="9.75" style="864" bestFit="1" customWidth="1"/>
    <col min="14601" max="14601" width="18.125" style="864" bestFit="1" customWidth="1"/>
    <col min="14602" max="14602" width="13.875" style="864" bestFit="1" customWidth="1"/>
    <col min="14603" max="14603" width="19.125" style="864" bestFit="1" customWidth="1"/>
    <col min="14604" max="14604" width="5.75" style="864" bestFit="1" customWidth="1"/>
    <col min="14605" max="14605" width="7.75" style="864" bestFit="1" customWidth="1"/>
    <col min="14606" max="14607" width="7.125" style="864" bestFit="1" customWidth="1"/>
    <col min="14608" max="14608" width="7.75" style="864" bestFit="1" customWidth="1"/>
    <col min="14609" max="14610" width="7.125" style="864" bestFit="1" customWidth="1"/>
    <col min="14611" max="14611" width="19.625" style="864" bestFit="1" customWidth="1"/>
    <col min="14612" max="14613" width="5.75" style="864" bestFit="1" customWidth="1"/>
    <col min="14614" max="14614" width="9" style="864"/>
    <col min="14615" max="14615" width="11.875" style="864" bestFit="1" customWidth="1"/>
    <col min="14616" max="14616" width="14.125" style="864" bestFit="1" customWidth="1"/>
    <col min="14617" max="14617" width="16.375" style="864" bestFit="1" customWidth="1"/>
    <col min="14618" max="14848" width="9" style="864"/>
    <col min="14849" max="14849" width="7.875" style="864" bestFit="1" customWidth="1"/>
    <col min="14850" max="14850" width="18.125" style="864" bestFit="1" customWidth="1"/>
    <col min="14851" max="14851" width="28" style="864" bestFit="1" customWidth="1"/>
    <col min="14852" max="14852" width="10.875" style="864" bestFit="1" customWidth="1"/>
    <col min="14853" max="14853" width="20.75" style="864" bestFit="1" customWidth="1"/>
    <col min="14854" max="14854" width="16.375" style="864" bestFit="1" customWidth="1"/>
    <col min="14855" max="14855" width="26.25" style="864" bestFit="1" customWidth="1"/>
    <col min="14856" max="14856" width="9.75" style="864" bestFit="1" customWidth="1"/>
    <col min="14857" max="14857" width="18.125" style="864" bestFit="1" customWidth="1"/>
    <col min="14858" max="14858" width="13.875" style="864" bestFit="1" customWidth="1"/>
    <col min="14859" max="14859" width="19.125" style="864" bestFit="1" customWidth="1"/>
    <col min="14860" max="14860" width="5.75" style="864" bestFit="1" customWidth="1"/>
    <col min="14861" max="14861" width="7.75" style="864" bestFit="1" customWidth="1"/>
    <col min="14862" max="14863" width="7.125" style="864" bestFit="1" customWidth="1"/>
    <col min="14864" max="14864" width="7.75" style="864" bestFit="1" customWidth="1"/>
    <col min="14865" max="14866" width="7.125" style="864" bestFit="1" customWidth="1"/>
    <col min="14867" max="14867" width="19.625" style="864" bestFit="1" customWidth="1"/>
    <col min="14868" max="14869" width="5.75" style="864" bestFit="1" customWidth="1"/>
    <col min="14870" max="14870" width="9" style="864"/>
    <col min="14871" max="14871" width="11.875" style="864" bestFit="1" customWidth="1"/>
    <col min="14872" max="14872" width="14.125" style="864" bestFit="1" customWidth="1"/>
    <col min="14873" max="14873" width="16.375" style="864" bestFit="1" customWidth="1"/>
    <col min="14874" max="15104" width="9" style="864"/>
    <col min="15105" max="15105" width="7.875" style="864" bestFit="1" customWidth="1"/>
    <col min="15106" max="15106" width="18.125" style="864" bestFit="1" customWidth="1"/>
    <col min="15107" max="15107" width="28" style="864" bestFit="1" customWidth="1"/>
    <col min="15108" max="15108" width="10.875" style="864" bestFit="1" customWidth="1"/>
    <col min="15109" max="15109" width="20.75" style="864" bestFit="1" customWidth="1"/>
    <col min="15110" max="15110" width="16.375" style="864" bestFit="1" customWidth="1"/>
    <col min="15111" max="15111" width="26.25" style="864" bestFit="1" customWidth="1"/>
    <col min="15112" max="15112" width="9.75" style="864" bestFit="1" customWidth="1"/>
    <col min="15113" max="15113" width="18.125" style="864" bestFit="1" customWidth="1"/>
    <col min="15114" max="15114" width="13.875" style="864" bestFit="1" customWidth="1"/>
    <col min="15115" max="15115" width="19.125" style="864" bestFit="1" customWidth="1"/>
    <col min="15116" max="15116" width="5.75" style="864" bestFit="1" customWidth="1"/>
    <col min="15117" max="15117" width="7.75" style="864" bestFit="1" customWidth="1"/>
    <col min="15118" max="15119" width="7.125" style="864" bestFit="1" customWidth="1"/>
    <col min="15120" max="15120" width="7.75" style="864" bestFit="1" customWidth="1"/>
    <col min="15121" max="15122" width="7.125" style="864" bestFit="1" customWidth="1"/>
    <col min="15123" max="15123" width="19.625" style="864" bestFit="1" customWidth="1"/>
    <col min="15124" max="15125" width="5.75" style="864" bestFit="1" customWidth="1"/>
    <col min="15126" max="15126" width="9" style="864"/>
    <col min="15127" max="15127" width="11.875" style="864" bestFit="1" customWidth="1"/>
    <col min="15128" max="15128" width="14.125" style="864" bestFit="1" customWidth="1"/>
    <col min="15129" max="15129" width="16.375" style="864" bestFit="1" customWidth="1"/>
    <col min="15130" max="15360" width="9" style="864"/>
    <col min="15361" max="15361" width="7.875" style="864" bestFit="1" customWidth="1"/>
    <col min="15362" max="15362" width="18.125" style="864" bestFit="1" customWidth="1"/>
    <col min="15363" max="15363" width="28" style="864" bestFit="1" customWidth="1"/>
    <col min="15364" max="15364" width="10.875" style="864" bestFit="1" customWidth="1"/>
    <col min="15365" max="15365" width="20.75" style="864" bestFit="1" customWidth="1"/>
    <col min="15366" max="15366" width="16.375" style="864" bestFit="1" customWidth="1"/>
    <col min="15367" max="15367" width="26.25" style="864" bestFit="1" customWidth="1"/>
    <col min="15368" max="15368" width="9.75" style="864" bestFit="1" customWidth="1"/>
    <col min="15369" max="15369" width="18.125" style="864" bestFit="1" customWidth="1"/>
    <col min="15370" max="15370" width="13.875" style="864" bestFit="1" customWidth="1"/>
    <col min="15371" max="15371" width="19.125" style="864" bestFit="1" customWidth="1"/>
    <col min="15372" max="15372" width="5.75" style="864" bestFit="1" customWidth="1"/>
    <col min="15373" max="15373" width="7.75" style="864" bestFit="1" customWidth="1"/>
    <col min="15374" max="15375" width="7.125" style="864" bestFit="1" customWidth="1"/>
    <col min="15376" max="15376" width="7.75" style="864" bestFit="1" customWidth="1"/>
    <col min="15377" max="15378" width="7.125" style="864" bestFit="1" customWidth="1"/>
    <col min="15379" max="15379" width="19.625" style="864" bestFit="1" customWidth="1"/>
    <col min="15380" max="15381" width="5.75" style="864" bestFit="1" customWidth="1"/>
    <col min="15382" max="15382" width="9" style="864"/>
    <col min="15383" max="15383" width="11.875" style="864" bestFit="1" customWidth="1"/>
    <col min="15384" max="15384" width="14.125" style="864" bestFit="1" customWidth="1"/>
    <col min="15385" max="15385" width="16.375" style="864" bestFit="1" customWidth="1"/>
    <col min="15386" max="15616" width="9" style="864"/>
    <col min="15617" max="15617" width="7.875" style="864" bestFit="1" customWidth="1"/>
    <col min="15618" max="15618" width="18.125" style="864" bestFit="1" customWidth="1"/>
    <col min="15619" max="15619" width="28" style="864" bestFit="1" customWidth="1"/>
    <col min="15620" max="15620" width="10.875" style="864" bestFit="1" customWidth="1"/>
    <col min="15621" max="15621" width="20.75" style="864" bestFit="1" customWidth="1"/>
    <col min="15622" max="15622" width="16.375" style="864" bestFit="1" customWidth="1"/>
    <col min="15623" max="15623" width="26.25" style="864" bestFit="1" customWidth="1"/>
    <col min="15624" max="15624" width="9.75" style="864" bestFit="1" customWidth="1"/>
    <col min="15625" max="15625" width="18.125" style="864" bestFit="1" customWidth="1"/>
    <col min="15626" max="15626" width="13.875" style="864" bestFit="1" customWidth="1"/>
    <col min="15627" max="15627" width="19.125" style="864" bestFit="1" customWidth="1"/>
    <col min="15628" max="15628" width="5.75" style="864" bestFit="1" customWidth="1"/>
    <col min="15629" max="15629" width="7.75" style="864" bestFit="1" customWidth="1"/>
    <col min="15630" max="15631" width="7.125" style="864" bestFit="1" customWidth="1"/>
    <col min="15632" max="15632" width="7.75" style="864" bestFit="1" customWidth="1"/>
    <col min="15633" max="15634" width="7.125" style="864" bestFit="1" customWidth="1"/>
    <col min="15635" max="15635" width="19.625" style="864" bestFit="1" customWidth="1"/>
    <col min="15636" max="15637" width="5.75" style="864" bestFit="1" customWidth="1"/>
    <col min="15638" max="15638" width="9" style="864"/>
    <col min="15639" max="15639" width="11.875" style="864" bestFit="1" customWidth="1"/>
    <col min="15640" max="15640" width="14.125" style="864" bestFit="1" customWidth="1"/>
    <col min="15641" max="15641" width="16.375" style="864" bestFit="1" customWidth="1"/>
    <col min="15642" max="15872" width="9" style="864"/>
    <col min="15873" max="15873" width="7.875" style="864" bestFit="1" customWidth="1"/>
    <col min="15874" max="15874" width="18.125" style="864" bestFit="1" customWidth="1"/>
    <col min="15875" max="15875" width="28" style="864" bestFit="1" customWidth="1"/>
    <col min="15876" max="15876" width="10.875" style="864" bestFit="1" customWidth="1"/>
    <col min="15877" max="15877" width="20.75" style="864" bestFit="1" customWidth="1"/>
    <col min="15878" max="15878" width="16.375" style="864" bestFit="1" customWidth="1"/>
    <col min="15879" max="15879" width="26.25" style="864" bestFit="1" customWidth="1"/>
    <col min="15880" max="15880" width="9.75" style="864" bestFit="1" customWidth="1"/>
    <col min="15881" max="15881" width="18.125" style="864" bestFit="1" customWidth="1"/>
    <col min="15882" max="15882" width="13.875" style="864" bestFit="1" customWidth="1"/>
    <col min="15883" max="15883" width="19.125" style="864" bestFit="1" customWidth="1"/>
    <col min="15884" max="15884" width="5.75" style="864" bestFit="1" customWidth="1"/>
    <col min="15885" max="15885" width="7.75" style="864" bestFit="1" customWidth="1"/>
    <col min="15886" max="15887" width="7.125" style="864" bestFit="1" customWidth="1"/>
    <col min="15888" max="15888" width="7.75" style="864" bestFit="1" customWidth="1"/>
    <col min="15889" max="15890" width="7.125" style="864" bestFit="1" customWidth="1"/>
    <col min="15891" max="15891" width="19.625" style="864" bestFit="1" customWidth="1"/>
    <col min="15892" max="15893" width="5.75" style="864" bestFit="1" customWidth="1"/>
    <col min="15894" max="15894" width="9" style="864"/>
    <col min="15895" max="15895" width="11.875" style="864" bestFit="1" customWidth="1"/>
    <col min="15896" max="15896" width="14.125" style="864" bestFit="1" customWidth="1"/>
    <col min="15897" max="15897" width="16.375" style="864" bestFit="1" customWidth="1"/>
    <col min="15898" max="16128" width="9" style="864"/>
    <col min="16129" max="16129" width="7.875" style="864" bestFit="1" customWidth="1"/>
    <col min="16130" max="16130" width="18.125" style="864" bestFit="1" customWidth="1"/>
    <col min="16131" max="16131" width="28" style="864" bestFit="1" customWidth="1"/>
    <col min="16132" max="16132" width="10.875" style="864" bestFit="1" customWidth="1"/>
    <col min="16133" max="16133" width="20.75" style="864" bestFit="1" customWidth="1"/>
    <col min="16134" max="16134" width="16.375" style="864" bestFit="1" customWidth="1"/>
    <col min="16135" max="16135" width="26.25" style="864" bestFit="1" customWidth="1"/>
    <col min="16136" max="16136" width="9.75" style="864" bestFit="1" customWidth="1"/>
    <col min="16137" max="16137" width="18.125" style="864" bestFit="1" customWidth="1"/>
    <col min="16138" max="16138" width="13.875" style="864" bestFit="1" customWidth="1"/>
    <col min="16139" max="16139" width="19.125" style="864" bestFit="1" customWidth="1"/>
    <col min="16140" max="16140" width="5.75" style="864" bestFit="1" customWidth="1"/>
    <col min="16141" max="16141" width="7.75" style="864" bestFit="1" customWidth="1"/>
    <col min="16142" max="16143" width="7.125" style="864" bestFit="1" customWidth="1"/>
    <col min="16144" max="16144" width="7.75" style="864" bestFit="1" customWidth="1"/>
    <col min="16145" max="16146" width="7.125" style="864" bestFit="1" customWidth="1"/>
    <col min="16147" max="16147" width="19.625" style="864" bestFit="1" customWidth="1"/>
    <col min="16148" max="16149" width="5.75" style="864" bestFit="1" customWidth="1"/>
    <col min="16150" max="16150" width="9" style="864"/>
    <col min="16151" max="16151" width="11.875" style="864" bestFit="1" customWidth="1"/>
    <col min="16152" max="16152" width="14.125" style="864" bestFit="1" customWidth="1"/>
    <col min="16153" max="16153" width="16.375" style="864" bestFit="1" customWidth="1"/>
    <col min="16154" max="16384" width="9" style="864"/>
  </cols>
  <sheetData>
    <row r="1" spans="1:25">
      <c r="A1" s="956" t="s">
        <v>4471</v>
      </c>
      <c r="B1" s="956" t="s">
        <v>4472</v>
      </c>
      <c r="C1" s="956" t="s">
        <v>4473</v>
      </c>
      <c r="D1" s="956" t="s">
        <v>4474</v>
      </c>
      <c r="E1" s="956" t="s">
        <v>4475</v>
      </c>
      <c r="F1" s="956" t="s">
        <v>4476</v>
      </c>
      <c r="G1" s="956" t="s">
        <v>4477</v>
      </c>
      <c r="H1" s="956" t="s">
        <v>4478</v>
      </c>
      <c r="I1" s="956" t="s">
        <v>4479</v>
      </c>
      <c r="J1" s="956" t="s">
        <v>4480</v>
      </c>
      <c r="K1" s="956" t="s">
        <v>4487</v>
      </c>
      <c r="L1" s="956" t="s">
        <v>4266</v>
      </c>
      <c r="M1" s="956" t="s">
        <v>4488</v>
      </c>
      <c r="N1" s="956" t="s">
        <v>4489</v>
      </c>
      <c r="O1" s="956" t="s">
        <v>4490</v>
      </c>
      <c r="P1" s="956" t="s">
        <v>4491</v>
      </c>
      <c r="Q1" s="956" t="s">
        <v>4492</v>
      </c>
      <c r="R1" s="956" t="s">
        <v>4493</v>
      </c>
      <c r="S1" s="956" t="s">
        <v>4494</v>
      </c>
      <c r="T1" s="956" t="s">
        <v>4495</v>
      </c>
      <c r="U1" s="956" t="s">
        <v>4496</v>
      </c>
      <c r="V1" s="956" t="s">
        <v>4497</v>
      </c>
      <c r="W1" s="956" t="s">
        <v>4498</v>
      </c>
      <c r="X1" s="956" t="s">
        <v>4499</v>
      </c>
      <c r="Y1" s="956" t="s">
        <v>4500</v>
      </c>
    </row>
    <row r="2" spans="1:25" s="807" customFormat="1" ht="31.5" customHeight="1">
      <c r="A2" s="997" t="str">
        <f>IF(電申申込書!V20="","",SUBSTITUTE(電申申込書!V20,"-",""))</f>
        <v/>
      </c>
      <c r="B2" s="997">
        <f>電申申込書!L20</f>
        <v>0</v>
      </c>
      <c r="C2" s="999"/>
      <c r="D2" s="999"/>
      <c r="E2" s="999"/>
      <c r="F2" s="997">
        <f>電申申込書!E20</f>
        <v>0</v>
      </c>
      <c r="G2" s="999" t="s">
        <v>4395</v>
      </c>
      <c r="H2" s="999"/>
      <c r="I2" s="1005"/>
      <c r="J2" s="1006" t="str">
        <f>IF(電申申込書!V20="","",電申申込書!V20)</f>
        <v/>
      </c>
      <c r="K2" s="1007" t="str">
        <f>IF(電申申込書!P20="","",電申申込書!P20)</f>
        <v/>
      </c>
    </row>
    <row r="4" spans="1:25">
      <c r="A4" s="864" t="str">
        <f>第二面!K28</f>
        <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5337-83E3-42EA-B647-8DFB3D2E834E}">
  <sheetPr>
    <tabColor theme="1" tint="0.34998626667073579"/>
  </sheetPr>
  <dimension ref="A1:Y4"/>
  <sheetViews>
    <sheetView workbookViewId="0">
      <selection activeCell="AD2" sqref="AD2"/>
    </sheetView>
  </sheetViews>
  <sheetFormatPr defaultRowHeight="13.5"/>
  <cols>
    <col min="1" max="1" width="7.875" style="864" bestFit="1" customWidth="1"/>
    <col min="2" max="2" width="18.125" style="864" bestFit="1" customWidth="1"/>
    <col min="3" max="3" width="28" style="864" bestFit="1" customWidth="1"/>
    <col min="4" max="4" width="10.875" style="864" bestFit="1" customWidth="1"/>
    <col min="5" max="5" width="20.75" style="864" bestFit="1" customWidth="1"/>
    <col min="6" max="6" width="16.375" style="864" bestFit="1" customWidth="1"/>
    <col min="7" max="7" width="26.25" style="864" bestFit="1" customWidth="1"/>
    <col min="8" max="8" width="9.75" style="864" bestFit="1" customWidth="1"/>
    <col min="9" max="9" width="18.125" style="864" bestFit="1" customWidth="1"/>
    <col min="10" max="10" width="13.875" style="864" bestFit="1" customWidth="1"/>
    <col min="11" max="11" width="19.125" style="864" bestFit="1" customWidth="1"/>
    <col min="12" max="12" width="5.75" style="864" bestFit="1" customWidth="1"/>
    <col min="13" max="13" width="7.75" style="864" bestFit="1" customWidth="1"/>
    <col min="14" max="15" width="7.125" style="864" bestFit="1" customWidth="1"/>
    <col min="16" max="16" width="7.75" style="864" bestFit="1" customWidth="1"/>
    <col min="17" max="18" width="7.125" style="864" bestFit="1" customWidth="1"/>
    <col min="19" max="19" width="19.625" style="864" bestFit="1" customWidth="1"/>
    <col min="20" max="21" width="5.75" style="864" bestFit="1" customWidth="1"/>
    <col min="22" max="22" width="9" style="864"/>
    <col min="23" max="23" width="11.875" style="864" bestFit="1" customWidth="1"/>
    <col min="24" max="24" width="14.125" style="864" bestFit="1" customWidth="1"/>
    <col min="25" max="25" width="16.375" style="864" bestFit="1" customWidth="1"/>
    <col min="26" max="256" width="9" style="864"/>
    <col min="257" max="257" width="7.875" style="864" bestFit="1" customWidth="1"/>
    <col min="258" max="258" width="18.125" style="864" bestFit="1" customWidth="1"/>
    <col min="259" max="259" width="28" style="864" bestFit="1" customWidth="1"/>
    <col min="260" max="260" width="10.875" style="864" bestFit="1" customWidth="1"/>
    <col min="261" max="261" width="20.75" style="864" bestFit="1" customWidth="1"/>
    <col min="262" max="262" width="16.375" style="864" bestFit="1" customWidth="1"/>
    <col min="263" max="263" width="26.25" style="864" bestFit="1" customWidth="1"/>
    <col min="264" max="264" width="9.75" style="864" bestFit="1" customWidth="1"/>
    <col min="265" max="265" width="18.125" style="864" bestFit="1" customWidth="1"/>
    <col min="266" max="266" width="13.875" style="864" bestFit="1" customWidth="1"/>
    <col min="267" max="267" width="19.125" style="864" bestFit="1" customWidth="1"/>
    <col min="268" max="268" width="5.75" style="864" bestFit="1" customWidth="1"/>
    <col min="269" max="269" width="7.75" style="864" bestFit="1" customWidth="1"/>
    <col min="270" max="271" width="7.125" style="864" bestFit="1" customWidth="1"/>
    <col min="272" max="272" width="7.75" style="864" bestFit="1" customWidth="1"/>
    <col min="273" max="274" width="7.125" style="864" bestFit="1" customWidth="1"/>
    <col min="275" max="275" width="19.625" style="864" bestFit="1" customWidth="1"/>
    <col min="276" max="277" width="5.75" style="864" bestFit="1" customWidth="1"/>
    <col min="278" max="278" width="9" style="864"/>
    <col min="279" max="279" width="11.875" style="864" bestFit="1" customWidth="1"/>
    <col min="280" max="280" width="14.125" style="864" bestFit="1" customWidth="1"/>
    <col min="281" max="281" width="16.375" style="864" bestFit="1" customWidth="1"/>
    <col min="282" max="512" width="9" style="864"/>
    <col min="513" max="513" width="7.875" style="864" bestFit="1" customWidth="1"/>
    <col min="514" max="514" width="18.125" style="864" bestFit="1" customWidth="1"/>
    <col min="515" max="515" width="28" style="864" bestFit="1" customWidth="1"/>
    <col min="516" max="516" width="10.875" style="864" bestFit="1" customWidth="1"/>
    <col min="517" max="517" width="20.75" style="864" bestFit="1" customWidth="1"/>
    <col min="518" max="518" width="16.375" style="864" bestFit="1" customWidth="1"/>
    <col min="519" max="519" width="26.25" style="864" bestFit="1" customWidth="1"/>
    <col min="520" max="520" width="9.75" style="864" bestFit="1" customWidth="1"/>
    <col min="521" max="521" width="18.125" style="864" bestFit="1" customWidth="1"/>
    <col min="522" max="522" width="13.875" style="864" bestFit="1" customWidth="1"/>
    <col min="523" max="523" width="19.125" style="864" bestFit="1" customWidth="1"/>
    <col min="524" max="524" width="5.75" style="864" bestFit="1" customWidth="1"/>
    <col min="525" max="525" width="7.75" style="864" bestFit="1" customWidth="1"/>
    <col min="526" max="527" width="7.125" style="864" bestFit="1" customWidth="1"/>
    <col min="528" max="528" width="7.75" style="864" bestFit="1" customWidth="1"/>
    <col min="529" max="530" width="7.125" style="864" bestFit="1" customWidth="1"/>
    <col min="531" max="531" width="19.625" style="864" bestFit="1" customWidth="1"/>
    <col min="532" max="533" width="5.75" style="864" bestFit="1" customWidth="1"/>
    <col min="534" max="534" width="9" style="864"/>
    <col min="535" max="535" width="11.875" style="864" bestFit="1" customWidth="1"/>
    <col min="536" max="536" width="14.125" style="864" bestFit="1" customWidth="1"/>
    <col min="537" max="537" width="16.375" style="864" bestFit="1" customWidth="1"/>
    <col min="538" max="768" width="9" style="864"/>
    <col min="769" max="769" width="7.875" style="864" bestFit="1" customWidth="1"/>
    <col min="770" max="770" width="18.125" style="864" bestFit="1" customWidth="1"/>
    <col min="771" max="771" width="28" style="864" bestFit="1" customWidth="1"/>
    <col min="772" max="772" width="10.875" style="864" bestFit="1" customWidth="1"/>
    <col min="773" max="773" width="20.75" style="864" bestFit="1" customWidth="1"/>
    <col min="774" max="774" width="16.375" style="864" bestFit="1" customWidth="1"/>
    <col min="775" max="775" width="26.25" style="864" bestFit="1" customWidth="1"/>
    <col min="776" max="776" width="9.75" style="864" bestFit="1" customWidth="1"/>
    <col min="777" max="777" width="18.125" style="864" bestFit="1" customWidth="1"/>
    <col min="778" max="778" width="13.875" style="864" bestFit="1" customWidth="1"/>
    <col min="779" max="779" width="19.125" style="864" bestFit="1" customWidth="1"/>
    <col min="780" max="780" width="5.75" style="864" bestFit="1" customWidth="1"/>
    <col min="781" max="781" width="7.75" style="864" bestFit="1" customWidth="1"/>
    <col min="782" max="783" width="7.125" style="864" bestFit="1" customWidth="1"/>
    <col min="784" max="784" width="7.75" style="864" bestFit="1" customWidth="1"/>
    <col min="785" max="786" width="7.125" style="864" bestFit="1" customWidth="1"/>
    <col min="787" max="787" width="19.625" style="864" bestFit="1" customWidth="1"/>
    <col min="788" max="789" width="5.75" style="864" bestFit="1" customWidth="1"/>
    <col min="790" max="790" width="9" style="864"/>
    <col min="791" max="791" width="11.875" style="864" bestFit="1" customWidth="1"/>
    <col min="792" max="792" width="14.125" style="864" bestFit="1" customWidth="1"/>
    <col min="793" max="793" width="16.375" style="864" bestFit="1" customWidth="1"/>
    <col min="794" max="1024" width="9" style="864"/>
    <col min="1025" max="1025" width="7.875" style="864" bestFit="1" customWidth="1"/>
    <col min="1026" max="1026" width="18.125" style="864" bestFit="1" customWidth="1"/>
    <col min="1027" max="1027" width="28" style="864" bestFit="1" customWidth="1"/>
    <col min="1028" max="1028" width="10.875" style="864" bestFit="1" customWidth="1"/>
    <col min="1029" max="1029" width="20.75" style="864" bestFit="1" customWidth="1"/>
    <col min="1030" max="1030" width="16.375" style="864" bestFit="1" customWidth="1"/>
    <col min="1031" max="1031" width="26.25" style="864" bestFit="1" customWidth="1"/>
    <col min="1032" max="1032" width="9.75" style="864" bestFit="1" customWidth="1"/>
    <col min="1033" max="1033" width="18.125" style="864" bestFit="1" customWidth="1"/>
    <col min="1034" max="1034" width="13.875" style="864" bestFit="1" customWidth="1"/>
    <col min="1035" max="1035" width="19.125" style="864" bestFit="1" customWidth="1"/>
    <col min="1036" max="1036" width="5.75" style="864" bestFit="1" customWidth="1"/>
    <col min="1037" max="1037" width="7.75" style="864" bestFit="1" customWidth="1"/>
    <col min="1038" max="1039" width="7.125" style="864" bestFit="1" customWidth="1"/>
    <col min="1040" max="1040" width="7.75" style="864" bestFit="1" customWidth="1"/>
    <col min="1041" max="1042" width="7.125" style="864" bestFit="1" customWidth="1"/>
    <col min="1043" max="1043" width="19.625" style="864" bestFit="1" customWidth="1"/>
    <col min="1044" max="1045" width="5.75" style="864" bestFit="1" customWidth="1"/>
    <col min="1046" max="1046" width="9" style="864"/>
    <col min="1047" max="1047" width="11.875" style="864" bestFit="1" customWidth="1"/>
    <col min="1048" max="1048" width="14.125" style="864" bestFit="1" customWidth="1"/>
    <col min="1049" max="1049" width="16.375" style="864" bestFit="1" customWidth="1"/>
    <col min="1050" max="1280" width="9" style="864"/>
    <col min="1281" max="1281" width="7.875" style="864" bestFit="1" customWidth="1"/>
    <col min="1282" max="1282" width="18.125" style="864" bestFit="1" customWidth="1"/>
    <col min="1283" max="1283" width="28" style="864" bestFit="1" customWidth="1"/>
    <col min="1284" max="1284" width="10.875" style="864" bestFit="1" customWidth="1"/>
    <col min="1285" max="1285" width="20.75" style="864" bestFit="1" customWidth="1"/>
    <col min="1286" max="1286" width="16.375" style="864" bestFit="1" customWidth="1"/>
    <col min="1287" max="1287" width="26.25" style="864" bestFit="1" customWidth="1"/>
    <col min="1288" max="1288" width="9.75" style="864" bestFit="1" customWidth="1"/>
    <col min="1289" max="1289" width="18.125" style="864" bestFit="1" customWidth="1"/>
    <col min="1290" max="1290" width="13.875" style="864" bestFit="1" customWidth="1"/>
    <col min="1291" max="1291" width="19.125" style="864" bestFit="1" customWidth="1"/>
    <col min="1292" max="1292" width="5.75" style="864" bestFit="1" customWidth="1"/>
    <col min="1293" max="1293" width="7.75" style="864" bestFit="1" customWidth="1"/>
    <col min="1294" max="1295" width="7.125" style="864" bestFit="1" customWidth="1"/>
    <col min="1296" max="1296" width="7.75" style="864" bestFit="1" customWidth="1"/>
    <col min="1297" max="1298" width="7.125" style="864" bestFit="1" customWidth="1"/>
    <col min="1299" max="1299" width="19.625" style="864" bestFit="1" customWidth="1"/>
    <col min="1300" max="1301" width="5.75" style="864" bestFit="1" customWidth="1"/>
    <col min="1302" max="1302" width="9" style="864"/>
    <col min="1303" max="1303" width="11.875" style="864" bestFit="1" customWidth="1"/>
    <col min="1304" max="1304" width="14.125" style="864" bestFit="1" customWidth="1"/>
    <col min="1305" max="1305" width="16.375" style="864" bestFit="1" customWidth="1"/>
    <col min="1306" max="1536" width="9" style="864"/>
    <col min="1537" max="1537" width="7.875" style="864" bestFit="1" customWidth="1"/>
    <col min="1538" max="1538" width="18.125" style="864" bestFit="1" customWidth="1"/>
    <col min="1539" max="1539" width="28" style="864" bestFit="1" customWidth="1"/>
    <col min="1540" max="1540" width="10.875" style="864" bestFit="1" customWidth="1"/>
    <col min="1541" max="1541" width="20.75" style="864" bestFit="1" customWidth="1"/>
    <col min="1542" max="1542" width="16.375" style="864" bestFit="1" customWidth="1"/>
    <col min="1543" max="1543" width="26.25" style="864" bestFit="1" customWidth="1"/>
    <col min="1544" max="1544" width="9.75" style="864" bestFit="1" customWidth="1"/>
    <col min="1545" max="1545" width="18.125" style="864" bestFit="1" customWidth="1"/>
    <col min="1546" max="1546" width="13.875" style="864" bestFit="1" customWidth="1"/>
    <col min="1547" max="1547" width="19.125" style="864" bestFit="1" customWidth="1"/>
    <col min="1548" max="1548" width="5.75" style="864" bestFit="1" customWidth="1"/>
    <col min="1549" max="1549" width="7.75" style="864" bestFit="1" customWidth="1"/>
    <col min="1550" max="1551" width="7.125" style="864" bestFit="1" customWidth="1"/>
    <col min="1552" max="1552" width="7.75" style="864" bestFit="1" customWidth="1"/>
    <col min="1553" max="1554" width="7.125" style="864" bestFit="1" customWidth="1"/>
    <col min="1555" max="1555" width="19.625" style="864" bestFit="1" customWidth="1"/>
    <col min="1556" max="1557" width="5.75" style="864" bestFit="1" customWidth="1"/>
    <col min="1558" max="1558" width="9" style="864"/>
    <col min="1559" max="1559" width="11.875" style="864" bestFit="1" customWidth="1"/>
    <col min="1560" max="1560" width="14.125" style="864" bestFit="1" customWidth="1"/>
    <col min="1561" max="1561" width="16.375" style="864" bestFit="1" customWidth="1"/>
    <col min="1562" max="1792" width="9" style="864"/>
    <col min="1793" max="1793" width="7.875" style="864" bestFit="1" customWidth="1"/>
    <col min="1794" max="1794" width="18.125" style="864" bestFit="1" customWidth="1"/>
    <col min="1795" max="1795" width="28" style="864" bestFit="1" customWidth="1"/>
    <col min="1796" max="1796" width="10.875" style="864" bestFit="1" customWidth="1"/>
    <col min="1797" max="1797" width="20.75" style="864" bestFit="1" customWidth="1"/>
    <col min="1798" max="1798" width="16.375" style="864" bestFit="1" customWidth="1"/>
    <col min="1799" max="1799" width="26.25" style="864" bestFit="1" customWidth="1"/>
    <col min="1800" max="1800" width="9.75" style="864" bestFit="1" customWidth="1"/>
    <col min="1801" max="1801" width="18.125" style="864" bestFit="1" customWidth="1"/>
    <col min="1802" max="1802" width="13.875" style="864" bestFit="1" customWidth="1"/>
    <col min="1803" max="1803" width="19.125" style="864" bestFit="1" customWidth="1"/>
    <col min="1804" max="1804" width="5.75" style="864" bestFit="1" customWidth="1"/>
    <col min="1805" max="1805" width="7.75" style="864" bestFit="1" customWidth="1"/>
    <col min="1806" max="1807" width="7.125" style="864" bestFit="1" customWidth="1"/>
    <col min="1808" max="1808" width="7.75" style="864" bestFit="1" customWidth="1"/>
    <col min="1809" max="1810" width="7.125" style="864" bestFit="1" customWidth="1"/>
    <col min="1811" max="1811" width="19.625" style="864" bestFit="1" customWidth="1"/>
    <col min="1812" max="1813" width="5.75" style="864" bestFit="1" customWidth="1"/>
    <col min="1814" max="1814" width="9" style="864"/>
    <col min="1815" max="1815" width="11.875" style="864" bestFit="1" customWidth="1"/>
    <col min="1816" max="1816" width="14.125" style="864" bestFit="1" customWidth="1"/>
    <col min="1817" max="1817" width="16.375" style="864" bestFit="1" customWidth="1"/>
    <col min="1818" max="2048" width="9" style="864"/>
    <col min="2049" max="2049" width="7.875" style="864" bestFit="1" customWidth="1"/>
    <col min="2050" max="2050" width="18.125" style="864" bestFit="1" customWidth="1"/>
    <col min="2051" max="2051" width="28" style="864" bestFit="1" customWidth="1"/>
    <col min="2052" max="2052" width="10.875" style="864" bestFit="1" customWidth="1"/>
    <col min="2053" max="2053" width="20.75" style="864" bestFit="1" customWidth="1"/>
    <col min="2054" max="2054" width="16.375" style="864" bestFit="1" customWidth="1"/>
    <col min="2055" max="2055" width="26.25" style="864" bestFit="1" customWidth="1"/>
    <col min="2056" max="2056" width="9.75" style="864" bestFit="1" customWidth="1"/>
    <col min="2057" max="2057" width="18.125" style="864" bestFit="1" customWidth="1"/>
    <col min="2058" max="2058" width="13.875" style="864" bestFit="1" customWidth="1"/>
    <col min="2059" max="2059" width="19.125" style="864" bestFit="1" customWidth="1"/>
    <col min="2060" max="2060" width="5.75" style="864" bestFit="1" customWidth="1"/>
    <col min="2061" max="2061" width="7.75" style="864" bestFit="1" customWidth="1"/>
    <col min="2062" max="2063" width="7.125" style="864" bestFit="1" customWidth="1"/>
    <col min="2064" max="2064" width="7.75" style="864" bestFit="1" customWidth="1"/>
    <col min="2065" max="2066" width="7.125" style="864" bestFit="1" customWidth="1"/>
    <col min="2067" max="2067" width="19.625" style="864" bestFit="1" customWidth="1"/>
    <col min="2068" max="2069" width="5.75" style="864" bestFit="1" customWidth="1"/>
    <col min="2070" max="2070" width="9" style="864"/>
    <col min="2071" max="2071" width="11.875" style="864" bestFit="1" customWidth="1"/>
    <col min="2072" max="2072" width="14.125" style="864" bestFit="1" customWidth="1"/>
    <col min="2073" max="2073" width="16.375" style="864" bestFit="1" customWidth="1"/>
    <col min="2074" max="2304" width="9" style="864"/>
    <col min="2305" max="2305" width="7.875" style="864" bestFit="1" customWidth="1"/>
    <col min="2306" max="2306" width="18.125" style="864" bestFit="1" customWidth="1"/>
    <col min="2307" max="2307" width="28" style="864" bestFit="1" customWidth="1"/>
    <col min="2308" max="2308" width="10.875" style="864" bestFit="1" customWidth="1"/>
    <col min="2309" max="2309" width="20.75" style="864" bestFit="1" customWidth="1"/>
    <col min="2310" max="2310" width="16.375" style="864" bestFit="1" customWidth="1"/>
    <col min="2311" max="2311" width="26.25" style="864" bestFit="1" customWidth="1"/>
    <col min="2312" max="2312" width="9.75" style="864" bestFit="1" customWidth="1"/>
    <col min="2313" max="2313" width="18.125" style="864" bestFit="1" customWidth="1"/>
    <col min="2314" max="2314" width="13.875" style="864" bestFit="1" customWidth="1"/>
    <col min="2315" max="2315" width="19.125" style="864" bestFit="1" customWidth="1"/>
    <col min="2316" max="2316" width="5.75" style="864" bestFit="1" customWidth="1"/>
    <col min="2317" max="2317" width="7.75" style="864" bestFit="1" customWidth="1"/>
    <col min="2318" max="2319" width="7.125" style="864" bestFit="1" customWidth="1"/>
    <col min="2320" max="2320" width="7.75" style="864" bestFit="1" customWidth="1"/>
    <col min="2321" max="2322" width="7.125" style="864" bestFit="1" customWidth="1"/>
    <col min="2323" max="2323" width="19.625" style="864" bestFit="1" customWidth="1"/>
    <col min="2324" max="2325" width="5.75" style="864" bestFit="1" customWidth="1"/>
    <col min="2326" max="2326" width="9" style="864"/>
    <col min="2327" max="2327" width="11.875" style="864" bestFit="1" customWidth="1"/>
    <col min="2328" max="2328" width="14.125" style="864" bestFit="1" customWidth="1"/>
    <col min="2329" max="2329" width="16.375" style="864" bestFit="1" customWidth="1"/>
    <col min="2330" max="2560" width="9" style="864"/>
    <col min="2561" max="2561" width="7.875" style="864" bestFit="1" customWidth="1"/>
    <col min="2562" max="2562" width="18.125" style="864" bestFit="1" customWidth="1"/>
    <col min="2563" max="2563" width="28" style="864" bestFit="1" customWidth="1"/>
    <col min="2564" max="2564" width="10.875" style="864" bestFit="1" customWidth="1"/>
    <col min="2565" max="2565" width="20.75" style="864" bestFit="1" customWidth="1"/>
    <col min="2566" max="2566" width="16.375" style="864" bestFit="1" customWidth="1"/>
    <col min="2567" max="2567" width="26.25" style="864" bestFit="1" customWidth="1"/>
    <col min="2568" max="2568" width="9.75" style="864" bestFit="1" customWidth="1"/>
    <col min="2569" max="2569" width="18.125" style="864" bestFit="1" customWidth="1"/>
    <col min="2570" max="2570" width="13.875" style="864" bestFit="1" customWidth="1"/>
    <col min="2571" max="2571" width="19.125" style="864" bestFit="1" customWidth="1"/>
    <col min="2572" max="2572" width="5.75" style="864" bestFit="1" customWidth="1"/>
    <col min="2573" max="2573" width="7.75" style="864" bestFit="1" customWidth="1"/>
    <col min="2574" max="2575" width="7.125" style="864" bestFit="1" customWidth="1"/>
    <col min="2576" max="2576" width="7.75" style="864" bestFit="1" customWidth="1"/>
    <col min="2577" max="2578" width="7.125" style="864" bestFit="1" customWidth="1"/>
    <col min="2579" max="2579" width="19.625" style="864" bestFit="1" customWidth="1"/>
    <col min="2580" max="2581" width="5.75" style="864" bestFit="1" customWidth="1"/>
    <col min="2582" max="2582" width="9" style="864"/>
    <col min="2583" max="2583" width="11.875" style="864" bestFit="1" customWidth="1"/>
    <col min="2584" max="2584" width="14.125" style="864" bestFit="1" customWidth="1"/>
    <col min="2585" max="2585" width="16.375" style="864" bestFit="1" customWidth="1"/>
    <col min="2586" max="2816" width="9" style="864"/>
    <col min="2817" max="2817" width="7.875" style="864" bestFit="1" customWidth="1"/>
    <col min="2818" max="2818" width="18.125" style="864" bestFit="1" customWidth="1"/>
    <col min="2819" max="2819" width="28" style="864" bestFit="1" customWidth="1"/>
    <col min="2820" max="2820" width="10.875" style="864" bestFit="1" customWidth="1"/>
    <col min="2821" max="2821" width="20.75" style="864" bestFit="1" customWidth="1"/>
    <col min="2822" max="2822" width="16.375" style="864" bestFit="1" customWidth="1"/>
    <col min="2823" max="2823" width="26.25" style="864" bestFit="1" customWidth="1"/>
    <col min="2824" max="2824" width="9.75" style="864" bestFit="1" customWidth="1"/>
    <col min="2825" max="2825" width="18.125" style="864" bestFit="1" customWidth="1"/>
    <col min="2826" max="2826" width="13.875" style="864" bestFit="1" customWidth="1"/>
    <col min="2827" max="2827" width="19.125" style="864" bestFit="1" customWidth="1"/>
    <col min="2828" max="2828" width="5.75" style="864" bestFit="1" customWidth="1"/>
    <col min="2829" max="2829" width="7.75" style="864" bestFit="1" customWidth="1"/>
    <col min="2830" max="2831" width="7.125" style="864" bestFit="1" customWidth="1"/>
    <col min="2832" max="2832" width="7.75" style="864" bestFit="1" customWidth="1"/>
    <col min="2833" max="2834" width="7.125" style="864" bestFit="1" customWidth="1"/>
    <col min="2835" max="2835" width="19.625" style="864" bestFit="1" customWidth="1"/>
    <col min="2836" max="2837" width="5.75" style="864" bestFit="1" customWidth="1"/>
    <col min="2838" max="2838" width="9" style="864"/>
    <col min="2839" max="2839" width="11.875" style="864" bestFit="1" customWidth="1"/>
    <col min="2840" max="2840" width="14.125" style="864" bestFit="1" customWidth="1"/>
    <col min="2841" max="2841" width="16.375" style="864" bestFit="1" customWidth="1"/>
    <col min="2842" max="3072" width="9" style="864"/>
    <col min="3073" max="3073" width="7.875" style="864" bestFit="1" customWidth="1"/>
    <col min="3074" max="3074" width="18.125" style="864" bestFit="1" customWidth="1"/>
    <col min="3075" max="3075" width="28" style="864" bestFit="1" customWidth="1"/>
    <col min="3076" max="3076" width="10.875" style="864" bestFit="1" customWidth="1"/>
    <col min="3077" max="3077" width="20.75" style="864" bestFit="1" customWidth="1"/>
    <col min="3078" max="3078" width="16.375" style="864" bestFit="1" customWidth="1"/>
    <col min="3079" max="3079" width="26.25" style="864" bestFit="1" customWidth="1"/>
    <col min="3080" max="3080" width="9.75" style="864" bestFit="1" customWidth="1"/>
    <col min="3081" max="3081" width="18.125" style="864" bestFit="1" customWidth="1"/>
    <col min="3082" max="3082" width="13.875" style="864" bestFit="1" customWidth="1"/>
    <col min="3083" max="3083" width="19.125" style="864" bestFit="1" customWidth="1"/>
    <col min="3084" max="3084" width="5.75" style="864" bestFit="1" customWidth="1"/>
    <col min="3085" max="3085" width="7.75" style="864" bestFit="1" customWidth="1"/>
    <col min="3086" max="3087" width="7.125" style="864" bestFit="1" customWidth="1"/>
    <col min="3088" max="3088" width="7.75" style="864" bestFit="1" customWidth="1"/>
    <col min="3089" max="3090" width="7.125" style="864" bestFit="1" customWidth="1"/>
    <col min="3091" max="3091" width="19.625" style="864" bestFit="1" customWidth="1"/>
    <col min="3092" max="3093" width="5.75" style="864" bestFit="1" customWidth="1"/>
    <col min="3094" max="3094" width="9" style="864"/>
    <col min="3095" max="3095" width="11.875" style="864" bestFit="1" customWidth="1"/>
    <col min="3096" max="3096" width="14.125" style="864" bestFit="1" customWidth="1"/>
    <col min="3097" max="3097" width="16.375" style="864" bestFit="1" customWidth="1"/>
    <col min="3098" max="3328" width="9" style="864"/>
    <col min="3329" max="3329" width="7.875" style="864" bestFit="1" customWidth="1"/>
    <col min="3330" max="3330" width="18.125" style="864" bestFit="1" customWidth="1"/>
    <col min="3331" max="3331" width="28" style="864" bestFit="1" customWidth="1"/>
    <col min="3332" max="3332" width="10.875" style="864" bestFit="1" customWidth="1"/>
    <col min="3333" max="3333" width="20.75" style="864" bestFit="1" customWidth="1"/>
    <col min="3334" max="3334" width="16.375" style="864" bestFit="1" customWidth="1"/>
    <col min="3335" max="3335" width="26.25" style="864" bestFit="1" customWidth="1"/>
    <col min="3336" max="3336" width="9.75" style="864" bestFit="1" customWidth="1"/>
    <col min="3337" max="3337" width="18.125" style="864" bestFit="1" customWidth="1"/>
    <col min="3338" max="3338" width="13.875" style="864" bestFit="1" customWidth="1"/>
    <col min="3339" max="3339" width="19.125" style="864" bestFit="1" customWidth="1"/>
    <col min="3340" max="3340" width="5.75" style="864" bestFit="1" customWidth="1"/>
    <col min="3341" max="3341" width="7.75" style="864" bestFit="1" customWidth="1"/>
    <col min="3342" max="3343" width="7.125" style="864" bestFit="1" customWidth="1"/>
    <col min="3344" max="3344" width="7.75" style="864" bestFit="1" customWidth="1"/>
    <col min="3345" max="3346" width="7.125" style="864" bestFit="1" customWidth="1"/>
    <col min="3347" max="3347" width="19.625" style="864" bestFit="1" customWidth="1"/>
    <col min="3348" max="3349" width="5.75" style="864" bestFit="1" customWidth="1"/>
    <col min="3350" max="3350" width="9" style="864"/>
    <col min="3351" max="3351" width="11.875" style="864" bestFit="1" customWidth="1"/>
    <col min="3352" max="3352" width="14.125" style="864" bestFit="1" customWidth="1"/>
    <col min="3353" max="3353" width="16.375" style="864" bestFit="1" customWidth="1"/>
    <col min="3354" max="3584" width="9" style="864"/>
    <col min="3585" max="3585" width="7.875" style="864" bestFit="1" customWidth="1"/>
    <col min="3586" max="3586" width="18.125" style="864" bestFit="1" customWidth="1"/>
    <col min="3587" max="3587" width="28" style="864" bestFit="1" customWidth="1"/>
    <col min="3588" max="3588" width="10.875" style="864" bestFit="1" customWidth="1"/>
    <col min="3589" max="3589" width="20.75" style="864" bestFit="1" customWidth="1"/>
    <col min="3590" max="3590" width="16.375" style="864" bestFit="1" customWidth="1"/>
    <col min="3591" max="3591" width="26.25" style="864" bestFit="1" customWidth="1"/>
    <col min="3592" max="3592" width="9.75" style="864" bestFit="1" customWidth="1"/>
    <col min="3593" max="3593" width="18.125" style="864" bestFit="1" customWidth="1"/>
    <col min="3594" max="3594" width="13.875" style="864" bestFit="1" customWidth="1"/>
    <col min="3595" max="3595" width="19.125" style="864" bestFit="1" customWidth="1"/>
    <col min="3596" max="3596" width="5.75" style="864" bestFit="1" customWidth="1"/>
    <col min="3597" max="3597" width="7.75" style="864" bestFit="1" customWidth="1"/>
    <col min="3598" max="3599" width="7.125" style="864" bestFit="1" customWidth="1"/>
    <col min="3600" max="3600" width="7.75" style="864" bestFit="1" customWidth="1"/>
    <col min="3601" max="3602" width="7.125" style="864" bestFit="1" customWidth="1"/>
    <col min="3603" max="3603" width="19.625" style="864" bestFit="1" customWidth="1"/>
    <col min="3604" max="3605" width="5.75" style="864" bestFit="1" customWidth="1"/>
    <col min="3606" max="3606" width="9" style="864"/>
    <col min="3607" max="3607" width="11.875" style="864" bestFit="1" customWidth="1"/>
    <col min="3608" max="3608" width="14.125" style="864" bestFit="1" customWidth="1"/>
    <col min="3609" max="3609" width="16.375" style="864" bestFit="1" customWidth="1"/>
    <col min="3610" max="3840" width="9" style="864"/>
    <col min="3841" max="3841" width="7.875" style="864" bestFit="1" customWidth="1"/>
    <col min="3842" max="3842" width="18.125" style="864" bestFit="1" customWidth="1"/>
    <col min="3843" max="3843" width="28" style="864" bestFit="1" customWidth="1"/>
    <col min="3844" max="3844" width="10.875" style="864" bestFit="1" customWidth="1"/>
    <col min="3845" max="3845" width="20.75" style="864" bestFit="1" customWidth="1"/>
    <col min="3846" max="3846" width="16.375" style="864" bestFit="1" customWidth="1"/>
    <col min="3847" max="3847" width="26.25" style="864" bestFit="1" customWidth="1"/>
    <col min="3848" max="3848" width="9.75" style="864" bestFit="1" customWidth="1"/>
    <col min="3849" max="3849" width="18.125" style="864" bestFit="1" customWidth="1"/>
    <col min="3850" max="3850" width="13.875" style="864" bestFit="1" customWidth="1"/>
    <col min="3851" max="3851" width="19.125" style="864" bestFit="1" customWidth="1"/>
    <col min="3852" max="3852" width="5.75" style="864" bestFit="1" customWidth="1"/>
    <col min="3853" max="3853" width="7.75" style="864" bestFit="1" customWidth="1"/>
    <col min="3854" max="3855" width="7.125" style="864" bestFit="1" customWidth="1"/>
    <col min="3856" max="3856" width="7.75" style="864" bestFit="1" customWidth="1"/>
    <col min="3857" max="3858" width="7.125" style="864" bestFit="1" customWidth="1"/>
    <col min="3859" max="3859" width="19.625" style="864" bestFit="1" customWidth="1"/>
    <col min="3860" max="3861" width="5.75" style="864" bestFit="1" customWidth="1"/>
    <col min="3862" max="3862" width="9" style="864"/>
    <col min="3863" max="3863" width="11.875" style="864" bestFit="1" customWidth="1"/>
    <col min="3864" max="3864" width="14.125" style="864" bestFit="1" customWidth="1"/>
    <col min="3865" max="3865" width="16.375" style="864" bestFit="1" customWidth="1"/>
    <col min="3866" max="4096" width="9" style="864"/>
    <col min="4097" max="4097" width="7.875" style="864" bestFit="1" customWidth="1"/>
    <col min="4098" max="4098" width="18.125" style="864" bestFit="1" customWidth="1"/>
    <col min="4099" max="4099" width="28" style="864" bestFit="1" customWidth="1"/>
    <col min="4100" max="4100" width="10.875" style="864" bestFit="1" customWidth="1"/>
    <col min="4101" max="4101" width="20.75" style="864" bestFit="1" customWidth="1"/>
    <col min="4102" max="4102" width="16.375" style="864" bestFit="1" customWidth="1"/>
    <col min="4103" max="4103" width="26.25" style="864" bestFit="1" customWidth="1"/>
    <col min="4104" max="4104" width="9.75" style="864" bestFit="1" customWidth="1"/>
    <col min="4105" max="4105" width="18.125" style="864" bestFit="1" customWidth="1"/>
    <col min="4106" max="4106" width="13.875" style="864" bestFit="1" customWidth="1"/>
    <col min="4107" max="4107" width="19.125" style="864" bestFit="1" customWidth="1"/>
    <col min="4108" max="4108" width="5.75" style="864" bestFit="1" customWidth="1"/>
    <col min="4109" max="4109" width="7.75" style="864" bestFit="1" customWidth="1"/>
    <col min="4110" max="4111" width="7.125" style="864" bestFit="1" customWidth="1"/>
    <col min="4112" max="4112" width="7.75" style="864" bestFit="1" customWidth="1"/>
    <col min="4113" max="4114" width="7.125" style="864" bestFit="1" customWidth="1"/>
    <col min="4115" max="4115" width="19.625" style="864" bestFit="1" customWidth="1"/>
    <col min="4116" max="4117" width="5.75" style="864" bestFit="1" customWidth="1"/>
    <col min="4118" max="4118" width="9" style="864"/>
    <col min="4119" max="4119" width="11.875" style="864" bestFit="1" customWidth="1"/>
    <col min="4120" max="4120" width="14.125" style="864" bestFit="1" customWidth="1"/>
    <col min="4121" max="4121" width="16.375" style="864" bestFit="1" customWidth="1"/>
    <col min="4122" max="4352" width="9" style="864"/>
    <col min="4353" max="4353" width="7.875" style="864" bestFit="1" customWidth="1"/>
    <col min="4354" max="4354" width="18.125" style="864" bestFit="1" customWidth="1"/>
    <col min="4355" max="4355" width="28" style="864" bestFit="1" customWidth="1"/>
    <col min="4356" max="4356" width="10.875" style="864" bestFit="1" customWidth="1"/>
    <col min="4357" max="4357" width="20.75" style="864" bestFit="1" customWidth="1"/>
    <col min="4358" max="4358" width="16.375" style="864" bestFit="1" customWidth="1"/>
    <col min="4359" max="4359" width="26.25" style="864" bestFit="1" customWidth="1"/>
    <col min="4360" max="4360" width="9.75" style="864" bestFit="1" customWidth="1"/>
    <col min="4361" max="4361" width="18.125" style="864" bestFit="1" customWidth="1"/>
    <col min="4362" max="4362" width="13.875" style="864" bestFit="1" customWidth="1"/>
    <col min="4363" max="4363" width="19.125" style="864" bestFit="1" customWidth="1"/>
    <col min="4364" max="4364" width="5.75" style="864" bestFit="1" customWidth="1"/>
    <col min="4365" max="4365" width="7.75" style="864" bestFit="1" customWidth="1"/>
    <col min="4366" max="4367" width="7.125" style="864" bestFit="1" customWidth="1"/>
    <col min="4368" max="4368" width="7.75" style="864" bestFit="1" customWidth="1"/>
    <col min="4369" max="4370" width="7.125" style="864" bestFit="1" customWidth="1"/>
    <col min="4371" max="4371" width="19.625" style="864" bestFit="1" customWidth="1"/>
    <col min="4372" max="4373" width="5.75" style="864" bestFit="1" customWidth="1"/>
    <col min="4374" max="4374" width="9" style="864"/>
    <col min="4375" max="4375" width="11.875" style="864" bestFit="1" customWidth="1"/>
    <col min="4376" max="4376" width="14.125" style="864" bestFit="1" customWidth="1"/>
    <col min="4377" max="4377" width="16.375" style="864" bestFit="1" customWidth="1"/>
    <col min="4378" max="4608" width="9" style="864"/>
    <col min="4609" max="4609" width="7.875" style="864" bestFit="1" customWidth="1"/>
    <col min="4610" max="4610" width="18.125" style="864" bestFit="1" customWidth="1"/>
    <col min="4611" max="4611" width="28" style="864" bestFit="1" customWidth="1"/>
    <col min="4612" max="4612" width="10.875" style="864" bestFit="1" customWidth="1"/>
    <col min="4613" max="4613" width="20.75" style="864" bestFit="1" customWidth="1"/>
    <col min="4614" max="4614" width="16.375" style="864" bestFit="1" customWidth="1"/>
    <col min="4615" max="4615" width="26.25" style="864" bestFit="1" customWidth="1"/>
    <col min="4616" max="4616" width="9.75" style="864" bestFit="1" customWidth="1"/>
    <col min="4617" max="4617" width="18.125" style="864" bestFit="1" customWidth="1"/>
    <col min="4618" max="4618" width="13.875" style="864" bestFit="1" customWidth="1"/>
    <col min="4619" max="4619" width="19.125" style="864" bestFit="1" customWidth="1"/>
    <col min="4620" max="4620" width="5.75" style="864" bestFit="1" customWidth="1"/>
    <col min="4621" max="4621" width="7.75" style="864" bestFit="1" customWidth="1"/>
    <col min="4622" max="4623" width="7.125" style="864" bestFit="1" customWidth="1"/>
    <col min="4624" max="4624" width="7.75" style="864" bestFit="1" customWidth="1"/>
    <col min="4625" max="4626" width="7.125" style="864" bestFit="1" customWidth="1"/>
    <col min="4627" max="4627" width="19.625" style="864" bestFit="1" customWidth="1"/>
    <col min="4628" max="4629" width="5.75" style="864" bestFit="1" customWidth="1"/>
    <col min="4630" max="4630" width="9" style="864"/>
    <col min="4631" max="4631" width="11.875" style="864" bestFit="1" customWidth="1"/>
    <col min="4632" max="4632" width="14.125" style="864" bestFit="1" customWidth="1"/>
    <col min="4633" max="4633" width="16.375" style="864" bestFit="1" customWidth="1"/>
    <col min="4634" max="4864" width="9" style="864"/>
    <col min="4865" max="4865" width="7.875" style="864" bestFit="1" customWidth="1"/>
    <col min="4866" max="4866" width="18.125" style="864" bestFit="1" customWidth="1"/>
    <col min="4867" max="4867" width="28" style="864" bestFit="1" customWidth="1"/>
    <col min="4868" max="4868" width="10.875" style="864" bestFit="1" customWidth="1"/>
    <col min="4869" max="4869" width="20.75" style="864" bestFit="1" customWidth="1"/>
    <col min="4870" max="4870" width="16.375" style="864" bestFit="1" customWidth="1"/>
    <col min="4871" max="4871" width="26.25" style="864" bestFit="1" customWidth="1"/>
    <col min="4872" max="4872" width="9.75" style="864" bestFit="1" customWidth="1"/>
    <col min="4873" max="4873" width="18.125" style="864" bestFit="1" customWidth="1"/>
    <col min="4874" max="4874" width="13.875" style="864" bestFit="1" customWidth="1"/>
    <col min="4875" max="4875" width="19.125" style="864" bestFit="1" customWidth="1"/>
    <col min="4876" max="4876" width="5.75" style="864" bestFit="1" customWidth="1"/>
    <col min="4877" max="4877" width="7.75" style="864" bestFit="1" customWidth="1"/>
    <col min="4878" max="4879" width="7.125" style="864" bestFit="1" customWidth="1"/>
    <col min="4880" max="4880" width="7.75" style="864" bestFit="1" customWidth="1"/>
    <col min="4881" max="4882" width="7.125" style="864" bestFit="1" customWidth="1"/>
    <col min="4883" max="4883" width="19.625" style="864" bestFit="1" customWidth="1"/>
    <col min="4884" max="4885" width="5.75" style="864" bestFit="1" customWidth="1"/>
    <col min="4886" max="4886" width="9" style="864"/>
    <col min="4887" max="4887" width="11.875" style="864" bestFit="1" customWidth="1"/>
    <col min="4888" max="4888" width="14.125" style="864" bestFit="1" customWidth="1"/>
    <col min="4889" max="4889" width="16.375" style="864" bestFit="1" customWidth="1"/>
    <col min="4890" max="5120" width="9" style="864"/>
    <col min="5121" max="5121" width="7.875" style="864" bestFit="1" customWidth="1"/>
    <col min="5122" max="5122" width="18.125" style="864" bestFit="1" customWidth="1"/>
    <col min="5123" max="5123" width="28" style="864" bestFit="1" customWidth="1"/>
    <col min="5124" max="5124" width="10.875" style="864" bestFit="1" customWidth="1"/>
    <col min="5125" max="5125" width="20.75" style="864" bestFit="1" customWidth="1"/>
    <col min="5126" max="5126" width="16.375" style="864" bestFit="1" customWidth="1"/>
    <col min="5127" max="5127" width="26.25" style="864" bestFit="1" customWidth="1"/>
    <col min="5128" max="5128" width="9.75" style="864" bestFit="1" customWidth="1"/>
    <col min="5129" max="5129" width="18.125" style="864" bestFit="1" customWidth="1"/>
    <col min="5130" max="5130" width="13.875" style="864" bestFit="1" customWidth="1"/>
    <col min="5131" max="5131" width="19.125" style="864" bestFit="1" customWidth="1"/>
    <col min="5132" max="5132" width="5.75" style="864" bestFit="1" customWidth="1"/>
    <col min="5133" max="5133" width="7.75" style="864" bestFit="1" customWidth="1"/>
    <col min="5134" max="5135" width="7.125" style="864" bestFit="1" customWidth="1"/>
    <col min="5136" max="5136" width="7.75" style="864" bestFit="1" customWidth="1"/>
    <col min="5137" max="5138" width="7.125" style="864" bestFit="1" customWidth="1"/>
    <col min="5139" max="5139" width="19.625" style="864" bestFit="1" customWidth="1"/>
    <col min="5140" max="5141" width="5.75" style="864" bestFit="1" customWidth="1"/>
    <col min="5142" max="5142" width="9" style="864"/>
    <col min="5143" max="5143" width="11.875" style="864" bestFit="1" customWidth="1"/>
    <col min="5144" max="5144" width="14.125" style="864" bestFit="1" customWidth="1"/>
    <col min="5145" max="5145" width="16.375" style="864" bestFit="1" customWidth="1"/>
    <col min="5146" max="5376" width="9" style="864"/>
    <col min="5377" max="5377" width="7.875" style="864" bestFit="1" customWidth="1"/>
    <col min="5378" max="5378" width="18.125" style="864" bestFit="1" customWidth="1"/>
    <col min="5379" max="5379" width="28" style="864" bestFit="1" customWidth="1"/>
    <col min="5380" max="5380" width="10.875" style="864" bestFit="1" customWidth="1"/>
    <col min="5381" max="5381" width="20.75" style="864" bestFit="1" customWidth="1"/>
    <col min="5382" max="5382" width="16.375" style="864" bestFit="1" customWidth="1"/>
    <col min="5383" max="5383" width="26.25" style="864" bestFit="1" customWidth="1"/>
    <col min="5384" max="5384" width="9.75" style="864" bestFit="1" customWidth="1"/>
    <col min="5385" max="5385" width="18.125" style="864" bestFit="1" customWidth="1"/>
    <col min="5386" max="5386" width="13.875" style="864" bestFit="1" customWidth="1"/>
    <col min="5387" max="5387" width="19.125" style="864" bestFit="1" customWidth="1"/>
    <col min="5388" max="5388" width="5.75" style="864" bestFit="1" customWidth="1"/>
    <col min="5389" max="5389" width="7.75" style="864" bestFit="1" customWidth="1"/>
    <col min="5390" max="5391" width="7.125" style="864" bestFit="1" customWidth="1"/>
    <col min="5392" max="5392" width="7.75" style="864" bestFit="1" customWidth="1"/>
    <col min="5393" max="5394" width="7.125" style="864" bestFit="1" customWidth="1"/>
    <col min="5395" max="5395" width="19.625" style="864" bestFit="1" customWidth="1"/>
    <col min="5396" max="5397" width="5.75" style="864" bestFit="1" customWidth="1"/>
    <col min="5398" max="5398" width="9" style="864"/>
    <col min="5399" max="5399" width="11.875" style="864" bestFit="1" customWidth="1"/>
    <col min="5400" max="5400" width="14.125" style="864" bestFit="1" customWidth="1"/>
    <col min="5401" max="5401" width="16.375" style="864" bestFit="1" customWidth="1"/>
    <col min="5402" max="5632" width="9" style="864"/>
    <col min="5633" max="5633" width="7.875" style="864" bestFit="1" customWidth="1"/>
    <col min="5634" max="5634" width="18.125" style="864" bestFit="1" customWidth="1"/>
    <col min="5635" max="5635" width="28" style="864" bestFit="1" customWidth="1"/>
    <col min="5636" max="5636" width="10.875" style="864" bestFit="1" customWidth="1"/>
    <col min="5637" max="5637" width="20.75" style="864" bestFit="1" customWidth="1"/>
    <col min="5638" max="5638" width="16.375" style="864" bestFit="1" customWidth="1"/>
    <col min="5639" max="5639" width="26.25" style="864" bestFit="1" customWidth="1"/>
    <col min="5640" max="5640" width="9.75" style="864" bestFit="1" customWidth="1"/>
    <col min="5641" max="5641" width="18.125" style="864" bestFit="1" customWidth="1"/>
    <col min="5642" max="5642" width="13.875" style="864" bestFit="1" customWidth="1"/>
    <col min="5643" max="5643" width="19.125" style="864" bestFit="1" customWidth="1"/>
    <col min="5644" max="5644" width="5.75" style="864" bestFit="1" customWidth="1"/>
    <col min="5645" max="5645" width="7.75" style="864" bestFit="1" customWidth="1"/>
    <col min="5646" max="5647" width="7.125" style="864" bestFit="1" customWidth="1"/>
    <col min="5648" max="5648" width="7.75" style="864" bestFit="1" customWidth="1"/>
    <col min="5649" max="5650" width="7.125" style="864" bestFit="1" customWidth="1"/>
    <col min="5651" max="5651" width="19.625" style="864" bestFit="1" customWidth="1"/>
    <col min="5652" max="5653" width="5.75" style="864" bestFit="1" customWidth="1"/>
    <col min="5654" max="5654" width="9" style="864"/>
    <col min="5655" max="5655" width="11.875" style="864" bestFit="1" customWidth="1"/>
    <col min="5656" max="5656" width="14.125" style="864" bestFit="1" customWidth="1"/>
    <col min="5657" max="5657" width="16.375" style="864" bestFit="1" customWidth="1"/>
    <col min="5658" max="5888" width="9" style="864"/>
    <col min="5889" max="5889" width="7.875" style="864" bestFit="1" customWidth="1"/>
    <col min="5890" max="5890" width="18.125" style="864" bestFit="1" customWidth="1"/>
    <col min="5891" max="5891" width="28" style="864" bestFit="1" customWidth="1"/>
    <col min="5892" max="5892" width="10.875" style="864" bestFit="1" customWidth="1"/>
    <col min="5893" max="5893" width="20.75" style="864" bestFit="1" customWidth="1"/>
    <col min="5894" max="5894" width="16.375" style="864" bestFit="1" customWidth="1"/>
    <col min="5895" max="5895" width="26.25" style="864" bestFit="1" customWidth="1"/>
    <col min="5896" max="5896" width="9.75" style="864" bestFit="1" customWidth="1"/>
    <col min="5897" max="5897" width="18.125" style="864" bestFit="1" customWidth="1"/>
    <col min="5898" max="5898" width="13.875" style="864" bestFit="1" customWidth="1"/>
    <col min="5899" max="5899" width="19.125" style="864" bestFit="1" customWidth="1"/>
    <col min="5900" max="5900" width="5.75" style="864" bestFit="1" customWidth="1"/>
    <col min="5901" max="5901" width="7.75" style="864" bestFit="1" customWidth="1"/>
    <col min="5902" max="5903" width="7.125" style="864" bestFit="1" customWidth="1"/>
    <col min="5904" max="5904" width="7.75" style="864" bestFit="1" customWidth="1"/>
    <col min="5905" max="5906" width="7.125" style="864" bestFit="1" customWidth="1"/>
    <col min="5907" max="5907" width="19.625" style="864" bestFit="1" customWidth="1"/>
    <col min="5908" max="5909" width="5.75" style="864" bestFit="1" customWidth="1"/>
    <col min="5910" max="5910" width="9" style="864"/>
    <col min="5911" max="5911" width="11.875" style="864" bestFit="1" customWidth="1"/>
    <col min="5912" max="5912" width="14.125" style="864" bestFit="1" customWidth="1"/>
    <col min="5913" max="5913" width="16.375" style="864" bestFit="1" customWidth="1"/>
    <col min="5914" max="6144" width="9" style="864"/>
    <col min="6145" max="6145" width="7.875" style="864" bestFit="1" customWidth="1"/>
    <col min="6146" max="6146" width="18.125" style="864" bestFit="1" customWidth="1"/>
    <col min="6147" max="6147" width="28" style="864" bestFit="1" customWidth="1"/>
    <col min="6148" max="6148" width="10.875" style="864" bestFit="1" customWidth="1"/>
    <col min="6149" max="6149" width="20.75" style="864" bestFit="1" customWidth="1"/>
    <col min="6150" max="6150" width="16.375" style="864" bestFit="1" customWidth="1"/>
    <col min="6151" max="6151" width="26.25" style="864" bestFit="1" customWidth="1"/>
    <col min="6152" max="6152" width="9.75" style="864" bestFit="1" customWidth="1"/>
    <col min="6153" max="6153" width="18.125" style="864" bestFit="1" customWidth="1"/>
    <col min="6154" max="6154" width="13.875" style="864" bestFit="1" customWidth="1"/>
    <col min="6155" max="6155" width="19.125" style="864" bestFit="1" customWidth="1"/>
    <col min="6156" max="6156" width="5.75" style="864" bestFit="1" customWidth="1"/>
    <col min="6157" max="6157" width="7.75" style="864" bestFit="1" customWidth="1"/>
    <col min="6158" max="6159" width="7.125" style="864" bestFit="1" customWidth="1"/>
    <col min="6160" max="6160" width="7.75" style="864" bestFit="1" customWidth="1"/>
    <col min="6161" max="6162" width="7.125" style="864" bestFit="1" customWidth="1"/>
    <col min="6163" max="6163" width="19.625" style="864" bestFit="1" customWidth="1"/>
    <col min="6164" max="6165" width="5.75" style="864" bestFit="1" customWidth="1"/>
    <col min="6166" max="6166" width="9" style="864"/>
    <col min="6167" max="6167" width="11.875" style="864" bestFit="1" customWidth="1"/>
    <col min="6168" max="6168" width="14.125" style="864" bestFit="1" customWidth="1"/>
    <col min="6169" max="6169" width="16.375" style="864" bestFit="1" customWidth="1"/>
    <col min="6170" max="6400" width="9" style="864"/>
    <col min="6401" max="6401" width="7.875" style="864" bestFit="1" customWidth="1"/>
    <col min="6402" max="6402" width="18.125" style="864" bestFit="1" customWidth="1"/>
    <col min="6403" max="6403" width="28" style="864" bestFit="1" customWidth="1"/>
    <col min="6404" max="6404" width="10.875" style="864" bestFit="1" customWidth="1"/>
    <col min="6405" max="6405" width="20.75" style="864" bestFit="1" customWidth="1"/>
    <col min="6406" max="6406" width="16.375" style="864" bestFit="1" customWidth="1"/>
    <col min="6407" max="6407" width="26.25" style="864" bestFit="1" customWidth="1"/>
    <col min="6408" max="6408" width="9.75" style="864" bestFit="1" customWidth="1"/>
    <col min="6409" max="6409" width="18.125" style="864" bestFit="1" customWidth="1"/>
    <col min="6410" max="6410" width="13.875" style="864" bestFit="1" customWidth="1"/>
    <col min="6411" max="6411" width="19.125" style="864" bestFit="1" customWidth="1"/>
    <col min="6412" max="6412" width="5.75" style="864" bestFit="1" customWidth="1"/>
    <col min="6413" max="6413" width="7.75" style="864" bestFit="1" customWidth="1"/>
    <col min="6414" max="6415" width="7.125" style="864" bestFit="1" customWidth="1"/>
    <col min="6416" max="6416" width="7.75" style="864" bestFit="1" customWidth="1"/>
    <col min="6417" max="6418" width="7.125" style="864" bestFit="1" customWidth="1"/>
    <col min="6419" max="6419" width="19.625" style="864" bestFit="1" customWidth="1"/>
    <col min="6420" max="6421" width="5.75" style="864" bestFit="1" customWidth="1"/>
    <col min="6422" max="6422" width="9" style="864"/>
    <col min="6423" max="6423" width="11.875" style="864" bestFit="1" customWidth="1"/>
    <col min="6424" max="6424" width="14.125" style="864" bestFit="1" customWidth="1"/>
    <col min="6425" max="6425" width="16.375" style="864" bestFit="1" customWidth="1"/>
    <col min="6426" max="6656" width="9" style="864"/>
    <col min="6657" max="6657" width="7.875" style="864" bestFit="1" customWidth="1"/>
    <col min="6658" max="6658" width="18.125" style="864" bestFit="1" customWidth="1"/>
    <col min="6659" max="6659" width="28" style="864" bestFit="1" customWidth="1"/>
    <col min="6660" max="6660" width="10.875" style="864" bestFit="1" customWidth="1"/>
    <col min="6661" max="6661" width="20.75" style="864" bestFit="1" customWidth="1"/>
    <col min="6662" max="6662" width="16.375" style="864" bestFit="1" customWidth="1"/>
    <col min="6663" max="6663" width="26.25" style="864" bestFit="1" customWidth="1"/>
    <col min="6664" max="6664" width="9.75" style="864" bestFit="1" customWidth="1"/>
    <col min="6665" max="6665" width="18.125" style="864" bestFit="1" customWidth="1"/>
    <col min="6666" max="6666" width="13.875" style="864" bestFit="1" customWidth="1"/>
    <col min="6667" max="6667" width="19.125" style="864" bestFit="1" customWidth="1"/>
    <col min="6668" max="6668" width="5.75" style="864" bestFit="1" customWidth="1"/>
    <col min="6669" max="6669" width="7.75" style="864" bestFit="1" customWidth="1"/>
    <col min="6670" max="6671" width="7.125" style="864" bestFit="1" customWidth="1"/>
    <col min="6672" max="6672" width="7.75" style="864" bestFit="1" customWidth="1"/>
    <col min="6673" max="6674" width="7.125" style="864" bestFit="1" customWidth="1"/>
    <col min="6675" max="6675" width="19.625" style="864" bestFit="1" customWidth="1"/>
    <col min="6676" max="6677" width="5.75" style="864" bestFit="1" customWidth="1"/>
    <col min="6678" max="6678" width="9" style="864"/>
    <col min="6679" max="6679" width="11.875" style="864" bestFit="1" customWidth="1"/>
    <col min="6680" max="6680" width="14.125" style="864" bestFit="1" customWidth="1"/>
    <col min="6681" max="6681" width="16.375" style="864" bestFit="1" customWidth="1"/>
    <col min="6682" max="6912" width="9" style="864"/>
    <col min="6913" max="6913" width="7.875" style="864" bestFit="1" customWidth="1"/>
    <col min="6914" max="6914" width="18.125" style="864" bestFit="1" customWidth="1"/>
    <col min="6915" max="6915" width="28" style="864" bestFit="1" customWidth="1"/>
    <col min="6916" max="6916" width="10.875" style="864" bestFit="1" customWidth="1"/>
    <col min="6917" max="6917" width="20.75" style="864" bestFit="1" customWidth="1"/>
    <col min="6918" max="6918" width="16.375" style="864" bestFit="1" customWidth="1"/>
    <col min="6919" max="6919" width="26.25" style="864" bestFit="1" customWidth="1"/>
    <col min="6920" max="6920" width="9.75" style="864" bestFit="1" customWidth="1"/>
    <col min="6921" max="6921" width="18.125" style="864" bestFit="1" customWidth="1"/>
    <col min="6922" max="6922" width="13.875" style="864" bestFit="1" customWidth="1"/>
    <col min="6923" max="6923" width="19.125" style="864" bestFit="1" customWidth="1"/>
    <col min="6924" max="6924" width="5.75" style="864" bestFit="1" customWidth="1"/>
    <col min="6925" max="6925" width="7.75" style="864" bestFit="1" customWidth="1"/>
    <col min="6926" max="6927" width="7.125" style="864" bestFit="1" customWidth="1"/>
    <col min="6928" max="6928" width="7.75" style="864" bestFit="1" customWidth="1"/>
    <col min="6929" max="6930" width="7.125" style="864" bestFit="1" customWidth="1"/>
    <col min="6931" max="6931" width="19.625" style="864" bestFit="1" customWidth="1"/>
    <col min="6932" max="6933" width="5.75" style="864" bestFit="1" customWidth="1"/>
    <col min="6934" max="6934" width="9" style="864"/>
    <col min="6935" max="6935" width="11.875" style="864" bestFit="1" customWidth="1"/>
    <col min="6936" max="6936" width="14.125" style="864" bestFit="1" customWidth="1"/>
    <col min="6937" max="6937" width="16.375" style="864" bestFit="1" customWidth="1"/>
    <col min="6938" max="7168" width="9" style="864"/>
    <col min="7169" max="7169" width="7.875" style="864" bestFit="1" customWidth="1"/>
    <col min="7170" max="7170" width="18.125" style="864" bestFit="1" customWidth="1"/>
    <col min="7171" max="7171" width="28" style="864" bestFit="1" customWidth="1"/>
    <col min="7172" max="7172" width="10.875" style="864" bestFit="1" customWidth="1"/>
    <col min="7173" max="7173" width="20.75" style="864" bestFit="1" customWidth="1"/>
    <col min="7174" max="7174" width="16.375" style="864" bestFit="1" customWidth="1"/>
    <col min="7175" max="7175" width="26.25" style="864" bestFit="1" customWidth="1"/>
    <col min="7176" max="7176" width="9.75" style="864" bestFit="1" customWidth="1"/>
    <col min="7177" max="7177" width="18.125" style="864" bestFit="1" customWidth="1"/>
    <col min="7178" max="7178" width="13.875" style="864" bestFit="1" customWidth="1"/>
    <col min="7179" max="7179" width="19.125" style="864" bestFit="1" customWidth="1"/>
    <col min="7180" max="7180" width="5.75" style="864" bestFit="1" customWidth="1"/>
    <col min="7181" max="7181" width="7.75" style="864" bestFit="1" customWidth="1"/>
    <col min="7182" max="7183" width="7.125" style="864" bestFit="1" customWidth="1"/>
    <col min="7184" max="7184" width="7.75" style="864" bestFit="1" customWidth="1"/>
    <col min="7185" max="7186" width="7.125" style="864" bestFit="1" customWidth="1"/>
    <col min="7187" max="7187" width="19.625" style="864" bestFit="1" customWidth="1"/>
    <col min="7188" max="7189" width="5.75" style="864" bestFit="1" customWidth="1"/>
    <col min="7190" max="7190" width="9" style="864"/>
    <col min="7191" max="7191" width="11.875" style="864" bestFit="1" customWidth="1"/>
    <col min="7192" max="7192" width="14.125" style="864" bestFit="1" customWidth="1"/>
    <col min="7193" max="7193" width="16.375" style="864" bestFit="1" customWidth="1"/>
    <col min="7194" max="7424" width="9" style="864"/>
    <col min="7425" max="7425" width="7.875" style="864" bestFit="1" customWidth="1"/>
    <col min="7426" max="7426" width="18.125" style="864" bestFit="1" customWidth="1"/>
    <col min="7427" max="7427" width="28" style="864" bestFit="1" customWidth="1"/>
    <col min="7428" max="7428" width="10.875" style="864" bestFit="1" customWidth="1"/>
    <col min="7429" max="7429" width="20.75" style="864" bestFit="1" customWidth="1"/>
    <col min="7430" max="7430" width="16.375" style="864" bestFit="1" customWidth="1"/>
    <col min="7431" max="7431" width="26.25" style="864" bestFit="1" customWidth="1"/>
    <col min="7432" max="7432" width="9.75" style="864" bestFit="1" customWidth="1"/>
    <col min="7433" max="7433" width="18.125" style="864" bestFit="1" customWidth="1"/>
    <col min="7434" max="7434" width="13.875" style="864" bestFit="1" customWidth="1"/>
    <col min="7435" max="7435" width="19.125" style="864" bestFit="1" customWidth="1"/>
    <col min="7436" max="7436" width="5.75" style="864" bestFit="1" customWidth="1"/>
    <col min="7437" max="7437" width="7.75" style="864" bestFit="1" customWidth="1"/>
    <col min="7438" max="7439" width="7.125" style="864" bestFit="1" customWidth="1"/>
    <col min="7440" max="7440" width="7.75" style="864" bestFit="1" customWidth="1"/>
    <col min="7441" max="7442" width="7.125" style="864" bestFit="1" customWidth="1"/>
    <col min="7443" max="7443" width="19.625" style="864" bestFit="1" customWidth="1"/>
    <col min="7444" max="7445" width="5.75" style="864" bestFit="1" customWidth="1"/>
    <col min="7446" max="7446" width="9" style="864"/>
    <col min="7447" max="7447" width="11.875" style="864" bestFit="1" customWidth="1"/>
    <col min="7448" max="7448" width="14.125" style="864" bestFit="1" customWidth="1"/>
    <col min="7449" max="7449" width="16.375" style="864" bestFit="1" customWidth="1"/>
    <col min="7450" max="7680" width="9" style="864"/>
    <col min="7681" max="7681" width="7.875" style="864" bestFit="1" customWidth="1"/>
    <col min="7682" max="7682" width="18.125" style="864" bestFit="1" customWidth="1"/>
    <col min="7683" max="7683" width="28" style="864" bestFit="1" customWidth="1"/>
    <col min="7684" max="7684" width="10.875" style="864" bestFit="1" customWidth="1"/>
    <col min="7685" max="7685" width="20.75" style="864" bestFit="1" customWidth="1"/>
    <col min="7686" max="7686" width="16.375" style="864" bestFit="1" customWidth="1"/>
    <col min="7687" max="7687" width="26.25" style="864" bestFit="1" customWidth="1"/>
    <col min="7688" max="7688" width="9.75" style="864" bestFit="1" customWidth="1"/>
    <col min="7689" max="7689" width="18.125" style="864" bestFit="1" customWidth="1"/>
    <col min="7690" max="7690" width="13.875" style="864" bestFit="1" customWidth="1"/>
    <col min="7691" max="7691" width="19.125" style="864" bestFit="1" customWidth="1"/>
    <col min="7692" max="7692" width="5.75" style="864" bestFit="1" customWidth="1"/>
    <col min="7693" max="7693" width="7.75" style="864" bestFit="1" customWidth="1"/>
    <col min="7694" max="7695" width="7.125" style="864" bestFit="1" customWidth="1"/>
    <col min="7696" max="7696" width="7.75" style="864" bestFit="1" customWidth="1"/>
    <col min="7697" max="7698" width="7.125" style="864" bestFit="1" customWidth="1"/>
    <col min="7699" max="7699" width="19.625" style="864" bestFit="1" customWidth="1"/>
    <col min="7700" max="7701" width="5.75" style="864" bestFit="1" customWidth="1"/>
    <col min="7702" max="7702" width="9" style="864"/>
    <col min="7703" max="7703" width="11.875" style="864" bestFit="1" customWidth="1"/>
    <col min="7704" max="7704" width="14.125" style="864" bestFit="1" customWidth="1"/>
    <col min="7705" max="7705" width="16.375" style="864" bestFit="1" customWidth="1"/>
    <col min="7706" max="7936" width="9" style="864"/>
    <col min="7937" max="7937" width="7.875" style="864" bestFit="1" customWidth="1"/>
    <col min="7938" max="7938" width="18.125" style="864" bestFit="1" customWidth="1"/>
    <col min="7939" max="7939" width="28" style="864" bestFit="1" customWidth="1"/>
    <col min="7940" max="7940" width="10.875" style="864" bestFit="1" customWidth="1"/>
    <col min="7941" max="7941" width="20.75" style="864" bestFit="1" customWidth="1"/>
    <col min="7942" max="7942" width="16.375" style="864" bestFit="1" customWidth="1"/>
    <col min="7943" max="7943" width="26.25" style="864" bestFit="1" customWidth="1"/>
    <col min="7944" max="7944" width="9.75" style="864" bestFit="1" customWidth="1"/>
    <col min="7945" max="7945" width="18.125" style="864" bestFit="1" customWidth="1"/>
    <col min="7946" max="7946" width="13.875" style="864" bestFit="1" customWidth="1"/>
    <col min="7947" max="7947" width="19.125" style="864" bestFit="1" customWidth="1"/>
    <col min="7948" max="7948" width="5.75" style="864" bestFit="1" customWidth="1"/>
    <col min="7949" max="7949" width="7.75" style="864" bestFit="1" customWidth="1"/>
    <col min="7950" max="7951" width="7.125" style="864" bestFit="1" customWidth="1"/>
    <col min="7952" max="7952" width="7.75" style="864" bestFit="1" customWidth="1"/>
    <col min="7953" max="7954" width="7.125" style="864" bestFit="1" customWidth="1"/>
    <col min="7955" max="7955" width="19.625" style="864" bestFit="1" customWidth="1"/>
    <col min="7956" max="7957" width="5.75" style="864" bestFit="1" customWidth="1"/>
    <col min="7958" max="7958" width="9" style="864"/>
    <col min="7959" max="7959" width="11.875" style="864" bestFit="1" customWidth="1"/>
    <col min="7960" max="7960" width="14.125" style="864" bestFit="1" customWidth="1"/>
    <col min="7961" max="7961" width="16.375" style="864" bestFit="1" customWidth="1"/>
    <col min="7962" max="8192" width="9" style="864"/>
    <col min="8193" max="8193" width="7.875" style="864" bestFit="1" customWidth="1"/>
    <col min="8194" max="8194" width="18.125" style="864" bestFit="1" customWidth="1"/>
    <col min="8195" max="8195" width="28" style="864" bestFit="1" customWidth="1"/>
    <col min="8196" max="8196" width="10.875" style="864" bestFit="1" customWidth="1"/>
    <col min="8197" max="8197" width="20.75" style="864" bestFit="1" customWidth="1"/>
    <col min="8198" max="8198" width="16.375" style="864" bestFit="1" customWidth="1"/>
    <col min="8199" max="8199" width="26.25" style="864" bestFit="1" customWidth="1"/>
    <col min="8200" max="8200" width="9.75" style="864" bestFit="1" customWidth="1"/>
    <col min="8201" max="8201" width="18.125" style="864" bestFit="1" customWidth="1"/>
    <col min="8202" max="8202" width="13.875" style="864" bestFit="1" customWidth="1"/>
    <col min="8203" max="8203" width="19.125" style="864" bestFit="1" customWidth="1"/>
    <col min="8204" max="8204" width="5.75" style="864" bestFit="1" customWidth="1"/>
    <col min="8205" max="8205" width="7.75" style="864" bestFit="1" customWidth="1"/>
    <col min="8206" max="8207" width="7.125" style="864" bestFit="1" customWidth="1"/>
    <col min="8208" max="8208" width="7.75" style="864" bestFit="1" customWidth="1"/>
    <col min="8209" max="8210" width="7.125" style="864" bestFit="1" customWidth="1"/>
    <col min="8211" max="8211" width="19.625" style="864" bestFit="1" customWidth="1"/>
    <col min="8212" max="8213" width="5.75" style="864" bestFit="1" customWidth="1"/>
    <col min="8214" max="8214" width="9" style="864"/>
    <col min="8215" max="8215" width="11.875" style="864" bestFit="1" customWidth="1"/>
    <col min="8216" max="8216" width="14.125" style="864" bestFit="1" customWidth="1"/>
    <col min="8217" max="8217" width="16.375" style="864" bestFit="1" customWidth="1"/>
    <col min="8218" max="8448" width="9" style="864"/>
    <col min="8449" max="8449" width="7.875" style="864" bestFit="1" customWidth="1"/>
    <col min="8450" max="8450" width="18.125" style="864" bestFit="1" customWidth="1"/>
    <col min="8451" max="8451" width="28" style="864" bestFit="1" customWidth="1"/>
    <col min="8452" max="8452" width="10.875" style="864" bestFit="1" customWidth="1"/>
    <col min="8453" max="8453" width="20.75" style="864" bestFit="1" customWidth="1"/>
    <col min="8454" max="8454" width="16.375" style="864" bestFit="1" customWidth="1"/>
    <col min="8455" max="8455" width="26.25" style="864" bestFit="1" customWidth="1"/>
    <col min="8456" max="8456" width="9.75" style="864" bestFit="1" customWidth="1"/>
    <col min="8457" max="8457" width="18.125" style="864" bestFit="1" customWidth="1"/>
    <col min="8458" max="8458" width="13.875" style="864" bestFit="1" customWidth="1"/>
    <col min="8459" max="8459" width="19.125" style="864" bestFit="1" customWidth="1"/>
    <col min="8460" max="8460" width="5.75" style="864" bestFit="1" customWidth="1"/>
    <col min="8461" max="8461" width="7.75" style="864" bestFit="1" customWidth="1"/>
    <col min="8462" max="8463" width="7.125" style="864" bestFit="1" customWidth="1"/>
    <col min="8464" max="8464" width="7.75" style="864" bestFit="1" customWidth="1"/>
    <col min="8465" max="8466" width="7.125" style="864" bestFit="1" customWidth="1"/>
    <col min="8467" max="8467" width="19.625" style="864" bestFit="1" customWidth="1"/>
    <col min="8468" max="8469" width="5.75" style="864" bestFit="1" customWidth="1"/>
    <col min="8470" max="8470" width="9" style="864"/>
    <col min="8471" max="8471" width="11.875" style="864" bestFit="1" customWidth="1"/>
    <col min="8472" max="8472" width="14.125" style="864" bestFit="1" customWidth="1"/>
    <col min="8473" max="8473" width="16.375" style="864" bestFit="1" customWidth="1"/>
    <col min="8474" max="8704" width="9" style="864"/>
    <col min="8705" max="8705" width="7.875" style="864" bestFit="1" customWidth="1"/>
    <col min="8706" max="8706" width="18.125" style="864" bestFit="1" customWidth="1"/>
    <col min="8707" max="8707" width="28" style="864" bestFit="1" customWidth="1"/>
    <col min="8708" max="8708" width="10.875" style="864" bestFit="1" customWidth="1"/>
    <col min="8709" max="8709" width="20.75" style="864" bestFit="1" customWidth="1"/>
    <col min="8710" max="8710" width="16.375" style="864" bestFit="1" customWidth="1"/>
    <col min="8711" max="8711" width="26.25" style="864" bestFit="1" customWidth="1"/>
    <col min="8712" max="8712" width="9.75" style="864" bestFit="1" customWidth="1"/>
    <col min="8713" max="8713" width="18.125" style="864" bestFit="1" customWidth="1"/>
    <col min="8714" max="8714" width="13.875" style="864" bestFit="1" customWidth="1"/>
    <col min="8715" max="8715" width="19.125" style="864" bestFit="1" customWidth="1"/>
    <col min="8716" max="8716" width="5.75" style="864" bestFit="1" customWidth="1"/>
    <col min="8717" max="8717" width="7.75" style="864" bestFit="1" customWidth="1"/>
    <col min="8718" max="8719" width="7.125" style="864" bestFit="1" customWidth="1"/>
    <col min="8720" max="8720" width="7.75" style="864" bestFit="1" customWidth="1"/>
    <col min="8721" max="8722" width="7.125" style="864" bestFit="1" customWidth="1"/>
    <col min="8723" max="8723" width="19.625" style="864" bestFit="1" customWidth="1"/>
    <col min="8724" max="8725" width="5.75" style="864" bestFit="1" customWidth="1"/>
    <col min="8726" max="8726" width="9" style="864"/>
    <col min="8727" max="8727" width="11.875" style="864" bestFit="1" customWidth="1"/>
    <col min="8728" max="8728" width="14.125" style="864" bestFit="1" customWidth="1"/>
    <col min="8729" max="8729" width="16.375" style="864" bestFit="1" customWidth="1"/>
    <col min="8730" max="8960" width="9" style="864"/>
    <col min="8961" max="8961" width="7.875" style="864" bestFit="1" customWidth="1"/>
    <col min="8962" max="8962" width="18.125" style="864" bestFit="1" customWidth="1"/>
    <col min="8963" max="8963" width="28" style="864" bestFit="1" customWidth="1"/>
    <col min="8964" max="8964" width="10.875" style="864" bestFit="1" customWidth="1"/>
    <col min="8965" max="8965" width="20.75" style="864" bestFit="1" customWidth="1"/>
    <col min="8966" max="8966" width="16.375" style="864" bestFit="1" customWidth="1"/>
    <col min="8967" max="8967" width="26.25" style="864" bestFit="1" customWidth="1"/>
    <col min="8968" max="8968" width="9.75" style="864" bestFit="1" customWidth="1"/>
    <col min="8969" max="8969" width="18.125" style="864" bestFit="1" customWidth="1"/>
    <col min="8970" max="8970" width="13.875" style="864" bestFit="1" customWidth="1"/>
    <col min="8971" max="8971" width="19.125" style="864" bestFit="1" customWidth="1"/>
    <col min="8972" max="8972" width="5.75" style="864" bestFit="1" customWidth="1"/>
    <col min="8973" max="8973" width="7.75" style="864" bestFit="1" customWidth="1"/>
    <col min="8974" max="8975" width="7.125" style="864" bestFit="1" customWidth="1"/>
    <col min="8976" max="8976" width="7.75" style="864" bestFit="1" customWidth="1"/>
    <col min="8977" max="8978" width="7.125" style="864" bestFit="1" customWidth="1"/>
    <col min="8979" max="8979" width="19.625" style="864" bestFit="1" customWidth="1"/>
    <col min="8980" max="8981" width="5.75" style="864" bestFit="1" customWidth="1"/>
    <col min="8982" max="8982" width="9" style="864"/>
    <col min="8983" max="8983" width="11.875" style="864" bestFit="1" customWidth="1"/>
    <col min="8984" max="8984" width="14.125" style="864" bestFit="1" customWidth="1"/>
    <col min="8985" max="8985" width="16.375" style="864" bestFit="1" customWidth="1"/>
    <col min="8986" max="9216" width="9" style="864"/>
    <col min="9217" max="9217" width="7.875" style="864" bestFit="1" customWidth="1"/>
    <col min="9218" max="9218" width="18.125" style="864" bestFit="1" customWidth="1"/>
    <col min="9219" max="9219" width="28" style="864" bestFit="1" customWidth="1"/>
    <col min="9220" max="9220" width="10.875" style="864" bestFit="1" customWidth="1"/>
    <col min="9221" max="9221" width="20.75" style="864" bestFit="1" customWidth="1"/>
    <col min="9222" max="9222" width="16.375" style="864" bestFit="1" customWidth="1"/>
    <col min="9223" max="9223" width="26.25" style="864" bestFit="1" customWidth="1"/>
    <col min="9224" max="9224" width="9.75" style="864" bestFit="1" customWidth="1"/>
    <col min="9225" max="9225" width="18.125" style="864" bestFit="1" customWidth="1"/>
    <col min="9226" max="9226" width="13.875" style="864" bestFit="1" customWidth="1"/>
    <col min="9227" max="9227" width="19.125" style="864" bestFit="1" customWidth="1"/>
    <col min="9228" max="9228" width="5.75" style="864" bestFit="1" customWidth="1"/>
    <col min="9229" max="9229" width="7.75" style="864" bestFit="1" customWidth="1"/>
    <col min="9230" max="9231" width="7.125" style="864" bestFit="1" customWidth="1"/>
    <col min="9232" max="9232" width="7.75" style="864" bestFit="1" customWidth="1"/>
    <col min="9233" max="9234" width="7.125" style="864" bestFit="1" customWidth="1"/>
    <col min="9235" max="9235" width="19.625" style="864" bestFit="1" customWidth="1"/>
    <col min="9236" max="9237" width="5.75" style="864" bestFit="1" customWidth="1"/>
    <col min="9238" max="9238" width="9" style="864"/>
    <col min="9239" max="9239" width="11.875" style="864" bestFit="1" customWidth="1"/>
    <col min="9240" max="9240" width="14.125" style="864" bestFit="1" customWidth="1"/>
    <col min="9241" max="9241" width="16.375" style="864" bestFit="1" customWidth="1"/>
    <col min="9242" max="9472" width="9" style="864"/>
    <col min="9473" max="9473" width="7.875" style="864" bestFit="1" customWidth="1"/>
    <col min="9474" max="9474" width="18.125" style="864" bestFit="1" customWidth="1"/>
    <col min="9475" max="9475" width="28" style="864" bestFit="1" customWidth="1"/>
    <col min="9476" max="9476" width="10.875" style="864" bestFit="1" customWidth="1"/>
    <col min="9477" max="9477" width="20.75" style="864" bestFit="1" customWidth="1"/>
    <col min="9478" max="9478" width="16.375" style="864" bestFit="1" customWidth="1"/>
    <col min="9479" max="9479" width="26.25" style="864" bestFit="1" customWidth="1"/>
    <col min="9480" max="9480" width="9.75" style="864" bestFit="1" customWidth="1"/>
    <col min="9481" max="9481" width="18.125" style="864" bestFit="1" customWidth="1"/>
    <col min="9482" max="9482" width="13.875" style="864" bestFit="1" customWidth="1"/>
    <col min="9483" max="9483" width="19.125" style="864" bestFit="1" customWidth="1"/>
    <col min="9484" max="9484" width="5.75" style="864" bestFit="1" customWidth="1"/>
    <col min="9485" max="9485" width="7.75" style="864" bestFit="1" customWidth="1"/>
    <col min="9486" max="9487" width="7.125" style="864" bestFit="1" customWidth="1"/>
    <col min="9488" max="9488" width="7.75" style="864" bestFit="1" customWidth="1"/>
    <col min="9489" max="9490" width="7.125" style="864" bestFit="1" customWidth="1"/>
    <col min="9491" max="9491" width="19.625" style="864" bestFit="1" customWidth="1"/>
    <col min="9492" max="9493" width="5.75" style="864" bestFit="1" customWidth="1"/>
    <col min="9494" max="9494" width="9" style="864"/>
    <col min="9495" max="9495" width="11.875" style="864" bestFit="1" customWidth="1"/>
    <col min="9496" max="9496" width="14.125" style="864" bestFit="1" customWidth="1"/>
    <col min="9497" max="9497" width="16.375" style="864" bestFit="1" customWidth="1"/>
    <col min="9498" max="9728" width="9" style="864"/>
    <col min="9729" max="9729" width="7.875" style="864" bestFit="1" customWidth="1"/>
    <col min="9730" max="9730" width="18.125" style="864" bestFit="1" customWidth="1"/>
    <col min="9731" max="9731" width="28" style="864" bestFit="1" customWidth="1"/>
    <col min="9732" max="9732" width="10.875" style="864" bestFit="1" customWidth="1"/>
    <col min="9733" max="9733" width="20.75" style="864" bestFit="1" customWidth="1"/>
    <col min="9734" max="9734" width="16.375" style="864" bestFit="1" customWidth="1"/>
    <col min="9735" max="9735" width="26.25" style="864" bestFit="1" customWidth="1"/>
    <col min="9736" max="9736" width="9.75" style="864" bestFit="1" customWidth="1"/>
    <col min="9737" max="9737" width="18.125" style="864" bestFit="1" customWidth="1"/>
    <col min="9738" max="9738" width="13.875" style="864" bestFit="1" customWidth="1"/>
    <col min="9739" max="9739" width="19.125" style="864" bestFit="1" customWidth="1"/>
    <col min="9740" max="9740" width="5.75" style="864" bestFit="1" customWidth="1"/>
    <col min="9741" max="9741" width="7.75" style="864" bestFit="1" customWidth="1"/>
    <col min="9742" max="9743" width="7.125" style="864" bestFit="1" customWidth="1"/>
    <col min="9744" max="9744" width="7.75" style="864" bestFit="1" customWidth="1"/>
    <col min="9745" max="9746" width="7.125" style="864" bestFit="1" customWidth="1"/>
    <col min="9747" max="9747" width="19.625" style="864" bestFit="1" customWidth="1"/>
    <col min="9748" max="9749" width="5.75" style="864" bestFit="1" customWidth="1"/>
    <col min="9750" max="9750" width="9" style="864"/>
    <col min="9751" max="9751" width="11.875" style="864" bestFit="1" customWidth="1"/>
    <col min="9752" max="9752" width="14.125" style="864" bestFit="1" customWidth="1"/>
    <col min="9753" max="9753" width="16.375" style="864" bestFit="1" customWidth="1"/>
    <col min="9754" max="9984" width="9" style="864"/>
    <col min="9985" max="9985" width="7.875" style="864" bestFit="1" customWidth="1"/>
    <col min="9986" max="9986" width="18.125" style="864" bestFit="1" customWidth="1"/>
    <col min="9987" max="9987" width="28" style="864" bestFit="1" customWidth="1"/>
    <col min="9988" max="9988" width="10.875" style="864" bestFit="1" customWidth="1"/>
    <col min="9989" max="9989" width="20.75" style="864" bestFit="1" customWidth="1"/>
    <col min="9990" max="9990" width="16.375" style="864" bestFit="1" customWidth="1"/>
    <col min="9991" max="9991" width="26.25" style="864" bestFit="1" customWidth="1"/>
    <col min="9992" max="9992" width="9.75" style="864" bestFit="1" customWidth="1"/>
    <col min="9993" max="9993" width="18.125" style="864" bestFit="1" customWidth="1"/>
    <col min="9994" max="9994" width="13.875" style="864" bestFit="1" customWidth="1"/>
    <col min="9995" max="9995" width="19.125" style="864" bestFit="1" customWidth="1"/>
    <col min="9996" max="9996" width="5.75" style="864" bestFit="1" customWidth="1"/>
    <col min="9997" max="9997" width="7.75" style="864" bestFit="1" customWidth="1"/>
    <col min="9998" max="9999" width="7.125" style="864" bestFit="1" customWidth="1"/>
    <col min="10000" max="10000" width="7.75" style="864" bestFit="1" customWidth="1"/>
    <col min="10001" max="10002" width="7.125" style="864" bestFit="1" customWidth="1"/>
    <col min="10003" max="10003" width="19.625" style="864" bestFit="1" customWidth="1"/>
    <col min="10004" max="10005" width="5.75" style="864" bestFit="1" customWidth="1"/>
    <col min="10006" max="10006" width="9" style="864"/>
    <col min="10007" max="10007" width="11.875" style="864" bestFit="1" customWidth="1"/>
    <col min="10008" max="10008" width="14.125" style="864" bestFit="1" customWidth="1"/>
    <col min="10009" max="10009" width="16.375" style="864" bestFit="1" customWidth="1"/>
    <col min="10010" max="10240" width="9" style="864"/>
    <col min="10241" max="10241" width="7.875" style="864" bestFit="1" customWidth="1"/>
    <col min="10242" max="10242" width="18.125" style="864" bestFit="1" customWidth="1"/>
    <col min="10243" max="10243" width="28" style="864" bestFit="1" customWidth="1"/>
    <col min="10244" max="10244" width="10.875" style="864" bestFit="1" customWidth="1"/>
    <col min="10245" max="10245" width="20.75" style="864" bestFit="1" customWidth="1"/>
    <col min="10246" max="10246" width="16.375" style="864" bestFit="1" customWidth="1"/>
    <col min="10247" max="10247" width="26.25" style="864" bestFit="1" customWidth="1"/>
    <col min="10248" max="10248" width="9.75" style="864" bestFit="1" customWidth="1"/>
    <col min="10249" max="10249" width="18.125" style="864" bestFit="1" customWidth="1"/>
    <col min="10250" max="10250" width="13.875" style="864" bestFit="1" customWidth="1"/>
    <col min="10251" max="10251" width="19.125" style="864" bestFit="1" customWidth="1"/>
    <col min="10252" max="10252" width="5.75" style="864" bestFit="1" customWidth="1"/>
    <col min="10253" max="10253" width="7.75" style="864" bestFit="1" customWidth="1"/>
    <col min="10254" max="10255" width="7.125" style="864" bestFit="1" customWidth="1"/>
    <col min="10256" max="10256" width="7.75" style="864" bestFit="1" customWidth="1"/>
    <col min="10257" max="10258" width="7.125" style="864" bestFit="1" customWidth="1"/>
    <col min="10259" max="10259" width="19.625" style="864" bestFit="1" customWidth="1"/>
    <col min="10260" max="10261" width="5.75" style="864" bestFit="1" customWidth="1"/>
    <col min="10262" max="10262" width="9" style="864"/>
    <col min="10263" max="10263" width="11.875" style="864" bestFit="1" customWidth="1"/>
    <col min="10264" max="10264" width="14.125" style="864" bestFit="1" customWidth="1"/>
    <col min="10265" max="10265" width="16.375" style="864" bestFit="1" customWidth="1"/>
    <col min="10266" max="10496" width="9" style="864"/>
    <col min="10497" max="10497" width="7.875" style="864" bestFit="1" customWidth="1"/>
    <col min="10498" max="10498" width="18.125" style="864" bestFit="1" customWidth="1"/>
    <col min="10499" max="10499" width="28" style="864" bestFit="1" customWidth="1"/>
    <col min="10500" max="10500" width="10.875" style="864" bestFit="1" customWidth="1"/>
    <col min="10501" max="10501" width="20.75" style="864" bestFit="1" customWidth="1"/>
    <col min="10502" max="10502" width="16.375" style="864" bestFit="1" customWidth="1"/>
    <col min="10503" max="10503" width="26.25" style="864" bestFit="1" customWidth="1"/>
    <col min="10504" max="10504" width="9.75" style="864" bestFit="1" customWidth="1"/>
    <col min="10505" max="10505" width="18.125" style="864" bestFit="1" customWidth="1"/>
    <col min="10506" max="10506" width="13.875" style="864" bestFit="1" customWidth="1"/>
    <col min="10507" max="10507" width="19.125" style="864" bestFit="1" customWidth="1"/>
    <col min="10508" max="10508" width="5.75" style="864" bestFit="1" customWidth="1"/>
    <col min="10509" max="10509" width="7.75" style="864" bestFit="1" customWidth="1"/>
    <col min="10510" max="10511" width="7.125" style="864" bestFit="1" customWidth="1"/>
    <col min="10512" max="10512" width="7.75" style="864" bestFit="1" customWidth="1"/>
    <col min="10513" max="10514" width="7.125" style="864" bestFit="1" customWidth="1"/>
    <col min="10515" max="10515" width="19.625" style="864" bestFit="1" customWidth="1"/>
    <col min="10516" max="10517" width="5.75" style="864" bestFit="1" customWidth="1"/>
    <col min="10518" max="10518" width="9" style="864"/>
    <col min="10519" max="10519" width="11.875" style="864" bestFit="1" customWidth="1"/>
    <col min="10520" max="10520" width="14.125" style="864" bestFit="1" customWidth="1"/>
    <col min="10521" max="10521" width="16.375" style="864" bestFit="1" customWidth="1"/>
    <col min="10522" max="10752" width="9" style="864"/>
    <col min="10753" max="10753" width="7.875" style="864" bestFit="1" customWidth="1"/>
    <col min="10754" max="10754" width="18.125" style="864" bestFit="1" customWidth="1"/>
    <col min="10755" max="10755" width="28" style="864" bestFit="1" customWidth="1"/>
    <col min="10756" max="10756" width="10.875" style="864" bestFit="1" customWidth="1"/>
    <col min="10757" max="10757" width="20.75" style="864" bestFit="1" customWidth="1"/>
    <col min="10758" max="10758" width="16.375" style="864" bestFit="1" customWidth="1"/>
    <col min="10759" max="10759" width="26.25" style="864" bestFit="1" customWidth="1"/>
    <col min="10760" max="10760" width="9.75" style="864" bestFit="1" customWidth="1"/>
    <col min="10761" max="10761" width="18.125" style="864" bestFit="1" customWidth="1"/>
    <col min="10762" max="10762" width="13.875" style="864" bestFit="1" customWidth="1"/>
    <col min="10763" max="10763" width="19.125" style="864" bestFit="1" customWidth="1"/>
    <col min="10764" max="10764" width="5.75" style="864" bestFit="1" customWidth="1"/>
    <col min="10765" max="10765" width="7.75" style="864" bestFit="1" customWidth="1"/>
    <col min="10766" max="10767" width="7.125" style="864" bestFit="1" customWidth="1"/>
    <col min="10768" max="10768" width="7.75" style="864" bestFit="1" customWidth="1"/>
    <col min="10769" max="10770" width="7.125" style="864" bestFit="1" customWidth="1"/>
    <col min="10771" max="10771" width="19.625" style="864" bestFit="1" customWidth="1"/>
    <col min="10772" max="10773" width="5.75" style="864" bestFit="1" customWidth="1"/>
    <col min="10774" max="10774" width="9" style="864"/>
    <col min="10775" max="10775" width="11.875" style="864" bestFit="1" customWidth="1"/>
    <col min="10776" max="10776" width="14.125" style="864" bestFit="1" customWidth="1"/>
    <col min="10777" max="10777" width="16.375" style="864" bestFit="1" customWidth="1"/>
    <col min="10778" max="11008" width="9" style="864"/>
    <col min="11009" max="11009" width="7.875" style="864" bestFit="1" customWidth="1"/>
    <col min="11010" max="11010" width="18.125" style="864" bestFit="1" customWidth="1"/>
    <col min="11011" max="11011" width="28" style="864" bestFit="1" customWidth="1"/>
    <col min="11012" max="11012" width="10.875" style="864" bestFit="1" customWidth="1"/>
    <col min="11013" max="11013" width="20.75" style="864" bestFit="1" customWidth="1"/>
    <col min="11014" max="11014" width="16.375" style="864" bestFit="1" customWidth="1"/>
    <col min="11015" max="11015" width="26.25" style="864" bestFit="1" customWidth="1"/>
    <col min="11016" max="11016" width="9.75" style="864" bestFit="1" customWidth="1"/>
    <col min="11017" max="11017" width="18.125" style="864" bestFit="1" customWidth="1"/>
    <col min="11018" max="11018" width="13.875" style="864" bestFit="1" customWidth="1"/>
    <col min="11019" max="11019" width="19.125" style="864" bestFit="1" customWidth="1"/>
    <col min="11020" max="11020" width="5.75" style="864" bestFit="1" customWidth="1"/>
    <col min="11021" max="11021" width="7.75" style="864" bestFit="1" customWidth="1"/>
    <col min="11022" max="11023" width="7.125" style="864" bestFit="1" customWidth="1"/>
    <col min="11024" max="11024" width="7.75" style="864" bestFit="1" customWidth="1"/>
    <col min="11025" max="11026" width="7.125" style="864" bestFit="1" customWidth="1"/>
    <col min="11027" max="11027" width="19.625" style="864" bestFit="1" customWidth="1"/>
    <col min="11028" max="11029" width="5.75" style="864" bestFit="1" customWidth="1"/>
    <col min="11030" max="11030" width="9" style="864"/>
    <col min="11031" max="11031" width="11.875" style="864" bestFit="1" customWidth="1"/>
    <col min="11032" max="11032" width="14.125" style="864" bestFit="1" customWidth="1"/>
    <col min="11033" max="11033" width="16.375" style="864" bestFit="1" customWidth="1"/>
    <col min="11034" max="11264" width="9" style="864"/>
    <col min="11265" max="11265" width="7.875" style="864" bestFit="1" customWidth="1"/>
    <col min="11266" max="11266" width="18.125" style="864" bestFit="1" customWidth="1"/>
    <col min="11267" max="11267" width="28" style="864" bestFit="1" customWidth="1"/>
    <col min="11268" max="11268" width="10.875" style="864" bestFit="1" customWidth="1"/>
    <col min="11269" max="11269" width="20.75" style="864" bestFit="1" customWidth="1"/>
    <col min="11270" max="11270" width="16.375" style="864" bestFit="1" customWidth="1"/>
    <col min="11271" max="11271" width="26.25" style="864" bestFit="1" customWidth="1"/>
    <col min="11272" max="11272" width="9.75" style="864" bestFit="1" customWidth="1"/>
    <col min="11273" max="11273" width="18.125" style="864" bestFit="1" customWidth="1"/>
    <col min="11274" max="11274" width="13.875" style="864" bestFit="1" customWidth="1"/>
    <col min="11275" max="11275" width="19.125" style="864" bestFit="1" customWidth="1"/>
    <col min="11276" max="11276" width="5.75" style="864" bestFit="1" customWidth="1"/>
    <col min="11277" max="11277" width="7.75" style="864" bestFit="1" customWidth="1"/>
    <col min="11278" max="11279" width="7.125" style="864" bestFit="1" customWidth="1"/>
    <col min="11280" max="11280" width="7.75" style="864" bestFit="1" customWidth="1"/>
    <col min="11281" max="11282" width="7.125" style="864" bestFit="1" customWidth="1"/>
    <col min="11283" max="11283" width="19.625" style="864" bestFit="1" customWidth="1"/>
    <col min="11284" max="11285" width="5.75" style="864" bestFit="1" customWidth="1"/>
    <col min="11286" max="11286" width="9" style="864"/>
    <col min="11287" max="11287" width="11.875" style="864" bestFit="1" customWidth="1"/>
    <col min="11288" max="11288" width="14.125" style="864" bestFit="1" customWidth="1"/>
    <col min="11289" max="11289" width="16.375" style="864" bestFit="1" customWidth="1"/>
    <col min="11290" max="11520" width="9" style="864"/>
    <col min="11521" max="11521" width="7.875" style="864" bestFit="1" customWidth="1"/>
    <col min="11522" max="11522" width="18.125" style="864" bestFit="1" customWidth="1"/>
    <col min="11523" max="11523" width="28" style="864" bestFit="1" customWidth="1"/>
    <col min="11524" max="11524" width="10.875" style="864" bestFit="1" customWidth="1"/>
    <col min="11525" max="11525" width="20.75" style="864" bestFit="1" customWidth="1"/>
    <col min="11526" max="11526" width="16.375" style="864" bestFit="1" customWidth="1"/>
    <col min="11527" max="11527" width="26.25" style="864" bestFit="1" customWidth="1"/>
    <col min="11528" max="11528" width="9.75" style="864" bestFit="1" customWidth="1"/>
    <col min="11529" max="11529" width="18.125" style="864" bestFit="1" customWidth="1"/>
    <col min="11530" max="11530" width="13.875" style="864" bestFit="1" customWidth="1"/>
    <col min="11531" max="11531" width="19.125" style="864" bestFit="1" customWidth="1"/>
    <col min="11532" max="11532" width="5.75" style="864" bestFit="1" customWidth="1"/>
    <col min="11533" max="11533" width="7.75" style="864" bestFit="1" customWidth="1"/>
    <col min="11534" max="11535" width="7.125" style="864" bestFit="1" customWidth="1"/>
    <col min="11536" max="11536" width="7.75" style="864" bestFit="1" customWidth="1"/>
    <col min="11537" max="11538" width="7.125" style="864" bestFit="1" customWidth="1"/>
    <col min="11539" max="11539" width="19.625" style="864" bestFit="1" customWidth="1"/>
    <col min="11540" max="11541" width="5.75" style="864" bestFit="1" customWidth="1"/>
    <col min="11542" max="11542" width="9" style="864"/>
    <col min="11543" max="11543" width="11.875" style="864" bestFit="1" customWidth="1"/>
    <col min="11544" max="11544" width="14.125" style="864" bestFit="1" customWidth="1"/>
    <col min="11545" max="11545" width="16.375" style="864" bestFit="1" customWidth="1"/>
    <col min="11546" max="11776" width="9" style="864"/>
    <col min="11777" max="11777" width="7.875" style="864" bestFit="1" customWidth="1"/>
    <col min="11778" max="11778" width="18.125" style="864" bestFit="1" customWidth="1"/>
    <col min="11779" max="11779" width="28" style="864" bestFit="1" customWidth="1"/>
    <col min="11780" max="11780" width="10.875" style="864" bestFit="1" customWidth="1"/>
    <col min="11781" max="11781" width="20.75" style="864" bestFit="1" customWidth="1"/>
    <col min="11782" max="11782" width="16.375" style="864" bestFit="1" customWidth="1"/>
    <col min="11783" max="11783" width="26.25" style="864" bestFit="1" customWidth="1"/>
    <col min="11784" max="11784" width="9.75" style="864" bestFit="1" customWidth="1"/>
    <col min="11785" max="11785" width="18.125" style="864" bestFit="1" customWidth="1"/>
    <col min="11786" max="11786" width="13.875" style="864" bestFit="1" customWidth="1"/>
    <col min="11787" max="11787" width="19.125" style="864" bestFit="1" customWidth="1"/>
    <col min="11788" max="11788" width="5.75" style="864" bestFit="1" customWidth="1"/>
    <col min="11789" max="11789" width="7.75" style="864" bestFit="1" customWidth="1"/>
    <col min="11790" max="11791" width="7.125" style="864" bestFit="1" customWidth="1"/>
    <col min="11792" max="11792" width="7.75" style="864" bestFit="1" customWidth="1"/>
    <col min="11793" max="11794" width="7.125" style="864" bestFit="1" customWidth="1"/>
    <col min="11795" max="11795" width="19.625" style="864" bestFit="1" customWidth="1"/>
    <col min="11796" max="11797" width="5.75" style="864" bestFit="1" customWidth="1"/>
    <col min="11798" max="11798" width="9" style="864"/>
    <col min="11799" max="11799" width="11.875" style="864" bestFit="1" customWidth="1"/>
    <col min="11800" max="11800" width="14.125" style="864" bestFit="1" customWidth="1"/>
    <col min="11801" max="11801" width="16.375" style="864" bestFit="1" customWidth="1"/>
    <col min="11802" max="12032" width="9" style="864"/>
    <col min="12033" max="12033" width="7.875" style="864" bestFit="1" customWidth="1"/>
    <col min="12034" max="12034" width="18.125" style="864" bestFit="1" customWidth="1"/>
    <col min="12035" max="12035" width="28" style="864" bestFit="1" customWidth="1"/>
    <col min="12036" max="12036" width="10.875" style="864" bestFit="1" customWidth="1"/>
    <col min="12037" max="12037" width="20.75" style="864" bestFit="1" customWidth="1"/>
    <col min="12038" max="12038" width="16.375" style="864" bestFit="1" customWidth="1"/>
    <col min="12039" max="12039" width="26.25" style="864" bestFit="1" customWidth="1"/>
    <col min="12040" max="12040" width="9.75" style="864" bestFit="1" customWidth="1"/>
    <col min="12041" max="12041" width="18.125" style="864" bestFit="1" customWidth="1"/>
    <col min="12042" max="12042" width="13.875" style="864" bestFit="1" customWidth="1"/>
    <col min="12043" max="12043" width="19.125" style="864" bestFit="1" customWidth="1"/>
    <col min="12044" max="12044" width="5.75" style="864" bestFit="1" customWidth="1"/>
    <col min="12045" max="12045" width="7.75" style="864" bestFit="1" customWidth="1"/>
    <col min="12046" max="12047" width="7.125" style="864" bestFit="1" customWidth="1"/>
    <col min="12048" max="12048" width="7.75" style="864" bestFit="1" customWidth="1"/>
    <col min="12049" max="12050" width="7.125" style="864" bestFit="1" customWidth="1"/>
    <col min="12051" max="12051" width="19.625" style="864" bestFit="1" customWidth="1"/>
    <col min="12052" max="12053" width="5.75" style="864" bestFit="1" customWidth="1"/>
    <col min="12054" max="12054" width="9" style="864"/>
    <col min="12055" max="12055" width="11.875" style="864" bestFit="1" customWidth="1"/>
    <col min="12056" max="12056" width="14.125" style="864" bestFit="1" customWidth="1"/>
    <col min="12057" max="12057" width="16.375" style="864" bestFit="1" customWidth="1"/>
    <col min="12058" max="12288" width="9" style="864"/>
    <col min="12289" max="12289" width="7.875" style="864" bestFit="1" customWidth="1"/>
    <col min="12290" max="12290" width="18.125" style="864" bestFit="1" customWidth="1"/>
    <col min="12291" max="12291" width="28" style="864" bestFit="1" customWidth="1"/>
    <col min="12292" max="12292" width="10.875" style="864" bestFit="1" customWidth="1"/>
    <col min="12293" max="12293" width="20.75" style="864" bestFit="1" customWidth="1"/>
    <col min="12294" max="12294" width="16.375" style="864" bestFit="1" customWidth="1"/>
    <col min="12295" max="12295" width="26.25" style="864" bestFit="1" customWidth="1"/>
    <col min="12296" max="12296" width="9.75" style="864" bestFit="1" customWidth="1"/>
    <col min="12297" max="12297" width="18.125" style="864" bestFit="1" customWidth="1"/>
    <col min="12298" max="12298" width="13.875" style="864" bestFit="1" customWidth="1"/>
    <col min="12299" max="12299" width="19.125" style="864" bestFit="1" customWidth="1"/>
    <col min="12300" max="12300" width="5.75" style="864" bestFit="1" customWidth="1"/>
    <col min="12301" max="12301" width="7.75" style="864" bestFit="1" customWidth="1"/>
    <col min="12302" max="12303" width="7.125" style="864" bestFit="1" customWidth="1"/>
    <col min="12304" max="12304" width="7.75" style="864" bestFit="1" customWidth="1"/>
    <col min="12305" max="12306" width="7.125" style="864" bestFit="1" customWidth="1"/>
    <col min="12307" max="12307" width="19.625" style="864" bestFit="1" customWidth="1"/>
    <col min="12308" max="12309" width="5.75" style="864" bestFit="1" customWidth="1"/>
    <col min="12310" max="12310" width="9" style="864"/>
    <col min="12311" max="12311" width="11.875" style="864" bestFit="1" customWidth="1"/>
    <col min="12312" max="12312" width="14.125" style="864" bestFit="1" customWidth="1"/>
    <col min="12313" max="12313" width="16.375" style="864" bestFit="1" customWidth="1"/>
    <col min="12314" max="12544" width="9" style="864"/>
    <col min="12545" max="12545" width="7.875" style="864" bestFit="1" customWidth="1"/>
    <col min="12546" max="12546" width="18.125" style="864" bestFit="1" customWidth="1"/>
    <col min="12547" max="12547" width="28" style="864" bestFit="1" customWidth="1"/>
    <col min="12548" max="12548" width="10.875" style="864" bestFit="1" customWidth="1"/>
    <col min="12549" max="12549" width="20.75" style="864" bestFit="1" customWidth="1"/>
    <col min="12550" max="12550" width="16.375" style="864" bestFit="1" customWidth="1"/>
    <col min="12551" max="12551" width="26.25" style="864" bestFit="1" customWidth="1"/>
    <col min="12552" max="12552" width="9.75" style="864" bestFit="1" customWidth="1"/>
    <col min="12553" max="12553" width="18.125" style="864" bestFit="1" customWidth="1"/>
    <col min="12554" max="12554" width="13.875" style="864" bestFit="1" customWidth="1"/>
    <col min="12555" max="12555" width="19.125" style="864" bestFit="1" customWidth="1"/>
    <col min="12556" max="12556" width="5.75" style="864" bestFit="1" customWidth="1"/>
    <col min="12557" max="12557" width="7.75" style="864" bestFit="1" customWidth="1"/>
    <col min="12558" max="12559" width="7.125" style="864" bestFit="1" customWidth="1"/>
    <col min="12560" max="12560" width="7.75" style="864" bestFit="1" customWidth="1"/>
    <col min="12561" max="12562" width="7.125" style="864" bestFit="1" customWidth="1"/>
    <col min="12563" max="12563" width="19.625" style="864" bestFit="1" customWidth="1"/>
    <col min="12564" max="12565" width="5.75" style="864" bestFit="1" customWidth="1"/>
    <col min="12566" max="12566" width="9" style="864"/>
    <col min="12567" max="12567" width="11.875" style="864" bestFit="1" customWidth="1"/>
    <col min="12568" max="12568" width="14.125" style="864" bestFit="1" customWidth="1"/>
    <col min="12569" max="12569" width="16.375" style="864" bestFit="1" customWidth="1"/>
    <col min="12570" max="12800" width="9" style="864"/>
    <col min="12801" max="12801" width="7.875" style="864" bestFit="1" customWidth="1"/>
    <col min="12802" max="12802" width="18.125" style="864" bestFit="1" customWidth="1"/>
    <col min="12803" max="12803" width="28" style="864" bestFit="1" customWidth="1"/>
    <col min="12804" max="12804" width="10.875" style="864" bestFit="1" customWidth="1"/>
    <col min="12805" max="12805" width="20.75" style="864" bestFit="1" customWidth="1"/>
    <col min="12806" max="12806" width="16.375" style="864" bestFit="1" customWidth="1"/>
    <col min="12807" max="12807" width="26.25" style="864" bestFit="1" customWidth="1"/>
    <col min="12808" max="12808" width="9.75" style="864" bestFit="1" customWidth="1"/>
    <col min="12809" max="12809" width="18.125" style="864" bestFit="1" customWidth="1"/>
    <col min="12810" max="12810" width="13.875" style="864" bestFit="1" customWidth="1"/>
    <col min="12811" max="12811" width="19.125" style="864" bestFit="1" customWidth="1"/>
    <col min="12812" max="12812" width="5.75" style="864" bestFit="1" customWidth="1"/>
    <col min="12813" max="12813" width="7.75" style="864" bestFit="1" customWidth="1"/>
    <col min="12814" max="12815" width="7.125" style="864" bestFit="1" customWidth="1"/>
    <col min="12816" max="12816" width="7.75" style="864" bestFit="1" customWidth="1"/>
    <col min="12817" max="12818" width="7.125" style="864" bestFit="1" customWidth="1"/>
    <col min="12819" max="12819" width="19.625" style="864" bestFit="1" customWidth="1"/>
    <col min="12820" max="12821" width="5.75" style="864" bestFit="1" customWidth="1"/>
    <col min="12822" max="12822" width="9" style="864"/>
    <col min="12823" max="12823" width="11.875" style="864" bestFit="1" customWidth="1"/>
    <col min="12824" max="12824" width="14.125" style="864" bestFit="1" customWidth="1"/>
    <col min="12825" max="12825" width="16.375" style="864" bestFit="1" customWidth="1"/>
    <col min="12826" max="13056" width="9" style="864"/>
    <col min="13057" max="13057" width="7.875" style="864" bestFit="1" customWidth="1"/>
    <col min="13058" max="13058" width="18.125" style="864" bestFit="1" customWidth="1"/>
    <col min="13059" max="13059" width="28" style="864" bestFit="1" customWidth="1"/>
    <col min="13060" max="13060" width="10.875" style="864" bestFit="1" customWidth="1"/>
    <col min="13061" max="13061" width="20.75" style="864" bestFit="1" customWidth="1"/>
    <col min="13062" max="13062" width="16.375" style="864" bestFit="1" customWidth="1"/>
    <col min="13063" max="13063" width="26.25" style="864" bestFit="1" customWidth="1"/>
    <col min="13064" max="13064" width="9.75" style="864" bestFit="1" customWidth="1"/>
    <col min="13065" max="13065" width="18.125" style="864" bestFit="1" customWidth="1"/>
    <col min="13066" max="13066" width="13.875" style="864" bestFit="1" customWidth="1"/>
    <col min="13067" max="13067" width="19.125" style="864" bestFit="1" customWidth="1"/>
    <col min="13068" max="13068" width="5.75" style="864" bestFit="1" customWidth="1"/>
    <col min="13069" max="13069" width="7.75" style="864" bestFit="1" customWidth="1"/>
    <col min="13070" max="13071" width="7.125" style="864" bestFit="1" customWidth="1"/>
    <col min="13072" max="13072" width="7.75" style="864" bestFit="1" customWidth="1"/>
    <col min="13073" max="13074" width="7.125" style="864" bestFit="1" customWidth="1"/>
    <col min="13075" max="13075" width="19.625" style="864" bestFit="1" customWidth="1"/>
    <col min="13076" max="13077" width="5.75" style="864" bestFit="1" customWidth="1"/>
    <col min="13078" max="13078" width="9" style="864"/>
    <col min="13079" max="13079" width="11.875" style="864" bestFit="1" customWidth="1"/>
    <col min="13080" max="13080" width="14.125" style="864" bestFit="1" customWidth="1"/>
    <col min="13081" max="13081" width="16.375" style="864" bestFit="1" customWidth="1"/>
    <col min="13082" max="13312" width="9" style="864"/>
    <col min="13313" max="13313" width="7.875" style="864" bestFit="1" customWidth="1"/>
    <col min="13314" max="13314" width="18.125" style="864" bestFit="1" customWidth="1"/>
    <col min="13315" max="13315" width="28" style="864" bestFit="1" customWidth="1"/>
    <col min="13316" max="13316" width="10.875" style="864" bestFit="1" customWidth="1"/>
    <col min="13317" max="13317" width="20.75" style="864" bestFit="1" customWidth="1"/>
    <col min="13318" max="13318" width="16.375" style="864" bestFit="1" customWidth="1"/>
    <col min="13319" max="13319" width="26.25" style="864" bestFit="1" customWidth="1"/>
    <col min="13320" max="13320" width="9.75" style="864" bestFit="1" customWidth="1"/>
    <col min="13321" max="13321" width="18.125" style="864" bestFit="1" customWidth="1"/>
    <col min="13322" max="13322" width="13.875" style="864" bestFit="1" customWidth="1"/>
    <col min="13323" max="13323" width="19.125" style="864" bestFit="1" customWidth="1"/>
    <col min="13324" max="13324" width="5.75" style="864" bestFit="1" customWidth="1"/>
    <col min="13325" max="13325" width="7.75" style="864" bestFit="1" customWidth="1"/>
    <col min="13326" max="13327" width="7.125" style="864" bestFit="1" customWidth="1"/>
    <col min="13328" max="13328" width="7.75" style="864" bestFit="1" customWidth="1"/>
    <col min="13329" max="13330" width="7.125" style="864" bestFit="1" customWidth="1"/>
    <col min="13331" max="13331" width="19.625" style="864" bestFit="1" customWidth="1"/>
    <col min="13332" max="13333" width="5.75" style="864" bestFit="1" customWidth="1"/>
    <col min="13334" max="13334" width="9" style="864"/>
    <col min="13335" max="13335" width="11.875" style="864" bestFit="1" customWidth="1"/>
    <col min="13336" max="13336" width="14.125" style="864" bestFit="1" customWidth="1"/>
    <col min="13337" max="13337" width="16.375" style="864" bestFit="1" customWidth="1"/>
    <col min="13338" max="13568" width="9" style="864"/>
    <col min="13569" max="13569" width="7.875" style="864" bestFit="1" customWidth="1"/>
    <col min="13570" max="13570" width="18.125" style="864" bestFit="1" customWidth="1"/>
    <col min="13571" max="13571" width="28" style="864" bestFit="1" customWidth="1"/>
    <col min="13572" max="13572" width="10.875" style="864" bestFit="1" customWidth="1"/>
    <col min="13573" max="13573" width="20.75" style="864" bestFit="1" customWidth="1"/>
    <col min="13574" max="13574" width="16.375" style="864" bestFit="1" customWidth="1"/>
    <col min="13575" max="13575" width="26.25" style="864" bestFit="1" customWidth="1"/>
    <col min="13576" max="13576" width="9.75" style="864" bestFit="1" customWidth="1"/>
    <col min="13577" max="13577" width="18.125" style="864" bestFit="1" customWidth="1"/>
    <col min="13578" max="13578" width="13.875" style="864" bestFit="1" customWidth="1"/>
    <col min="13579" max="13579" width="19.125" style="864" bestFit="1" customWidth="1"/>
    <col min="13580" max="13580" width="5.75" style="864" bestFit="1" customWidth="1"/>
    <col min="13581" max="13581" width="7.75" style="864" bestFit="1" customWidth="1"/>
    <col min="13582" max="13583" width="7.125" style="864" bestFit="1" customWidth="1"/>
    <col min="13584" max="13584" width="7.75" style="864" bestFit="1" customWidth="1"/>
    <col min="13585" max="13586" width="7.125" style="864" bestFit="1" customWidth="1"/>
    <col min="13587" max="13587" width="19.625" style="864" bestFit="1" customWidth="1"/>
    <col min="13588" max="13589" width="5.75" style="864" bestFit="1" customWidth="1"/>
    <col min="13590" max="13590" width="9" style="864"/>
    <col min="13591" max="13591" width="11.875" style="864" bestFit="1" customWidth="1"/>
    <col min="13592" max="13592" width="14.125" style="864" bestFit="1" customWidth="1"/>
    <col min="13593" max="13593" width="16.375" style="864" bestFit="1" customWidth="1"/>
    <col min="13594" max="13824" width="9" style="864"/>
    <col min="13825" max="13825" width="7.875" style="864" bestFit="1" customWidth="1"/>
    <col min="13826" max="13826" width="18.125" style="864" bestFit="1" customWidth="1"/>
    <col min="13827" max="13827" width="28" style="864" bestFit="1" customWidth="1"/>
    <col min="13828" max="13828" width="10.875" style="864" bestFit="1" customWidth="1"/>
    <col min="13829" max="13829" width="20.75" style="864" bestFit="1" customWidth="1"/>
    <col min="13830" max="13830" width="16.375" style="864" bestFit="1" customWidth="1"/>
    <col min="13831" max="13831" width="26.25" style="864" bestFit="1" customWidth="1"/>
    <col min="13832" max="13832" width="9.75" style="864" bestFit="1" customWidth="1"/>
    <col min="13833" max="13833" width="18.125" style="864" bestFit="1" customWidth="1"/>
    <col min="13834" max="13834" width="13.875" style="864" bestFit="1" customWidth="1"/>
    <col min="13835" max="13835" width="19.125" style="864" bestFit="1" customWidth="1"/>
    <col min="13836" max="13836" width="5.75" style="864" bestFit="1" customWidth="1"/>
    <col min="13837" max="13837" width="7.75" style="864" bestFit="1" customWidth="1"/>
    <col min="13838" max="13839" width="7.125" style="864" bestFit="1" customWidth="1"/>
    <col min="13840" max="13840" width="7.75" style="864" bestFit="1" customWidth="1"/>
    <col min="13841" max="13842" width="7.125" style="864" bestFit="1" customWidth="1"/>
    <col min="13843" max="13843" width="19.625" style="864" bestFit="1" customWidth="1"/>
    <col min="13844" max="13845" width="5.75" style="864" bestFit="1" customWidth="1"/>
    <col min="13846" max="13846" width="9" style="864"/>
    <col min="13847" max="13847" width="11.875" style="864" bestFit="1" customWidth="1"/>
    <col min="13848" max="13848" width="14.125" style="864" bestFit="1" customWidth="1"/>
    <col min="13849" max="13849" width="16.375" style="864" bestFit="1" customWidth="1"/>
    <col min="13850" max="14080" width="9" style="864"/>
    <col min="14081" max="14081" width="7.875" style="864" bestFit="1" customWidth="1"/>
    <col min="14082" max="14082" width="18.125" style="864" bestFit="1" customWidth="1"/>
    <col min="14083" max="14083" width="28" style="864" bestFit="1" customWidth="1"/>
    <col min="14084" max="14084" width="10.875" style="864" bestFit="1" customWidth="1"/>
    <col min="14085" max="14085" width="20.75" style="864" bestFit="1" customWidth="1"/>
    <col min="14086" max="14086" width="16.375" style="864" bestFit="1" customWidth="1"/>
    <col min="14087" max="14087" width="26.25" style="864" bestFit="1" customWidth="1"/>
    <col min="14088" max="14088" width="9.75" style="864" bestFit="1" customWidth="1"/>
    <col min="14089" max="14089" width="18.125" style="864" bestFit="1" customWidth="1"/>
    <col min="14090" max="14090" width="13.875" style="864" bestFit="1" customWidth="1"/>
    <col min="14091" max="14091" width="19.125" style="864" bestFit="1" customWidth="1"/>
    <col min="14092" max="14092" width="5.75" style="864" bestFit="1" customWidth="1"/>
    <col min="14093" max="14093" width="7.75" style="864" bestFit="1" customWidth="1"/>
    <col min="14094" max="14095" width="7.125" style="864" bestFit="1" customWidth="1"/>
    <col min="14096" max="14096" width="7.75" style="864" bestFit="1" customWidth="1"/>
    <col min="14097" max="14098" width="7.125" style="864" bestFit="1" customWidth="1"/>
    <col min="14099" max="14099" width="19.625" style="864" bestFit="1" customWidth="1"/>
    <col min="14100" max="14101" width="5.75" style="864" bestFit="1" customWidth="1"/>
    <col min="14102" max="14102" width="9" style="864"/>
    <col min="14103" max="14103" width="11.875" style="864" bestFit="1" customWidth="1"/>
    <col min="14104" max="14104" width="14.125" style="864" bestFit="1" customWidth="1"/>
    <col min="14105" max="14105" width="16.375" style="864" bestFit="1" customWidth="1"/>
    <col min="14106" max="14336" width="9" style="864"/>
    <col min="14337" max="14337" width="7.875" style="864" bestFit="1" customWidth="1"/>
    <col min="14338" max="14338" width="18.125" style="864" bestFit="1" customWidth="1"/>
    <col min="14339" max="14339" width="28" style="864" bestFit="1" customWidth="1"/>
    <col min="14340" max="14340" width="10.875" style="864" bestFit="1" customWidth="1"/>
    <col min="14341" max="14341" width="20.75" style="864" bestFit="1" customWidth="1"/>
    <col min="14342" max="14342" width="16.375" style="864" bestFit="1" customWidth="1"/>
    <col min="14343" max="14343" width="26.25" style="864" bestFit="1" customWidth="1"/>
    <col min="14344" max="14344" width="9.75" style="864" bestFit="1" customWidth="1"/>
    <col min="14345" max="14345" width="18.125" style="864" bestFit="1" customWidth="1"/>
    <col min="14346" max="14346" width="13.875" style="864" bestFit="1" customWidth="1"/>
    <col min="14347" max="14347" width="19.125" style="864" bestFit="1" customWidth="1"/>
    <col min="14348" max="14348" width="5.75" style="864" bestFit="1" customWidth="1"/>
    <col min="14349" max="14349" width="7.75" style="864" bestFit="1" customWidth="1"/>
    <col min="14350" max="14351" width="7.125" style="864" bestFit="1" customWidth="1"/>
    <col min="14352" max="14352" width="7.75" style="864" bestFit="1" customWidth="1"/>
    <col min="14353" max="14354" width="7.125" style="864" bestFit="1" customWidth="1"/>
    <col min="14355" max="14355" width="19.625" style="864" bestFit="1" customWidth="1"/>
    <col min="14356" max="14357" width="5.75" style="864" bestFit="1" customWidth="1"/>
    <col min="14358" max="14358" width="9" style="864"/>
    <col min="14359" max="14359" width="11.875" style="864" bestFit="1" customWidth="1"/>
    <col min="14360" max="14360" width="14.125" style="864" bestFit="1" customWidth="1"/>
    <col min="14361" max="14361" width="16.375" style="864" bestFit="1" customWidth="1"/>
    <col min="14362" max="14592" width="9" style="864"/>
    <col min="14593" max="14593" width="7.875" style="864" bestFit="1" customWidth="1"/>
    <col min="14594" max="14594" width="18.125" style="864" bestFit="1" customWidth="1"/>
    <col min="14595" max="14595" width="28" style="864" bestFit="1" customWidth="1"/>
    <col min="14596" max="14596" width="10.875" style="864" bestFit="1" customWidth="1"/>
    <col min="14597" max="14597" width="20.75" style="864" bestFit="1" customWidth="1"/>
    <col min="14598" max="14598" width="16.375" style="864" bestFit="1" customWidth="1"/>
    <col min="14599" max="14599" width="26.25" style="864" bestFit="1" customWidth="1"/>
    <col min="14600" max="14600" width="9.75" style="864" bestFit="1" customWidth="1"/>
    <col min="14601" max="14601" width="18.125" style="864" bestFit="1" customWidth="1"/>
    <col min="14602" max="14602" width="13.875" style="864" bestFit="1" customWidth="1"/>
    <col min="14603" max="14603" width="19.125" style="864" bestFit="1" customWidth="1"/>
    <col min="14604" max="14604" width="5.75" style="864" bestFit="1" customWidth="1"/>
    <col min="14605" max="14605" width="7.75" style="864" bestFit="1" customWidth="1"/>
    <col min="14606" max="14607" width="7.125" style="864" bestFit="1" customWidth="1"/>
    <col min="14608" max="14608" width="7.75" style="864" bestFit="1" customWidth="1"/>
    <col min="14609" max="14610" width="7.125" style="864" bestFit="1" customWidth="1"/>
    <col min="14611" max="14611" width="19.625" style="864" bestFit="1" customWidth="1"/>
    <col min="14612" max="14613" width="5.75" style="864" bestFit="1" customWidth="1"/>
    <col min="14614" max="14614" width="9" style="864"/>
    <col min="14615" max="14615" width="11.875" style="864" bestFit="1" customWidth="1"/>
    <col min="14616" max="14616" width="14.125" style="864" bestFit="1" customWidth="1"/>
    <col min="14617" max="14617" width="16.375" style="864" bestFit="1" customWidth="1"/>
    <col min="14618" max="14848" width="9" style="864"/>
    <col min="14849" max="14849" width="7.875" style="864" bestFit="1" customWidth="1"/>
    <col min="14850" max="14850" width="18.125" style="864" bestFit="1" customWidth="1"/>
    <col min="14851" max="14851" width="28" style="864" bestFit="1" customWidth="1"/>
    <col min="14852" max="14852" width="10.875" style="864" bestFit="1" customWidth="1"/>
    <col min="14853" max="14853" width="20.75" style="864" bestFit="1" customWidth="1"/>
    <col min="14854" max="14854" width="16.375" style="864" bestFit="1" customWidth="1"/>
    <col min="14855" max="14855" width="26.25" style="864" bestFit="1" customWidth="1"/>
    <col min="14856" max="14856" width="9.75" style="864" bestFit="1" customWidth="1"/>
    <col min="14857" max="14857" width="18.125" style="864" bestFit="1" customWidth="1"/>
    <col min="14858" max="14858" width="13.875" style="864" bestFit="1" customWidth="1"/>
    <col min="14859" max="14859" width="19.125" style="864" bestFit="1" customWidth="1"/>
    <col min="14860" max="14860" width="5.75" style="864" bestFit="1" customWidth="1"/>
    <col min="14861" max="14861" width="7.75" style="864" bestFit="1" customWidth="1"/>
    <col min="14862" max="14863" width="7.125" style="864" bestFit="1" customWidth="1"/>
    <col min="14864" max="14864" width="7.75" style="864" bestFit="1" customWidth="1"/>
    <col min="14865" max="14866" width="7.125" style="864" bestFit="1" customWidth="1"/>
    <col min="14867" max="14867" width="19.625" style="864" bestFit="1" customWidth="1"/>
    <col min="14868" max="14869" width="5.75" style="864" bestFit="1" customWidth="1"/>
    <col min="14870" max="14870" width="9" style="864"/>
    <col min="14871" max="14871" width="11.875" style="864" bestFit="1" customWidth="1"/>
    <col min="14872" max="14872" width="14.125" style="864" bestFit="1" customWidth="1"/>
    <col min="14873" max="14873" width="16.375" style="864" bestFit="1" customWidth="1"/>
    <col min="14874" max="15104" width="9" style="864"/>
    <col min="15105" max="15105" width="7.875" style="864" bestFit="1" customWidth="1"/>
    <col min="15106" max="15106" width="18.125" style="864" bestFit="1" customWidth="1"/>
    <col min="15107" max="15107" width="28" style="864" bestFit="1" customWidth="1"/>
    <col min="15108" max="15108" width="10.875" style="864" bestFit="1" customWidth="1"/>
    <col min="15109" max="15109" width="20.75" style="864" bestFit="1" customWidth="1"/>
    <col min="15110" max="15110" width="16.375" style="864" bestFit="1" customWidth="1"/>
    <col min="15111" max="15111" width="26.25" style="864" bestFit="1" customWidth="1"/>
    <col min="15112" max="15112" width="9.75" style="864" bestFit="1" customWidth="1"/>
    <col min="15113" max="15113" width="18.125" style="864" bestFit="1" customWidth="1"/>
    <col min="15114" max="15114" width="13.875" style="864" bestFit="1" customWidth="1"/>
    <col min="15115" max="15115" width="19.125" style="864" bestFit="1" customWidth="1"/>
    <col min="15116" max="15116" width="5.75" style="864" bestFit="1" customWidth="1"/>
    <col min="15117" max="15117" width="7.75" style="864" bestFit="1" customWidth="1"/>
    <col min="15118" max="15119" width="7.125" style="864" bestFit="1" customWidth="1"/>
    <col min="15120" max="15120" width="7.75" style="864" bestFit="1" customWidth="1"/>
    <col min="15121" max="15122" width="7.125" style="864" bestFit="1" customWidth="1"/>
    <col min="15123" max="15123" width="19.625" style="864" bestFit="1" customWidth="1"/>
    <col min="15124" max="15125" width="5.75" style="864" bestFit="1" customWidth="1"/>
    <col min="15126" max="15126" width="9" style="864"/>
    <col min="15127" max="15127" width="11.875" style="864" bestFit="1" customWidth="1"/>
    <col min="15128" max="15128" width="14.125" style="864" bestFit="1" customWidth="1"/>
    <col min="15129" max="15129" width="16.375" style="864" bestFit="1" customWidth="1"/>
    <col min="15130" max="15360" width="9" style="864"/>
    <col min="15361" max="15361" width="7.875" style="864" bestFit="1" customWidth="1"/>
    <col min="15362" max="15362" width="18.125" style="864" bestFit="1" customWidth="1"/>
    <col min="15363" max="15363" width="28" style="864" bestFit="1" customWidth="1"/>
    <col min="15364" max="15364" width="10.875" style="864" bestFit="1" customWidth="1"/>
    <col min="15365" max="15365" width="20.75" style="864" bestFit="1" customWidth="1"/>
    <col min="15366" max="15366" width="16.375" style="864" bestFit="1" customWidth="1"/>
    <col min="15367" max="15367" width="26.25" style="864" bestFit="1" customWidth="1"/>
    <col min="15368" max="15368" width="9.75" style="864" bestFit="1" customWidth="1"/>
    <col min="15369" max="15369" width="18.125" style="864" bestFit="1" customWidth="1"/>
    <col min="15370" max="15370" width="13.875" style="864" bestFit="1" customWidth="1"/>
    <col min="15371" max="15371" width="19.125" style="864" bestFit="1" customWidth="1"/>
    <col min="15372" max="15372" width="5.75" style="864" bestFit="1" customWidth="1"/>
    <col min="15373" max="15373" width="7.75" style="864" bestFit="1" customWidth="1"/>
    <col min="15374" max="15375" width="7.125" style="864" bestFit="1" customWidth="1"/>
    <col min="15376" max="15376" width="7.75" style="864" bestFit="1" customWidth="1"/>
    <col min="15377" max="15378" width="7.125" style="864" bestFit="1" customWidth="1"/>
    <col min="15379" max="15379" width="19.625" style="864" bestFit="1" customWidth="1"/>
    <col min="15380" max="15381" width="5.75" style="864" bestFit="1" customWidth="1"/>
    <col min="15382" max="15382" width="9" style="864"/>
    <col min="15383" max="15383" width="11.875" style="864" bestFit="1" customWidth="1"/>
    <col min="15384" max="15384" width="14.125" style="864" bestFit="1" customWidth="1"/>
    <col min="15385" max="15385" width="16.375" style="864" bestFit="1" customWidth="1"/>
    <col min="15386" max="15616" width="9" style="864"/>
    <col min="15617" max="15617" width="7.875" style="864" bestFit="1" customWidth="1"/>
    <col min="15618" max="15618" width="18.125" style="864" bestFit="1" customWidth="1"/>
    <col min="15619" max="15619" width="28" style="864" bestFit="1" customWidth="1"/>
    <col min="15620" max="15620" width="10.875" style="864" bestFit="1" customWidth="1"/>
    <col min="15621" max="15621" width="20.75" style="864" bestFit="1" customWidth="1"/>
    <col min="15622" max="15622" width="16.375" style="864" bestFit="1" customWidth="1"/>
    <col min="15623" max="15623" width="26.25" style="864" bestFit="1" customWidth="1"/>
    <col min="15624" max="15624" width="9.75" style="864" bestFit="1" customWidth="1"/>
    <col min="15625" max="15625" width="18.125" style="864" bestFit="1" customWidth="1"/>
    <col min="15626" max="15626" width="13.875" style="864" bestFit="1" customWidth="1"/>
    <col min="15627" max="15627" width="19.125" style="864" bestFit="1" customWidth="1"/>
    <col min="15628" max="15628" width="5.75" style="864" bestFit="1" customWidth="1"/>
    <col min="15629" max="15629" width="7.75" style="864" bestFit="1" customWidth="1"/>
    <col min="15630" max="15631" width="7.125" style="864" bestFit="1" customWidth="1"/>
    <col min="15632" max="15632" width="7.75" style="864" bestFit="1" customWidth="1"/>
    <col min="15633" max="15634" width="7.125" style="864" bestFit="1" customWidth="1"/>
    <col min="15635" max="15635" width="19.625" style="864" bestFit="1" customWidth="1"/>
    <col min="15636" max="15637" width="5.75" style="864" bestFit="1" customWidth="1"/>
    <col min="15638" max="15638" width="9" style="864"/>
    <col min="15639" max="15639" width="11.875" style="864" bestFit="1" customWidth="1"/>
    <col min="15640" max="15640" width="14.125" style="864" bestFit="1" customWidth="1"/>
    <col min="15641" max="15641" width="16.375" style="864" bestFit="1" customWidth="1"/>
    <col min="15642" max="15872" width="9" style="864"/>
    <col min="15873" max="15873" width="7.875" style="864" bestFit="1" customWidth="1"/>
    <col min="15874" max="15874" width="18.125" style="864" bestFit="1" customWidth="1"/>
    <col min="15875" max="15875" width="28" style="864" bestFit="1" customWidth="1"/>
    <col min="15876" max="15876" width="10.875" style="864" bestFit="1" customWidth="1"/>
    <col min="15877" max="15877" width="20.75" style="864" bestFit="1" customWidth="1"/>
    <col min="15878" max="15878" width="16.375" style="864" bestFit="1" customWidth="1"/>
    <col min="15879" max="15879" width="26.25" style="864" bestFit="1" customWidth="1"/>
    <col min="15880" max="15880" width="9.75" style="864" bestFit="1" customWidth="1"/>
    <col min="15881" max="15881" width="18.125" style="864" bestFit="1" customWidth="1"/>
    <col min="15882" max="15882" width="13.875" style="864" bestFit="1" customWidth="1"/>
    <col min="15883" max="15883" width="19.125" style="864" bestFit="1" customWidth="1"/>
    <col min="15884" max="15884" width="5.75" style="864" bestFit="1" customWidth="1"/>
    <col min="15885" max="15885" width="7.75" style="864" bestFit="1" customWidth="1"/>
    <col min="15886" max="15887" width="7.125" style="864" bestFit="1" customWidth="1"/>
    <col min="15888" max="15888" width="7.75" style="864" bestFit="1" customWidth="1"/>
    <col min="15889" max="15890" width="7.125" style="864" bestFit="1" customWidth="1"/>
    <col min="15891" max="15891" width="19.625" style="864" bestFit="1" customWidth="1"/>
    <col min="15892" max="15893" width="5.75" style="864" bestFit="1" customWidth="1"/>
    <col min="15894" max="15894" width="9" style="864"/>
    <col min="15895" max="15895" width="11.875" style="864" bestFit="1" customWidth="1"/>
    <col min="15896" max="15896" width="14.125" style="864" bestFit="1" customWidth="1"/>
    <col min="15897" max="15897" width="16.375" style="864" bestFit="1" customWidth="1"/>
    <col min="15898" max="16128" width="9" style="864"/>
    <col min="16129" max="16129" width="7.875" style="864" bestFit="1" customWidth="1"/>
    <col min="16130" max="16130" width="18.125" style="864" bestFit="1" customWidth="1"/>
    <col min="16131" max="16131" width="28" style="864" bestFit="1" customWidth="1"/>
    <col min="16132" max="16132" width="10.875" style="864" bestFit="1" customWidth="1"/>
    <col min="16133" max="16133" width="20.75" style="864" bestFit="1" customWidth="1"/>
    <col min="16134" max="16134" width="16.375" style="864" bestFit="1" customWidth="1"/>
    <col min="16135" max="16135" width="26.25" style="864" bestFit="1" customWidth="1"/>
    <col min="16136" max="16136" width="9.75" style="864" bestFit="1" customWidth="1"/>
    <col min="16137" max="16137" width="18.125" style="864" bestFit="1" customWidth="1"/>
    <col min="16138" max="16138" width="13.875" style="864" bestFit="1" customWidth="1"/>
    <col min="16139" max="16139" width="19.125" style="864" bestFit="1" customWidth="1"/>
    <col min="16140" max="16140" width="5.75" style="864" bestFit="1" customWidth="1"/>
    <col min="16141" max="16141" width="7.75" style="864" bestFit="1" customWidth="1"/>
    <col min="16142" max="16143" width="7.125" style="864" bestFit="1" customWidth="1"/>
    <col min="16144" max="16144" width="7.75" style="864" bestFit="1" customWidth="1"/>
    <col min="16145" max="16146" width="7.125" style="864" bestFit="1" customWidth="1"/>
    <col min="16147" max="16147" width="19.625" style="864" bestFit="1" customWidth="1"/>
    <col min="16148" max="16149" width="5.75" style="864" bestFit="1" customWidth="1"/>
    <col min="16150" max="16150" width="9" style="864"/>
    <col min="16151" max="16151" width="11.875" style="864" bestFit="1" customWidth="1"/>
    <col min="16152" max="16152" width="14.125" style="864" bestFit="1" customWidth="1"/>
    <col min="16153" max="16153" width="16.375" style="864" bestFit="1" customWidth="1"/>
    <col min="16154" max="16384" width="9" style="864"/>
  </cols>
  <sheetData>
    <row r="1" spans="1:25">
      <c r="A1" s="956" t="s">
        <v>4471</v>
      </c>
      <c r="B1" s="956" t="s">
        <v>4472</v>
      </c>
      <c r="C1" s="956" t="s">
        <v>4473</v>
      </c>
      <c r="D1" s="956" t="s">
        <v>4474</v>
      </c>
      <c r="E1" s="956" t="s">
        <v>4475</v>
      </c>
      <c r="F1" s="956" t="s">
        <v>4476</v>
      </c>
      <c r="G1" s="956" t="s">
        <v>4477</v>
      </c>
      <c r="H1" s="956" t="s">
        <v>4478</v>
      </c>
      <c r="I1" s="956" t="s">
        <v>4479</v>
      </c>
      <c r="J1" s="956" t="s">
        <v>4480</v>
      </c>
      <c r="K1" s="956" t="s">
        <v>4487</v>
      </c>
      <c r="L1" s="956" t="s">
        <v>4266</v>
      </c>
      <c r="M1" s="956" t="s">
        <v>4488</v>
      </c>
      <c r="N1" s="956" t="s">
        <v>4489</v>
      </c>
      <c r="O1" s="956" t="s">
        <v>4490</v>
      </c>
      <c r="P1" s="956" t="s">
        <v>4491</v>
      </c>
      <c r="Q1" s="956" t="s">
        <v>4492</v>
      </c>
      <c r="R1" s="956" t="s">
        <v>4493</v>
      </c>
      <c r="S1" s="956" t="s">
        <v>4494</v>
      </c>
      <c r="T1" s="956" t="s">
        <v>4495</v>
      </c>
      <c r="U1" s="956" t="s">
        <v>4496</v>
      </c>
      <c r="V1" s="956" t="s">
        <v>4497</v>
      </c>
      <c r="W1" s="956" t="s">
        <v>4498</v>
      </c>
      <c r="X1" s="956" t="s">
        <v>4499</v>
      </c>
      <c r="Y1" s="956" t="s">
        <v>4500</v>
      </c>
    </row>
    <row r="2" spans="1:25" s="807" customFormat="1" ht="31.5" customHeight="1">
      <c r="A2" s="997" t="str">
        <f>IF(電申申込書!V21="","",SUBSTITUTE(電申申込書!V21,"-",""))</f>
        <v/>
      </c>
      <c r="B2" s="997">
        <f>電申申込書!L21</f>
        <v>0</v>
      </c>
      <c r="C2" s="999"/>
      <c r="D2" s="999"/>
      <c r="E2" s="999"/>
      <c r="F2" s="997">
        <f>電申申込書!E21</f>
        <v>0</v>
      </c>
      <c r="G2" s="999" t="s">
        <v>4395</v>
      </c>
      <c r="H2" s="999"/>
      <c r="I2" s="1005"/>
      <c r="J2" s="1006" t="str">
        <f>IF(電申申込書!V21="","",電申申込書!V21)</f>
        <v/>
      </c>
      <c r="K2" s="1007" t="str">
        <f>IF(電申申込書!P21="","",電申申込書!P21)</f>
        <v/>
      </c>
    </row>
    <row r="4" spans="1:25">
      <c r="A4" s="864" t="str">
        <f>第二面!K28</f>
        <v/>
      </c>
    </row>
  </sheetData>
  <phoneticPr fontI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0539-A865-4753-B196-30EA3B56CB29}">
  <sheetPr>
    <tabColor theme="1" tint="0.34998626667073579"/>
  </sheetPr>
  <dimension ref="A1:Y4"/>
  <sheetViews>
    <sheetView workbookViewId="0">
      <selection activeCell="AD2" sqref="AD2"/>
    </sheetView>
  </sheetViews>
  <sheetFormatPr defaultRowHeight="13.5"/>
  <cols>
    <col min="1" max="1" width="7.875" style="864" bestFit="1" customWidth="1"/>
    <col min="2" max="2" width="18.125" style="864" bestFit="1" customWidth="1"/>
    <col min="3" max="3" width="28" style="864" bestFit="1" customWidth="1"/>
    <col min="4" max="4" width="10.875" style="864" bestFit="1" customWidth="1"/>
    <col min="5" max="5" width="20.75" style="864" bestFit="1" customWidth="1"/>
    <col min="6" max="6" width="16.375" style="864" bestFit="1" customWidth="1"/>
    <col min="7" max="7" width="26.25" style="864" bestFit="1" customWidth="1"/>
    <col min="8" max="8" width="9.75" style="864" bestFit="1" customWidth="1"/>
    <col min="9" max="9" width="18.125" style="864" bestFit="1" customWidth="1"/>
    <col min="10" max="10" width="13.875" style="864" bestFit="1" customWidth="1"/>
    <col min="11" max="11" width="19.125" style="864" bestFit="1" customWidth="1"/>
    <col min="12" max="12" width="5.75" style="864" bestFit="1" customWidth="1"/>
    <col min="13" max="13" width="7.75" style="864" bestFit="1" customWidth="1"/>
    <col min="14" max="15" width="7.125" style="864" bestFit="1" customWidth="1"/>
    <col min="16" max="16" width="7.75" style="864" bestFit="1" customWidth="1"/>
    <col min="17" max="18" width="7.125" style="864" bestFit="1" customWidth="1"/>
    <col min="19" max="19" width="19.625" style="864" bestFit="1" customWidth="1"/>
    <col min="20" max="21" width="5.75" style="864" bestFit="1" customWidth="1"/>
    <col min="22" max="22" width="9" style="864"/>
    <col min="23" max="23" width="11.875" style="864" bestFit="1" customWidth="1"/>
    <col min="24" max="24" width="14.125" style="864" bestFit="1" customWidth="1"/>
    <col min="25" max="25" width="16.375" style="864" bestFit="1" customWidth="1"/>
    <col min="26" max="256" width="9" style="864"/>
    <col min="257" max="257" width="7.875" style="864" bestFit="1" customWidth="1"/>
    <col min="258" max="258" width="18.125" style="864" bestFit="1" customWidth="1"/>
    <col min="259" max="259" width="28" style="864" bestFit="1" customWidth="1"/>
    <col min="260" max="260" width="10.875" style="864" bestFit="1" customWidth="1"/>
    <col min="261" max="261" width="20.75" style="864" bestFit="1" customWidth="1"/>
    <col min="262" max="262" width="16.375" style="864" bestFit="1" customWidth="1"/>
    <col min="263" max="263" width="26.25" style="864" bestFit="1" customWidth="1"/>
    <col min="264" max="264" width="9.75" style="864" bestFit="1" customWidth="1"/>
    <col min="265" max="265" width="18.125" style="864" bestFit="1" customWidth="1"/>
    <col min="266" max="266" width="13.875" style="864" bestFit="1" customWidth="1"/>
    <col min="267" max="267" width="19.125" style="864" bestFit="1" customWidth="1"/>
    <col min="268" max="268" width="5.75" style="864" bestFit="1" customWidth="1"/>
    <col min="269" max="269" width="7.75" style="864" bestFit="1" customWidth="1"/>
    <col min="270" max="271" width="7.125" style="864" bestFit="1" customWidth="1"/>
    <col min="272" max="272" width="7.75" style="864" bestFit="1" customWidth="1"/>
    <col min="273" max="274" width="7.125" style="864" bestFit="1" customWidth="1"/>
    <col min="275" max="275" width="19.625" style="864" bestFit="1" customWidth="1"/>
    <col min="276" max="277" width="5.75" style="864" bestFit="1" customWidth="1"/>
    <col min="278" max="278" width="9" style="864"/>
    <col min="279" max="279" width="11.875" style="864" bestFit="1" customWidth="1"/>
    <col min="280" max="280" width="14.125" style="864" bestFit="1" customWidth="1"/>
    <col min="281" max="281" width="16.375" style="864" bestFit="1" customWidth="1"/>
    <col min="282" max="512" width="9" style="864"/>
    <col min="513" max="513" width="7.875" style="864" bestFit="1" customWidth="1"/>
    <col min="514" max="514" width="18.125" style="864" bestFit="1" customWidth="1"/>
    <col min="515" max="515" width="28" style="864" bestFit="1" customWidth="1"/>
    <col min="516" max="516" width="10.875" style="864" bestFit="1" customWidth="1"/>
    <col min="517" max="517" width="20.75" style="864" bestFit="1" customWidth="1"/>
    <col min="518" max="518" width="16.375" style="864" bestFit="1" customWidth="1"/>
    <col min="519" max="519" width="26.25" style="864" bestFit="1" customWidth="1"/>
    <col min="520" max="520" width="9.75" style="864" bestFit="1" customWidth="1"/>
    <col min="521" max="521" width="18.125" style="864" bestFit="1" customWidth="1"/>
    <col min="522" max="522" width="13.875" style="864" bestFit="1" customWidth="1"/>
    <col min="523" max="523" width="19.125" style="864" bestFit="1" customWidth="1"/>
    <col min="524" max="524" width="5.75" style="864" bestFit="1" customWidth="1"/>
    <col min="525" max="525" width="7.75" style="864" bestFit="1" customWidth="1"/>
    <col min="526" max="527" width="7.125" style="864" bestFit="1" customWidth="1"/>
    <col min="528" max="528" width="7.75" style="864" bestFit="1" customWidth="1"/>
    <col min="529" max="530" width="7.125" style="864" bestFit="1" customWidth="1"/>
    <col min="531" max="531" width="19.625" style="864" bestFit="1" customWidth="1"/>
    <col min="532" max="533" width="5.75" style="864" bestFit="1" customWidth="1"/>
    <col min="534" max="534" width="9" style="864"/>
    <col min="535" max="535" width="11.875" style="864" bestFit="1" customWidth="1"/>
    <col min="536" max="536" width="14.125" style="864" bestFit="1" customWidth="1"/>
    <col min="537" max="537" width="16.375" style="864" bestFit="1" customWidth="1"/>
    <col min="538" max="768" width="9" style="864"/>
    <col min="769" max="769" width="7.875" style="864" bestFit="1" customWidth="1"/>
    <col min="770" max="770" width="18.125" style="864" bestFit="1" customWidth="1"/>
    <col min="771" max="771" width="28" style="864" bestFit="1" customWidth="1"/>
    <col min="772" max="772" width="10.875" style="864" bestFit="1" customWidth="1"/>
    <col min="773" max="773" width="20.75" style="864" bestFit="1" customWidth="1"/>
    <col min="774" max="774" width="16.375" style="864" bestFit="1" customWidth="1"/>
    <col min="775" max="775" width="26.25" style="864" bestFit="1" customWidth="1"/>
    <col min="776" max="776" width="9.75" style="864" bestFit="1" customWidth="1"/>
    <col min="777" max="777" width="18.125" style="864" bestFit="1" customWidth="1"/>
    <col min="778" max="778" width="13.875" style="864" bestFit="1" customWidth="1"/>
    <col min="779" max="779" width="19.125" style="864" bestFit="1" customWidth="1"/>
    <col min="780" max="780" width="5.75" style="864" bestFit="1" customWidth="1"/>
    <col min="781" max="781" width="7.75" style="864" bestFit="1" customWidth="1"/>
    <col min="782" max="783" width="7.125" style="864" bestFit="1" customWidth="1"/>
    <col min="784" max="784" width="7.75" style="864" bestFit="1" customWidth="1"/>
    <col min="785" max="786" width="7.125" style="864" bestFit="1" customWidth="1"/>
    <col min="787" max="787" width="19.625" style="864" bestFit="1" customWidth="1"/>
    <col min="788" max="789" width="5.75" style="864" bestFit="1" customWidth="1"/>
    <col min="790" max="790" width="9" style="864"/>
    <col min="791" max="791" width="11.875" style="864" bestFit="1" customWidth="1"/>
    <col min="792" max="792" width="14.125" style="864" bestFit="1" customWidth="1"/>
    <col min="793" max="793" width="16.375" style="864" bestFit="1" customWidth="1"/>
    <col min="794" max="1024" width="9" style="864"/>
    <col min="1025" max="1025" width="7.875" style="864" bestFit="1" customWidth="1"/>
    <col min="1026" max="1026" width="18.125" style="864" bestFit="1" customWidth="1"/>
    <col min="1027" max="1027" width="28" style="864" bestFit="1" customWidth="1"/>
    <col min="1028" max="1028" width="10.875" style="864" bestFit="1" customWidth="1"/>
    <col min="1029" max="1029" width="20.75" style="864" bestFit="1" customWidth="1"/>
    <col min="1030" max="1030" width="16.375" style="864" bestFit="1" customWidth="1"/>
    <col min="1031" max="1031" width="26.25" style="864" bestFit="1" customWidth="1"/>
    <col min="1032" max="1032" width="9.75" style="864" bestFit="1" customWidth="1"/>
    <col min="1033" max="1033" width="18.125" style="864" bestFit="1" customWidth="1"/>
    <col min="1034" max="1034" width="13.875" style="864" bestFit="1" customWidth="1"/>
    <col min="1035" max="1035" width="19.125" style="864" bestFit="1" customWidth="1"/>
    <col min="1036" max="1036" width="5.75" style="864" bestFit="1" customWidth="1"/>
    <col min="1037" max="1037" width="7.75" style="864" bestFit="1" customWidth="1"/>
    <col min="1038" max="1039" width="7.125" style="864" bestFit="1" customWidth="1"/>
    <col min="1040" max="1040" width="7.75" style="864" bestFit="1" customWidth="1"/>
    <col min="1041" max="1042" width="7.125" style="864" bestFit="1" customWidth="1"/>
    <col min="1043" max="1043" width="19.625" style="864" bestFit="1" customWidth="1"/>
    <col min="1044" max="1045" width="5.75" style="864" bestFit="1" customWidth="1"/>
    <col min="1046" max="1046" width="9" style="864"/>
    <col min="1047" max="1047" width="11.875" style="864" bestFit="1" customWidth="1"/>
    <col min="1048" max="1048" width="14.125" style="864" bestFit="1" customWidth="1"/>
    <col min="1049" max="1049" width="16.375" style="864" bestFit="1" customWidth="1"/>
    <col min="1050" max="1280" width="9" style="864"/>
    <col min="1281" max="1281" width="7.875" style="864" bestFit="1" customWidth="1"/>
    <col min="1282" max="1282" width="18.125" style="864" bestFit="1" customWidth="1"/>
    <col min="1283" max="1283" width="28" style="864" bestFit="1" customWidth="1"/>
    <col min="1284" max="1284" width="10.875" style="864" bestFit="1" customWidth="1"/>
    <col min="1285" max="1285" width="20.75" style="864" bestFit="1" customWidth="1"/>
    <col min="1286" max="1286" width="16.375" style="864" bestFit="1" customWidth="1"/>
    <col min="1287" max="1287" width="26.25" style="864" bestFit="1" customWidth="1"/>
    <col min="1288" max="1288" width="9.75" style="864" bestFit="1" customWidth="1"/>
    <col min="1289" max="1289" width="18.125" style="864" bestFit="1" customWidth="1"/>
    <col min="1290" max="1290" width="13.875" style="864" bestFit="1" customWidth="1"/>
    <col min="1291" max="1291" width="19.125" style="864" bestFit="1" customWidth="1"/>
    <col min="1292" max="1292" width="5.75" style="864" bestFit="1" customWidth="1"/>
    <col min="1293" max="1293" width="7.75" style="864" bestFit="1" customWidth="1"/>
    <col min="1294" max="1295" width="7.125" style="864" bestFit="1" customWidth="1"/>
    <col min="1296" max="1296" width="7.75" style="864" bestFit="1" customWidth="1"/>
    <col min="1297" max="1298" width="7.125" style="864" bestFit="1" customWidth="1"/>
    <col min="1299" max="1299" width="19.625" style="864" bestFit="1" customWidth="1"/>
    <col min="1300" max="1301" width="5.75" style="864" bestFit="1" customWidth="1"/>
    <col min="1302" max="1302" width="9" style="864"/>
    <col min="1303" max="1303" width="11.875" style="864" bestFit="1" customWidth="1"/>
    <col min="1304" max="1304" width="14.125" style="864" bestFit="1" customWidth="1"/>
    <col min="1305" max="1305" width="16.375" style="864" bestFit="1" customWidth="1"/>
    <col min="1306" max="1536" width="9" style="864"/>
    <col min="1537" max="1537" width="7.875" style="864" bestFit="1" customWidth="1"/>
    <col min="1538" max="1538" width="18.125" style="864" bestFit="1" customWidth="1"/>
    <col min="1539" max="1539" width="28" style="864" bestFit="1" customWidth="1"/>
    <col min="1540" max="1540" width="10.875" style="864" bestFit="1" customWidth="1"/>
    <col min="1541" max="1541" width="20.75" style="864" bestFit="1" customWidth="1"/>
    <col min="1542" max="1542" width="16.375" style="864" bestFit="1" customWidth="1"/>
    <col min="1543" max="1543" width="26.25" style="864" bestFit="1" customWidth="1"/>
    <col min="1544" max="1544" width="9.75" style="864" bestFit="1" customWidth="1"/>
    <col min="1545" max="1545" width="18.125" style="864" bestFit="1" customWidth="1"/>
    <col min="1546" max="1546" width="13.875" style="864" bestFit="1" customWidth="1"/>
    <col min="1547" max="1547" width="19.125" style="864" bestFit="1" customWidth="1"/>
    <col min="1548" max="1548" width="5.75" style="864" bestFit="1" customWidth="1"/>
    <col min="1549" max="1549" width="7.75" style="864" bestFit="1" customWidth="1"/>
    <col min="1550" max="1551" width="7.125" style="864" bestFit="1" customWidth="1"/>
    <col min="1552" max="1552" width="7.75" style="864" bestFit="1" customWidth="1"/>
    <col min="1553" max="1554" width="7.125" style="864" bestFit="1" customWidth="1"/>
    <col min="1555" max="1555" width="19.625" style="864" bestFit="1" customWidth="1"/>
    <col min="1556" max="1557" width="5.75" style="864" bestFit="1" customWidth="1"/>
    <col min="1558" max="1558" width="9" style="864"/>
    <col min="1559" max="1559" width="11.875" style="864" bestFit="1" customWidth="1"/>
    <col min="1560" max="1560" width="14.125" style="864" bestFit="1" customWidth="1"/>
    <col min="1561" max="1561" width="16.375" style="864" bestFit="1" customWidth="1"/>
    <col min="1562" max="1792" width="9" style="864"/>
    <col min="1793" max="1793" width="7.875" style="864" bestFit="1" customWidth="1"/>
    <col min="1794" max="1794" width="18.125" style="864" bestFit="1" customWidth="1"/>
    <col min="1795" max="1795" width="28" style="864" bestFit="1" customWidth="1"/>
    <col min="1796" max="1796" width="10.875" style="864" bestFit="1" customWidth="1"/>
    <col min="1797" max="1797" width="20.75" style="864" bestFit="1" customWidth="1"/>
    <col min="1798" max="1798" width="16.375" style="864" bestFit="1" customWidth="1"/>
    <col min="1799" max="1799" width="26.25" style="864" bestFit="1" customWidth="1"/>
    <col min="1800" max="1800" width="9.75" style="864" bestFit="1" customWidth="1"/>
    <col min="1801" max="1801" width="18.125" style="864" bestFit="1" customWidth="1"/>
    <col min="1802" max="1802" width="13.875" style="864" bestFit="1" customWidth="1"/>
    <col min="1803" max="1803" width="19.125" style="864" bestFit="1" customWidth="1"/>
    <col min="1804" max="1804" width="5.75" style="864" bestFit="1" customWidth="1"/>
    <col min="1805" max="1805" width="7.75" style="864" bestFit="1" customWidth="1"/>
    <col min="1806" max="1807" width="7.125" style="864" bestFit="1" customWidth="1"/>
    <col min="1808" max="1808" width="7.75" style="864" bestFit="1" customWidth="1"/>
    <col min="1809" max="1810" width="7.125" style="864" bestFit="1" customWidth="1"/>
    <col min="1811" max="1811" width="19.625" style="864" bestFit="1" customWidth="1"/>
    <col min="1812" max="1813" width="5.75" style="864" bestFit="1" customWidth="1"/>
    <col min="1814" max="1814" width="9" style="864"/>
    <col min="1815" max="1815" width="11.875" style="864" bestFit="1" customWidth="1"/>
    <col min="1816" max="1816" width="14.125" style="864" bestFit="1" customWidth="1"/>
    <col min="1817" max="1817" width="16.375" style="864" bestFit="1" customWidth="1"/>
    <col min="1818" max="2048" width="9" style="864"/>
    <col min="2049" max="2049" width="7.875" style="864" bestFit="1" customWidth="1"/>
    <col min="2050" max="2050" width="18.125" style="864" bestFit="1" customWidth="1"/>
    <col min="2051" max="2051" width="28" style="864" bestFit="1" customWidth="1"/>
    <col min="2052" max="2052" width="10.875" style="864" bestFit="1" customWidth="1"/>
    <col min="2053" max="2053" width="20.75" style="864" bestFit="1" customWidth="1"/>
    <col min="2054" max="2054" width="16.375" style="864" bestFit="1" customWidth="1"/>
    <col min="2055" max="2055" width="26.25" style="864" bestFit="1" customWidth="1"/>
    <col min="2056" max="2056" width="9.75" style="864" bestFit="1" customWidth="1"/>
    <col min="2057" max="2057" width="18.125" style="864" bestFit="1" customWidth="1"/>
    <col min="2058" max="2058" width="13.875" style="864" bestFit="1" customWidth="1"/>
    <col min="2059" max="2059" width="19.125" style="864" bestFit="1" customWidth="1"/>
    <col min="2060" max="2060" width="5.75" style="864" bestFit="1" customWidth="1"/>
    <col min="2061" max="2061" width="7.75" style="864" bestFit="1" customWidth="1"/>
    <col min="2062" max="2063" width="7.125" style="864" bestFit="1" customWidth="1"/>
    <col min="2064" max="2064" width="7.75" style="864" bestFit="1" customWidth="1"/>
    <col min="2065" max="2066" width="7.125" style="864" bestFit="1" customWidth="1"/>
    <col min="2067" max="2067" width="19.625" style="864" bestFit="1" customWidth="1"/>
    <col min="2068" max="2069" width="5.75" style="864" bestFit="1" customWidth="1"/>
    <col min="2070" max="2070" width="9" style="864"/>
    <col min="2071" max="2071" width="11.875" style="864" bestFit="1" customWidth="1"/>
    <col min="2072" max="2072" width="14.125" style="864" bestFit="1" customWidth="1"/>
    <col min="2073" max="2073" width="16.375" style="864" bestFit="1" customWidth="1"/>
    <col min="2074" max="2304" width="9" style="864"/>
    <col min="2305" max="2305" width="7.875" style="864" bestFit="1" customWidth="1"/>
    <col min="2306" max="2306" width="18.125" style="864" bestFit="1" customWidth="1"/>
    <col min="2307" max="2307" width="28" style="864" bestFit="1" customWidth="1"/>
    <col min="2308" max="2308" width="10.875" style="864" bestFit="1" customWidth="1"/>
    <col min="2309" max="2309" width="20.75" style="864" bestFit="1" customWidth="1"/>
    <col min="2310" max="2310" width="16.375" style="864" bestFit="1" customWidth="1"/>
    <col min="2311" max="2311" width="26.25" style="864" bestFit="1" customWidth="1"/>
    <col min="2312" max="2312" width="9.75" style="864" bestFit="1" customWidth="1"/>
    <col min="2313" max="2313" width="18.125" style="864" bestFit="1" customWidth="1"/>
    <col min="2314" max="2314" width="13.875" style="864" bestFit="1" customWidth="1"/>
    <col min="2315" max="2315" width="19.125" style="864" bestFit="1" customWidth="1"/>
    <col min="2316" max="2316" width="5.75" style="864" bestFit="1" customWidth="1"/>
    <col min="2317" max="2317" width="7.75" style="864" bestFit="1" customWidth="1"/>
    <col min="2318" max="2319" width="7.125" style="864" bestFit="1" customWidth="1"/>
    <col min="2320" max="2320" width="7.75" style="864" bestFit="1" customWidth="1"/>
    <col min="2321" max="2322" width="7.125" style="864" bestFit="1" customWidth="1"/>
    <col min="2323" max="2323" width="19.625" style="864" bestFit="1" customWidth="1"/>
    <col min="2324" max="2325" width="5.75" style="864" bestFit="1" customWidth="1"/>
    <col min="2326" max="2326" width="9" style="864"/>
    <col min="2327" max="2327" width="11.875" style="864" bestFit="1" customWidth="1"/>
    <col min="2328" max="2328" width="14.125" style="864" bestFit="1" customWidth="1"/>
    <col min="2329" max="2329" width="16.375" style="864" bestFit="1" customWidth="1"/>
    <col min="2330" max="2560" width="9" style="864"/>
    <col min="2561" max="2561" width="7.875" style="864" bestFit="1" customWidth="1"/>
    <col min="2562" max="2562" width="18.125" style="864" bestFit="1" customWidth="1"/>
    <col min="2563" max="2563" width="28" style="864" bestFit="1" customWidth="1"/>
    <col min="2564" max="2564" width="10.875" style="864" bestFit="1" customWidth="1"/>
    <col min="2565" max="2565" width="20.75" style="864" bestFit="1" customWidth="1"/>
    <col min="2566" max="2566" width="16.375" style="864" bestFit="1" customWidth="1"/>
    <col min="2567" max="2567" width="26.25" style="864" bestFit="1" customWidth="1"/>
    <col min="2568" max="2568" width="9.75" style="864" bestFit="1" customWidth="1"/>
    <col min="2569" max="2569" width="18.125" style="864" bestFit="1" customWidth="1"/>
    <col min="2570" max="2570" width="13.875" style="864" bestFit="1" customWidth="1"/>
    <col min="2571" max="2571" width="19.125" style="864" bestFit="1" customWidth="1"/>
    <col min="2572" max="2572" width="5.75" style="864" bestFit="1" customWidth="1"/>
    <col min="2573" max="2573" width="7.75" style="864" bestFit="1" customWidth="1"/>
    <col min="2574" max="2575" width="7.125" style="864" bestFit="1" customWidth="1"/>
    <col min="2576" max="2576" width="7.75" style="864" bestFit="1" customWidth="1"/>
    <col min="2577" max="2578" width="7.125" style="864" bestFit="1" customWidth="1"/>
    <col min="2579" max="2579" width="19.625" style="864" bestFit="1" customWidth="1"/>
    <col min="2580" max="2581" width="5.75" style="864" bestFit="1" customWidth="1"/>
    <col min="2582" max="2582" width="9" style="864"/>
    <col min="2583" max="2583" width="11.875" style="864" bestFit="1" customWidth="1"/>
    <col min="2584" max="2584" width="14.125" style="864" bestFit="1" customWidth="1"/>
    <col min="2585" max="2585" width="16.375" style="864" bestFit="1" customWidth="1"/>
    <col min="2586" max="2816" width="9" style="864"/>
    <col min="2817" max="2817" width="7.875" style="864" bestFit="1" customWidth="1"/>
    <col min="2818" max="2818" width="18.125" style="864" bestFit="1" customWidth="1"/>
    <col min="2819" max="2819" width="28" style="864" bestFit="1" customWidth="1"/>
    <col min="2820" max="2820" width="10.875" style="864" bestFit="1" customWidth="1"/>
    <col min="2821" max="2821" width="20.75" style="864" bestFit="1" customWidth="1"/>
    <col min="2822" max="2822" width="16.375" style="864" bestFit="1" customWidth="1"/>
    <col min="2823" max="2823" width="26.25" style="864" bestFit="1" customWidth="1"/>
    <col min="2824" max="2824" width="9.75" style="864" bestFit="1" customWidth="1"/>
    <col min="2825" max="2825" width="18.125" style="864" bestFit="1" customWidth="1"/>
    <col min="2826" max="2826" width="13.875" style="864" bestFit="1" customWidth="1"/>
    <col min="2827" max="2827" width="19.125" style="864" bestFit="1" customWidth="1"/>
    <col min="2828" max="2828" width="5.75" style="864" bestFit="1" customWidth="1"/>
    <col min="2829" max="2829" width="7.75" style="864" bestFit="1" customWidth="1"/>
    <col min="2830" max="2831" width="7.125" style="864" bestFit="1" customWidth="1"/>
    <col min="2832" max="2832" width="7.75" style="864" bestFit="1" customWidth="1"/>
    <col min="2833" max="2834" width="7.125" style="864" bestFit="1" customWidth="1"/>
    <col min="2835" max="2835" width="19.625" style="864" bestFit="1" customWidth="1"/>
    <col min="2836" max="2837" width="5.75" style="864" bestFit="1" customWidth="1"/>
    <col min="2838" max="2838" width="9" style="864"/>
    <col min="2839" max="2839" width="11.875" style="864" bestFit="1" customWidth="1"/>
    <col min="2840" max="2840" width="14.125" style="864" bestFit="1" customWidth="1"/>
    <col min="2841" max="2841" width="16.375" style="864" bestFit="1" customWidth="1"/>
    <col min="2842" max="3072" width="9" style="864"/>
    <col min="3073" max="3073" width="7.875" style="864" bestFit="1" customWidth="1"/>
    <col min="3074" max="3074" width="18.125" style="864" bestFit="1" customWidth="1"/>
    <col min="3075" max="3075" width="28" style="864" bestFit="1" customWidth="1"/>
    <col min="3076" max="3076" width="10.875" style="864" bestFit="1" customWidth="1"/>
    <col min="3077" max="3077" width="20.75" style="864" bestFit="1" customWidth="1"/>
    <col min="3078" max="3078" width="16.375" style="864" bestFit="1" customWidth="1"/>
    <col min="3079" max="3079" width="26.25" style="864" bestFit="1" customWidth="1"/>
    <col min="3080" max="3080" width="9.75" style="864" bestFit="1" customWidth="1"/>
    <col min="3081" max="3081" width="18.125" style="864" bestFit="1" customWidth="1"/>
    <col min="3082" max="3082" width="13.875" style="864" bestFit="1" customWidth="1"/>
    <col min="3083" max="3083" width="19.125" style="864" bestFit="1" customWidth="1"/>
    <col min="3084" max="3084" width="5.75" style="864" bestFit="1" customWidth="1"/>
    <col min="3085" max="3085" width="7.75" style="864" bestFit="1" customWidth="1"/>
    <col min="3086" max="3087" width="7.125" style="864" bestFit="1" customWidth="1"/>
    <col min="3088" max="3088" width="7.75" style="864" bestFit="1" customWidth="1"/>
    <col min="3089" max="3090" width="7.125" style="864" bestFit="1" customWidth="1"/>
    <col min="3091" max="3091" width="19.625" style="864" bestFit="1" customWidth="1"/>
    <col min="3092" max="3093" width="5.75" style="864" bestFit="1" customWidth="1"/>
    <col min="3094" max="3094" width="9" style="864"/>
    <col min="3095" max="3095" width="11.875" style="864" bestFit="1" customWidth="1"/>
    <col min="3096" max="3096" width="14.125" style="864" bestFit="1" customWidth="1"/>
    <col min="3097" max="3097" width="16.375" style="864" bestFit="1" customWidth="1"/>
    <col min="3098" max="3328" width="9" style="864"/>
    <col min="3329" max="3329" width="7.875" style="864" bestFit="1" customWidth="1"/>
    <col min="3330" max="3330" width="18.125" style="864" bestFit="1" customWidth="1"/>
    <col min="3331" max="3331" width="28" style="864" bestFit="1" customWidth="1"/>
    <col min="3332" max="3332" width="10.875" style="864" bestFit="1" customWidth="1"/>
    <col min="3333" max="3333" width="20.75" style="864" bestFit="1" customWidth="1"/>
    <col min="3334" max="3334" width="16.375" style="864" bestFit="1" customWidth="1"/>
    <col min="3335" max="3335" width="26.25" style="864" bestFit="1" customWidth="1"/>
    <col min="3336" max="3336" width="9.75" style="864" bestFit="1" customWidth="1"/>
    <col min="3337" max="3337" width="18.125" style="864" bestFit="1" customWidth="1"/>
    <col min="3338" max="3338" width="13.875" style="864" bestFit="1" customWidth="1"/>
    <col min="3339" max="3339" width="19.125" style="864" bestFit="1" customWidth="1"/>
    <col min="3340" max="3340" width="5.75" style="864" bestFit="1" customWidth="1"/>
    <col min="3341" max="3341" width="7.75" style="864" bestFit="1" customWidth="1"/>
    <col min="3342" max="3343" width="7.125" style="864" bestFit="1" customWidth="1"/>
    <col min="3344" max="3344" width="7.75" style="864" bestFit="1" customWidth="1"/>
    <col min="3345" max="3346" width="7.125" style="864" bestFit="1" customWidth="1"/>
    <col min="3347" max="3347" width="19.625" style="864" bestFit="1" customWidth="1"/>
    <col min="3348" max="3349" width="5.75" style="864" bestFit="1" customWidth="1"/>
    <col min="3350" max="3350" width="9" style="864"/>
    <col min="3351" max="3351" width="11.875" style="864" bestFit="1" customWidth="1"/>
    <col min="3352" max="3352" width="14.125" style="864" bestFit="1" customWidth="1"/>
    <col min="3353" max="3353" width="16.375" style="864" bestFit="1" customWidth="1"/>
    <col min="3354" max="3584" width="9" style="864"/>
    <col min="3585" max="3585" width="7.875" style="864" bestFit="1" customWidth="1"/>
    <col min="3586" max="3586" width="18.125" style="864" bestFit="1" customWidth="1"/>
    <col min="3587" max="3587" width="28" style="864" bestFit="1" customWidth="1"/>
    <col min="3588" max="3588" width="10.875" style="864" bestFit="1" customWidth="1"/>
    <col min="3589" max="3589" width="20.75" style="864" bestFit="1" customWidth="1"/>
    <col min="3590" max="3590" width="16.375" style="864" bestFit="1" customWidth="1"/>
    <col min="3591" max="3591" width="26.25" style="864" bestFit="1" customWidth="1"/>
    <col min="3592" max="3592" width="9.75" style="864" bestFit="1" customWidth="1"/>
    <col min="3593" max="3593" width="18.125" style="864" bestFit="1" customWidth="1"/>
    <col min="3594" max="3594" width="13.875" style="864" bestFit="1" customWidth="1"/>
    <col min="3595" max="3595" width="19.125" style="864" bestFit="1" customWidth="1"/>
    <col min="3596" max="3596" width="5.75" style="864" bestFit="1" customWidth="1"/>
    <col min="3597" max="3597" width="7.75" style="864" bestFit="1" customWidth="1"/>
    <col min="3598" max="3599" width="7.125" style="864" bestFit="1" customWidth="1"/>
    <col min="3600" max="3600" width="7.75" style="864" bestFit="1" customWidth="1"/>
    <col min="3601" max="3602" width="7.125" style="864" bestFit="1" customWidth="1"/>
    <col min="3603" max="3603" width="19.625" style="864" bestFit="1" customWidth="1"/>
    <col min="3604" max="3605" width="5.75" style="864" bestFit="1" customWidth="1"/>
    <col min="3606" max="3606" width="9" style="864"/>
    <col min="3607" max="3607" width="11.875" style="864" bestFit="1" customWidth="1"/>
    <col min="3608" max="3608" width="14.125" style="864" bestFit="1" customWidth="1"/>
    <col min="3609" max="3609" width="16.375" style="864" bestFit="1" customWidth="1"/>
    <col min="3610" max="3840" width="9" style="864"/>
    <col min="3841" max="3841" width="7.875" style="864" bestFit="1" customWidth="1"/>
    <col min="3842" max="3842" width="18.125" style="864" bestFit="1" customWidth="1"/>
    <col min="3843" max="3843" width="28" style="864" bestFit="1" customWidth="1"/>
    <col min="3844" max="3844" width="10.875" style="864" bestFit="1" customWidth="1"/>
    <col min="3845" max="3845" width="20.75" style="864" bestFit="1" customWidth="1"/>
    <col min="3846" max="3846" width="16.375" style="864" bestFit="1" customWidth="1"/>
    <col min="3847" max="3847" width="26.25" style="864" bestFit="1" customWidth="1"/>
    <col min="3848" max="3848" width="9.75" style="864" bestFit="1" customWidth="1"/>
    <col min="3849" max="3849" width="18.125" style="864" bestFit="1" customWidth="1"/>
    <col min="3850" max="3850" width="13.875" style="864" bestFit="1" customWidth="1"/>
    <col min="3851" max="3851" width="19.125" style="864" bestFit="1" customWidth="1"/>
    <col min="3852" max="3852" width="5.75" style="864" bestFit="1" customWidth="1"/>
    <col min="3853" max="3853" width="7.75" style="864" bestFit="1" customWidth="1"/>
    <col min="3854" max="3855" width="7.125" style="864" bestFit="1" customWidth="1"/>
    <col min="3856" max="3856" width="7.75" style="864" bestFit="1" customWidth="1"/>
    <col min="3857" max="3858" width="7.125" style="864" bestFit="1" customWidth="1"/>
    <col min="3859" max="3859" width="19.625" style="864" bestFit="1" customWidth="1"/>
    <col min="3860" max="3861" width="5.75" style="864" bestFit="1" customWidth="1"/>
    <col min="3862" max="3862" width="9" style="864"/>
    <col min="3863" max="3863" width="11.875" style="864" bestFit="1" customWidth="1"/>
    <col min="3864" max="3864" width="14.125" style="864" bestFit="1" customWidth="1"/>
    <col min="3865" max="3865" width="16.375" style="864" bestFit="1" customWidth="1"/>
    <col min="3866" max="4096" width="9" style="864"/>
    <col min="4097" max="4097" width="7.875" style="864" bestFit="1" customWidth="1"/>
    <col min="4098" max="4098" width="18.125" style="864" bestFit="1" customWidth="1"/>
    <col min="4099" max="4099" width="28" style="864" bestFit="1" customWidth="1"/>
    <col min="4100" max="4100" width="10.875" style="864" bestFit="1" customWidth="1"/>
    <col min="4101" max="4101" width="20.75" style="864" bestFit="1" customWidth="1"/>
    <col min="4102" max="4102" width="16.375" style="864" bestFit="1" customWidth="1"/>
    <col min="4103" max="4103" width="26.25" style="864" bestFit="1" customWidth="1"/>
    <col min="4104" max="4104" width="9.75" style="864" bestFit="1" customWidth="1"/>
    <col min="4105" max="4105" width="18.125" style="864" bestFit="1" customWidth="1"/>
    <col min="4106" max="4106" width="13.875" style="864" bestFit="1" customWidth="1"/>
    <col min="4107" max="4107" width="19.125" style="864" bestFit="1" customWidth="1"/>
    <col min="4108" max="4108" width="5.75" style="864" bestFit="1" customWidth="1"/>
    <col min="4109" max="4109" width="7.75" style="864" bestFit="1" customWidth="1"/>
    <col min="4110" max="4111" width="7.125" style="864" bestFit="1" customWidth="1"/>
    <col min="4112" max="4112" width="7.75" style="864" bestFit="1" customWidth="1"/>
    <col min="4113" max="4114" width="7.125" style="864" bestFit="1" customWidth="1"/>
    <col min="4115" max="4115" width="19.625" style="864" bestFit="1" customWidth="1"/>
    <col min="4116" max="4117" width="5.75" style="864" bestFit="1" customWidth="1"/>
    <col min="4118" max="4118" width="9" style="864"/>
    <col min="4119" max="4119" width="11.875" style="864" bestFit="1" customWidth="1"/>
    <col min="4120" max="4120" width="14.125" style="864" bestFit="1" customWidth="1"/>
    <col min="4121" max="4121" width="16.375" style="864" bestFit="1" customWidth="1"/>
    <col min="4122" max="4352" width="9" style="864"/>
    <col min="4353" max="4353" width="7.875" style="864" bestFit="1" customWidth="1"/>
    <col min="4354" max="4354" width="18.125" style="864" bestFit="1" customWidth="1"/>
    <col min="4355" max="4355" width="28" style="864" bestFit="1" customWidth="1"/>
    <col min="4356" max="4356" width="10.875" style="864" bestFit="1" customWidth="1"/>
    <col min="4357" max="4357" width="20.75" style="864" bestFit="1" customWidth="1"/>
    <col min="4358" max="4358" width="16.375" style="864" bestFit="1" customWidth="1"/>
    <col min="4359" max="4359" width="26.25" style="864" bestFit="1" customWidth="1"/>
    <col min="4360" max="4360" width="9.75" style="864" bestFit="1" customWidth="1"/>
    <col min="4361" max="4361" width="18.125" style="864" bestFit="1" customWidth="1"/>
    <col min="4362" max="4362" width="13.875" style="864" bestFit="1" customWidth="1"/>
    <col min="4363" max="4363" width="19.125" style="864" bestFit="1" customWidth="1"/>
    <col min="4364" max="4364" width="5.75" style="864" bestFit="1" customWidth="1"/>
    <col min="4365" max="4365" width="7.75" style="864" bestFit="1" customWidth="1"/>
    <col min="4366" max="4367" width="7.125" style="864" bestFit="1" customWidth="1"/>
    <col min="4368" max="4368" width="7.75" style="864" bestFit="1" customWidth="1"/>
    <col min="4369" max="4370" width="7.125" style="864" bestFit="1" customWidth="1"/>
    <col min="4371" max="4371" width="19.625" style="864" bestFit="1" customWidth="1"/>
    <col min="4372" max="4373" width="5.75" style="864" bestFit="1" customWidth="1"/>
    <col min="4374" max="4374" width="9" style="864"/>
    <col min="4375" max="4375" width="11.875" style="864" bestFit="1" customWidth="1"/>
    <col min="4376" max="4376" width="14.125" style="864" bestFit="1" customWidth="1"/>
    <col min="4377" max="4377" width="16.375" style="864" bestFit="1" customWidth="1"/>
    <col min="4378" max="4608" width="9" style="864"/>
    <col min="4609" max="4609" width="7.875" style="864" bestFit="1" customWidth="1"/>
    <col min="4610" max="4610" width="18.125" style="864" bestFit="1" customWidth="1"/>
    <col min="4611" max="4611" width="28" style="864" bestFit="1" customWidth="1"/>
    <col min="4612" max="4612" width="10.875" style="864" bestFit="1" customWidth="1"/>
    <col min="4613" max="4613" width="20.75" style="864" bestFit="1" customWidth="1"/>
    <col min="4614" max="4614" width="16.375" style="864" bestFit="1" customWidth="1"/>
    <col min="4615" max="4615" width="26.25" style="864" bestFit="1" customWidth="1"/>
    <col min="4616" max="4616" width="9.75" style="864" bestFit="1" customWidth="1"/>
    <col min="4617" max="4617" width="18.125" style="864" bestFit="1" customWidth="1"/>
    <col min="4618" max="4618" width="13.875" style="864" bestFit="1" customWidth="1"/>
    <col min="4619" max="4619" width="19.125" style="864" bestFit="1" customWidth="1"/>
    <col min="4620" max="4620" width="5.75" style="864" bestFit="1" customWidth="1"/>
    <col min="4621" max="4621" width="7.75" style="864" bestFit="1" customWidth="1"/>
    <col min="4622" max="4623" width="7.125" style="864" bestFit="1" customWidth="1"/>
    <col min="4624" max="4624" width="7.75" style="864" bestFit="1" customWidth="1"/>
    <col min="4625" max="4626" width="7.125" style="864" bestFit="1" customWidth="1"/>
    <col min="4627" max="4627" width="19.625" style="864" bestFit="1" customWidth="1"/>
    <col min="4628" max="4629" width="5.75" style="864" bestFit="1" customWidth="1"/>
    <col min="4630" max="4630" width="9" style="864"/>
    <col min="4631" max="4631" width="11.875" style="864" bestFit="1" customWidth="1"/>
    <col min="4632" max="4632" width="14.125" style="864" bestFit="1" customWidth="1"/>
    <col min="4633" max="4633" width="16.375" style="864" bestFit="1" customWidth="1"/>
    <col min="4634" max="4864" width="9" style="864"/>
    <col min="4865" max="4865" width="7.875" style="864" bestFit="1" customWidth="1"/>
    <col min="4866" max="4866" width="18.125" style="864" bestFit="1" customWidth="1"/>
    <col min="4867" max="4867" width="28" style="864" bestFit="1" customWidth="1"/>
    <col min="4868" max="4868" width="10.875" style="864" bestFit="1" customWidth="1"/>
    <col min="4869" max="4869" width="20.75" style="864" bestFit="1" customWidth="1"/>
    <col min="4870" max="4870" width="16.375" style="864" bestFit="1" customWidth="1"/>
    <col min="4871" max="4871" width="26.25" style="864" bestFit="1" customWidth="1"/>
    <col min="4872" max="4872" width="9.75" style="864" bestFit="1" customWidth="1"/>
    <col min="4873" max="4873" width="18.125" style="864" bestFit="1" customWidth="1"/>
    <col min="4874" max="4874" width="13.875" style="864" bestFit="1" customWidth="1"/>
    <col min="4875" max="4875" width="19.125" style="864" bestFit="1" customWidth="1"/>
    <col min="4876" max="4876" width="5.75" style="864" bestFit="1" customWidth="1"/>
    <col min="4877" max="4877" width="7.75" style="864" bestFit="1" customWidth="1"/>
    <col min="4878" max="4879" width="7.125" style="864" bestFit="1" customWidth="1"/>
    <col min="4880" max="4880" width="7.75" style="864" bestFit="1" customWidth="1"/>
    <col min="4881" max="4882" width="7.125" style="864" bestFit="1" customWidth="1"/>
    <col min="4883" max="4883" width="19.625" style="864" bestFit="1" customWidth="1"/>
    <col min="4884" max="4885" width="5.75" style="864" bestFit="1" customWidth="1"/>
    <col min="4886" max="4886" width="9" style="864"/>
    <col min="4887" max="4887" width="11.875" style="864" bestFit="1" customWidth="1"/>
    <col min="4888" max="4888" width="14.125" style="864" bestFit="1" customWidth="1"/>
    <col min="4889" max="4889" width="16.375" style="864" bestFit="1" customWidth="1"/>
    <col min="4890" max="5120" width="9" style="864"/>
    <col min="5121" max="5121" width="7.875" style="864" bestFit="1" customWidth="1"/>
    <col min="5122" max="5122" width="18.125" style="864" bestFit="1" customWidth="1"/>
    <col min="5123" max="5123" width="28" style="864" bestFit="1" customWidth="1"/>
    <col min="5124" max="5124" width="10.875" style="864" bestFit="1" customWidth="1"/>
    <col min="5125" max="5125" width="20.75" style="864" bestFit="1" customWidth="1"/>
    <col min="5126" max="5126" width="16.375" style="864" bestFit="1" customWidth="1"/>
    <col min="5127" max="5127" width="26.25" style="864" bestFit="1" customWidth="1"/>
    <col min="5128" max="5128" width="9.75" style="864" bestFit="1" customWidth="1"/>
    <col min="5129" max="5129" width="18.125" style="864" bestFit="1" customWidth="1"/>
    <col min="5130" max="5130" width="13.875" style="864" bestFit="1" customWidth="1"/>
    <col min="5131" max="5131" width="19.125" style="864" bestFit="1" customWidth="1"/>
    <col min="5132" max="5132" width="5.75" style="864" bestFit="1" customWidth="1"/>
    <col min="5133" max="5133" width="7.75" style="864" bestFit="1" customWidth="1"/>
    <col min="5134" max="5135" width="7.125" style="864" bestFit="1" customWidth="1"/>
    <col min="5136" max="5136" width="7.75" style="864" bestFit="1" customWidth="1"/>
    <col min="5137" max="5138" width="7.125" style="864" bestFit="1" customWidth="1"/>
    <col min="5139" max="5139" width="19.625" style="864" bestFit="1" customWidth="1"/>
    <col min="5140" max="5141" width="5.75" style="864" bestFit="1" customWidth="1"/>
    <col min="5142" max="5142" width="9" style="864"/>
    <col min="5143" max="5143" width="11.875" style="864" bestFit="1" customWidth="1"/>
    <col min="5144" max="5144" width="14.125" style="864" bestFit="1" customWidth="1"/>
    <col min="5145" max="5145" width="16.375" style="864" bestFit="1" customWidth="1"/>
    <col min="5146" max="5376" width="9" style="864"/>
    <col min="5377" max="5377" width="7.875" style="864" bestFit="1" customWidth="1"/>
    <col min="5378" max="5378" width="18.125" style="864" bestFit="1" customWidth="1"/>
    <col min="5379" max="5379" width="28" style="864" bestFit="1" customWidth="1"/>
    <col min="5380" max="5380" width="10.875" style="864" bestFit="1" customWidth="1"/>
    <col min="5381" max="5381" width="20.75" style="864" bestFit="1" customWidth="1"/>
    <col min="5382" max="5382" width="16.375" style="864" bestFit="1" customWidth="1"/>
    <col min="5383" max="5383" width="26.25" style="864" bestFit="1" customWidth="1"/>
    <col min="5384" max="5384" width="9.75" style="864" bestFit="1" customWidth="1"/>
    <col min="5385" max="5385" width="18.125" style="864" bestFit="1" customWidth="1"/>
    <col min="5386" max="5386" width="13.875" style="864" bestFit="1" customWidth="1"/>
    <col min="5387" max="5387" width="19.125" style="864" bestFit="1" customWidth="1"/>
    <col min="5388" max="5388" width="5.75" style="864" bestFit="1" customWidth="1"/>
    <col min="5389" max="5389" width="7.75" style="864" bestFit="1" customWidth="1"/>
    <col min="5390" max="5391" width="7.125" style="864" bestFit="1" customWidth="1"/>
    <col min="5392" max="5392" width="7.75" style="864" bestFit="1" customWidth="1"/>
    <col min="5393" max="5394" width="7.125" style="864" bestFit="1" customWidth="1"/>
    <col min="5395" max="5395" width="19.625" style="864" bestFit="1" customWidth="1"/>
    <col min="5396" max="5397" width="5.75" style="864" bestFit="1" customWidth="1"/>
    <col min="5398" max="5398" width="9" style="864"/>
    <col min="5399" max="5399" width="11.875" style="864" bestFit="1" customWidth="1"/>
    <col min="5400" max="5400" width="14.125" style="864" bestFit="1" customWidth="1"/>
    <col min="5401" max="5401" width="16.375" style="864" bestFit="1" customWidth="1"/>
    <col min="5402" max="5632" width="9" style="864"/>
    <col min="5633" max="5633" width="7.875" style="864" bestFit="1" customWidth="1"/>
    <col min="5634" max="5634" width="18.125" style="864" bestFit="1" customWidth="1"/>
    <col min="5635" max="5635" width="28" style="864" bestFit="1" customWidth="1"/>
    <col min="5636" max="5636" width="10.875" style="864" bestFit="1" customWidth="1"/>
    <col min="5637" max="5637" width="20.75" style="864" bestFit="1" customWidth="1"/>
    <col min="5638" max="5638" width="16.375" style="864" bestFit="1" customWidth="1"/>
    <col min="5639" max="5639" width="26.25" style="864" bestFit="1" customWidth="1"/>
    <col min="5640" max="5640" width="9.75" style="864" bestFit="1" customWidth="1"/>
    <col min="5641" max="5641" width="18.125" style="864" bestFit="1" customWidth="1"/>
    <col min="5642" max="5642" width="13.875" style="864" bestFit="1" customWidth="1"/>
    <col min="5643" max="5643" width="19.125" style="864" bestFit="1" customWidth="1"/>
    <col min="5644" max="5644" width="5.75" style="864" bestFit="1" customWidth="1"/>
    <col min="5645" max="5645" width="7.75" style="864" bestFit="1" customWidth="1"/>
    <col min="5646" max="5647" width="7.125" style="864" bestFit="1" customWidth="1"/>
    <col min="5648" max="5648" width="7.75" style="864" bestFit="1" customWidth="1"/>
    <col min="5649" max="5650" width="7.125" style="864" bestFit="1" customWidth="1"/>
    <col min="5651" max="5651" width="19.625" style="864" bestFit="1" customWidth="1"/>
    <col min="5652" max="5653" width="5.75" style="864" bestFit="1" customWidth="1"/>
    <col min="5654" max="5654" width="9" style="864"/>
    <col min="5655" max="5655" width="11.875" style="864" bestFit="1" customWidth="1"/>
    <col min="5656" max="5656" width="14.125" style="864" bestFit="1" customWidth="1"/>
    <col min="5657" max="5657" width="16.375" style="864" bestFit="1" customWidth="1"/>
    <col min="5658" max="5888" width="9" style="864"/>
    <col min="5889" max="5889" width="7.875" style="864" bestFit="1" customWidth="1"/>
    <col min="5890" max="5890" width="18.125" style="864" bestFit="1" customWidth="1"/>
    <col min="5891" max="5891" width="28" style="864" bestFit="1" customWidth="1"/>
    <col min="5892" max="5892" width="10.875" style="864" bestFit="1" customWidth="1"/>
    <col min="5893" max="5893" width="20.75" style="864" bestFit="1" customWidth="1"/>
    <col min="5894" max="5894" width="16.375" style="864" bestFit="1" customWidth="1"/>
    <col min="5895" max="5895" width="26.25" style="864" bestFit="1" customWidth="1"/>
    <col min="5896" max="5896" width="9.75" style="864" bestFit="1" customWidth="1"/>
    <col min="5897" max="5897" width="18.125" style="864" bestFit="1" customWidth="1"/>
    <col min="5898" max="5898" width="13.875" style="864" bestFit="1" customWidth="1"/>
    <col min="5899" max="5899" width="19.125" style="864" bestFit="1" customWidth="1"/>
    <col min="5900" max="5900" width="5.75" style="864" bestFit="1" customWidth="1"/>
    <col min="5901" max="5901" width="7.75" style="864" bestFit="1" customWidth="1"/>
    <col min="5902" max="5903" width="7.125" style="864" bestFit="1" customWidth="1"/>
    <col min="5904" max="5904" width="7.75" style="864" bestFit="1" customWidth="1"/>
    <col min="5905" max="5906" width="7.125" style="864" bestFit="1" customWidth="1"/>
    <col min="5907" max="5907" width="19.625" style="864" bestFit="1" customWidth="1"/>
    <col min="5908" max="5909" width="5.75" style="864" bestFit="1" customWidth="1"/>
    <col min="5910" max="5910" width="9" style="864"/>
    <col min="5911" max="5911" width="11.875" style="864" bestFit="1" customWidth="1"/>
    <col min="5912" max="5912" width="14.125" style="864" bestFit="1" customWidth="1"/>
    <col min="5913" max="5913" width="16.375" style="864" bestFit="1" customWidth="1"/>
    <col min="5914" max="6144" width="9" style="864"/>
    <col min="6145" max="6145" width="7.875" style="864" bestFit="1" customWidth="1"/>
    <col min="6146" max="6146" width="18.125" style="864" bestFit="1" customWidth="1"/>
    <col min="6147" max="6147" width="28" style="864" bestFit="1" customWidth="1"/>
    <col min="6148" max="6148" width="10.875" style="864" bestFit="1" customWidth="1"/>
    <col min="6149" max="6149" width="20.75" style="864" bestFit="1" customWidth="1"/>
    <col min="6150" max="6150" width="16.375" style="864" bestFit="1" customWidth="1"/>
    <col min="6151" max="6151" width="26.25" style="864" bestFit="1" customWidth="1"/>
    <col min="6152" max="6152" width="9.75" style="864" bestFit="1" customWidth="1"/>
    <col min="6153" max="6153" width="18.125" style="864" bestFit="1" customWidth="1"/>
    <col min="6154" max="6154" width="13.875" style="864" bestFit="1" customWidth="1"/>
    <col min="6155" max="6155" width="19.125" style="864" bestFit="1" customWidth="1"/>
    <col min="6156" max="6156" width="5.75" style="864" bestFit="1" customWidth="1"/>
    <col min="6157" max="6157" width="7.75" style="864" bestFit="1" customWidth="1"/>
    <col min="6158" max="6159" width="7.125" style="864" bestFit="1" customWidth="1"/>
    <col min="6160" max="6160" width="7.75" style="864" bestFit="1" customWidth="1"/>
    <col min="6161" max="6162" width="7.125" style="864" bestFit="1" customWidth="1"/>
    <col min="6163" max="6163" width="19.625" style="864" bestFit="1" customWidth="1"/>
    <col min="6164" max="6165" width="5.75" style="864" bestFit="1" customWidth="1"/>
    <col min="6166" max="6166" width="9" style="864"/>
    <col min="6167" max="6167" width="11.875" style="864" bestFit="1" customWidth="1"/>
    <col min="6168" max="6168" width="14.125" style="864" bestFit="1" customWidth="1"/>
    <col min="6169" max="6169" width="16.375" style="864" bestFit="1" customWidth="1"/>
    <col min="6170" max="6400" width="9" style="864"/>
    <col min="6401" max="6401" width="7.875" style="864" bestFit="1" customWidth="1"/>
    <col min="6402" max="6402" width="18.125" style="864" bestFit="1" customWidth="1"/>
    <col min="6403" max="6403" width="28" style="864" bestFit="1" customWidth="1"/>
    <col min="6404" max="6404" width="10.875" style="864" bestFit="1" customWidth="1"/>
    <col min="6405" max="6405" width="20.75" style="864" bestFit="1" customWidth="1"/>
    <col min="6406" max="6406" width="16.375" style="864" bestFit="1" customWidth="1"/>
    <col min="6407" max="6407" width="26.25" style="864" bestFit="1" customWidth="1"/>
    <col min="6408" max="6408" width="9.75" style="864" bestFit="1" customWidth="1"/>
    <col min="6409" max="6409" width="18.125" style="864" bestFit="1" customWidth="1"/>
    <col min="6410" max="6410" width="13.875" style="864" bestFit="1" customWidth="1"/>
    <col min="6411" max="6411" width="19.125" style="864" bestFit="1" customWidth="1"/>
    <col min="6412" max="6412" width="5.75" style="864" bestFit="1" customWidth="1"/>
    <col min="6413" max="6413" width="7.75" style="864" bestFit="1" customWidth="1"/>
    <col min="6414" max="6415" width="7.125" style="864" bestFit="1" customWidth="1"/>
    <col min="6416" max="6416" width="7.75" style="864" bestFit="1" customWidth="1"/>
    <col min="6417" max="6418" width="7.125" style="864" bestFit="1" customWidth="1"/>
    <col min="6419" max="6419" width="19.625" style="864" bestFit="1" customWidth="1"/>
    <col min="6420" max="6421" width="5.75" style="864" bestFit="1" customWidth="1"/>
    <col min="6422" max="6422" width="9" style="864"/>
    <col min="6423" max="6423" width="11.875" style="864" bestFit="1" customWidth="1"/>
    <col min="6424" max="6424" width="14.125" style="864" bestFit="1" customWidth="1"/>
    <col min="6425" max="6425" width="16.375" style="864" bestFit="1" customWidth="1"/>
    <col min="6426" max="6656" width="9" style="864"/>
    <col min="6657" max="6657" width="7.875" style="864" bestFit="1" customWidth="1"/>
    <col min="6658" max="6658" width="18.125" style="864" bestFit="1" customWidth="1"/>
    <col min="6659" max="6659" width="28" style="864" bestFit="1" customWidth="1"/>
    <col min="6660" max="6660" width="10.875" style="864" bestFit="1" customWidth="1"/>
    <col min="6661" max="6661" width="20.75" style="864" bestFit="1" customWidth="1"/>
    <col min="6662" max="6662" width="16.375" style="864" bestFit="1" customWidth="1"/>
    <col min="6663" max="6663" width="26.25" style="864" bestFit="1" customWidth="1"/>
    <col min="6664" max="6664" width="9.75" style="864" bestFit="1" customWidth="1"/>
    <col min="6665" max="6665" width="18.125" style="864" bestFit="1" customWidth="1"/>
    <col min="6666" max="6666" width="13.875" style="864" bestFit="1" customWidth="1"/>
    <col min="6667" max="6667" width="19.125" style="864" bestFit="1" customWidth="1"/>
    <col min="6668" max="6668" width="5.75" style="864" bestFit="1" customWidth="1"/>
    <col min="6669" max="6669" width="7.75" style="864" bestFit="1" customWidth="1"/>
    <col min="6670" max="6671" width="7.125" style="864" bestFit="1" customWidth="1"/>
    <col min="6672" max="6672" width="7.75" style="864" bestFit="1" customWidth="1"/>
    <col min="6673" max="6674" width="7.125" style="864" bestFit="1" customWidth="1"/>
    <col min="6675" max="6675" width="19.625" style="864" bestFit="1" customWidth="1"/>
    <col min="6676" max="6677" width="5.75" style="864" bestFit="1" customWidth="1"/>
    <col min="6678" max="6678" width="9" style="864"/>
    <col min="6679" max="6679" width="11.875" style="864" bestFit="1" customWidth="1"/>
    <col min="6680" max="6680" width="14.125" style="864" bestFit="1" customWidth="1"/>
    <col min="6681" max="6681" width="16.375" style="864" bestFit="1" customWidth="1"/>
    <col min="6682" max="6912" width="9" style="864"/>
    <col min="6913" max="6913" width="7.875" style="864" bestFit="1" customWidth="1"/>
    <col min="6914" max="6914" width="18.125" style="864" bestFit="1" customWidth="1"/>
    <col min="6915" max="6915" width="28" style="864" bestFit="1" customWidth="1"/>
    <col min="6916" max="6916" width="10.875" style="864" bestFit="1" customWidth="1"/>
    <col min="6917" max="6917" width="20.75" style="864" bestFit="1" customWidth="1"/>
    <col min="6918" max="6918" width="16.375" style="864" bestFit="1" customWidth="1"/>
    <col min="6919" max="6919" width="26.25" style="864" bestFit="1" customWidth="1"/>
    <col min="6920" max="6920" width="9.75" style="864" bestFit="1" customWidth="1"/>
    <col min="6921" max="6921" width="18.125" style="864" bestFit="1" customWidth="1"/>
    <col min="6922" max="6922" width="13.875" style="864" bestFit="1" customWidth="1"/>
    <col min="6923" max="6923" width="19.125" style="864" bestFit="1" customWidth="1"/>
    <col min="6924" max="6924" width="5.75" style="864" bestFit="1" customWidth="1"/>
    <col min="6925" max="6925" width="7.75" style="864" bestFit="1" customWidth="1"/>
    <col min="6926" max="6927" width="7.125" style="864" bestFit="1" customWidth="1"/>
    <col min="6928" max="6928" width="7.75" style="864" bestFit="1" customWidth="1"/>
    <col min="6929" max="6930" width="7.125" style="864" bestFit="1" customWidth="1"/>
    <col min="6931" max="6931" width="19.625" style="864" bestFit="1" customWidth="1"/>
    <col min="6932" max="6933" width="5.75" style="864" bestFit="1" customWidth="1"/>
    <col min="6934" max="6934" width="9" style="864"/>
    <col min="6935" max="6935" width="11.875" style="864" bestFit="1" customWidth="1"/>
    <col min="6936" max="6936" width="14.125" style="864" bestFit="1" customWidth="1"/>
    <col min="6937" max="6937" width="16.375" style="864" bestFit="1" customWidth="1"/>
    <col min="6938" max="7168" width="9" style="864"/>
    <col min="7169" max="7169" width="7.875" style="864" bestFit="1" customWidth="1"/>
    <col min="7170" max="7170" width="18.125" style="864" bestFit="1" customWidth="1"/>
    <col min="7171" max="7171" width="28" style="864" bestFit="1" customWidth="1"/>
    <col min="7172" max="7172" width="10.875" style="864" bestFit="1" customWidth="1"/>
    <col min="7173" max="7173" width="20.75" style="864" bestFit="1" customWidth="1"/>
    <col min="7174" max="7174" width="16.375" style="864" bestFit="1" customWidth="1"/>
    <col min="7175" max="7175" width="26.25" style="864" bestFit="1" customWidth="1"/>
    <col min="7176" max="7176" width="9.75" style="864" bestFit="1" customWidth="1"/>
    <col min="7177" max="7177" width="18.125" style="864" bestFit="1" customWidth="1"/>
    <col min="7178" max="7178" width="13.875" style="864" bestFit="1" customWidth="1"/>
    <col min="7179" max="7179" width="19.125" style="864" bestFit="1" customWidth="1"/>
    <col min="7180" max="7180" width="5.75" style="864" bestFit="1" customWidth="1"/>
    <col min="7181" max="7181" width="7.75" style="864" bestFit="1" customWidth="1"/>
    <col min="7182" max="7183" width="7.125" style="864" bestFit="1" customWidth="1"/>
    <col min="7184" max="7184" width="7.75" style="864" bestFit="1" customWidth="1"/>
    <col min="7185" max="7186" width="7.125" style="864" bestFit="1" customWidth="1"/>
    <col min="7187" max="7187" width="19.625" style="864" bestFit="1" customWidth="1"/>
    <col min="7188" max="7189" width="5.75" style="864" bestFit="1" customWidth="1"/>
    <col min="7190" max="7190" width="9" style="864"/>
    <col min="7191" max="7191" width="11.875" style="864" bestFit="1" customWidth="1"/>
    <col min="7192" max="7192" width="14.125" style="864" bestFit="1" customWidth="1"/>
    <col min="7193" max="7193" width="16.375" style="864" bestFit="1" customWidth="1"/>
    <col min="7194" max="7424" width="9" style="864"/>
    <col min="7425" max="7425" width="7.875" style="864" bestFit="1" customWidth="1"/>
    <col min="7426" max="7426" width="18.125" style="864" bestFit="1" customWidth="1"/>
    <col min="7427" max="7427" width="28" style="864" bestFit="1" customWidth="1"/>
    <col min="7428" max="7428" width="10.875" style="864" bestFit="1" customWidth="1"/>
    <col min="7429" max="7429" width="20.75" style="864" bestFit="1" customWidth="1"/>
    <col min="7430" max="7430" width="16.375" style="864" bestFit="1" customWidth="1"/>
    <col min="7431" max="7431" width="26.25" style="864" bestFit="1" customWidth="1"/>
    <col min="7432" max="7432" width="9.75" style="864" bestFit="1" customWidth="1"/>
    <col min="7433" max="7433" width="18.125" style="864" bestFit="1" customWidth="1"/>
    <col min="7434" max="7434" width="13.875" style="864" bestFit="1" customWidth="1"/>
    <col min="7435" max="7435" width="19.125" style="864" bestFit="1" customWidth="1"/>
    <col min="7436" max="7436" width="5.75" style="864" bestFit="1" customWidth="1"/>
    <col min="7437" max="7437" width="7.75" style="864" bestFit="1" customWidth="1"/>
    <col min="7438" max="7439" width="7.125" style="864" bestFit="1" customWidth="1"/>
    <col min="7440" max="7440" width="7.75" style="864" bestFit="1" customWidth="1"/>
    <col min="7441" max="7442" width="7.125" style="864" bestFit="1" customWidth="1"/>
    <col min="7443" max="7443" width="19.625" style="864" bestFit="1" customWidth="1"/>
    <col min="7444" max="7445" width="5.75" style="864" bestFit="1" customWidth="1"/>
    <col min="7446" max="7446" width="9" style="864"/>
    <col min="7447" max="7447" width="11.875" style="864" bestFit="1" customWidth="1"/>
    <col min="7448" max="7448" width="14.125" style="864" bestFit="1" customWidth="1"/>
    <col min="7449" max="7449" width="16.375" style="864" bestFit="1" customWidth="1"/>
    <col min="7450" max="7680" width="9" style="864"/>
    <col min="7681" max="7681" width="7.875" style="864" bestFit="1" customWidth="1"/>
    <col min="7682" max="7682" width="18.125" style="864" bestFit="1" customWidth="1"/>
    <col min="7683" max="7683" width="28" style="864" bestFit="1" customWidth="1"/>
    <col min="7684" max="7684" width="10.875" style="864" bestFit="1" customWidth="1"/>
    <col min="7685" max="7685" width="20.75" style="864" bestFit="1" customWidth="1"/>
    <col min="7686" max="7686" width="16.375" style="864" bestFit="1" customWidth="1"/>
    <col min="7687" max="7687" width="26.25" style="864" bestFit="1" customWidth="1"/>
    <col min="7688" max="7688" width="9.75" style="864" bestFit="1" customWidth="1"/>
    <col min="7689" max="7689" width="18.125" style="864" bestFit="1" customWidth="1"/>
    <col min="7690" max="7690" width="13.875" style="864" bestFit="1" customWidth="1"/>
    <col min="7691" max="7691" width="19.125" style="864" bestFit="1" customWidth="1"/>
    <col min="7692" max="7692" width="5.75" style="864" bestFit="1" customWidth="1"/>
    <col min="7693" max="7693" width="7.75" style="864" bestFit="1" customWidth="1"/>
    <col min="7694" max="7695" width="7.125" style="864" bestFit="1" customWidth="1"/>
    <col min="7696" max="7696" width="7.75" style="864" bestFit="1" customWidth="1"/>
    <col min="7697" max="7698" width="7.125" style="864" bestFit="1" customWidth="1"/>
    <col min="7699" max="7699" width="19.625" style="864" bestFit="1" customWidth="1"/>
    <col min="7700" max="7701" width="5.75" style="864" bestFit="1" customWidth="1"/>
    <col min="7702" max="7702" width="9" style="864"/>
    <col min="7703" max="7703" width="11.875" style="864" bestFit="1" customWidth="1"/>
    <col min="7704" max="7704" width="14.125" style="864" bestFit="1" customWidth="1"/>
    <col min="7705" max="7705" width="16.375" style="864" bestFit="1" customWidth="1"/>
    <col min="7706" max="7936" width="9" style="864"/>
    <col min="7937" max="7937" width="7.875" style="864" bestFit="1" customWidth="1"/>
    <col min="7938" max="7938" width="18.125" style="864" bestFit="1" customWidth="1"/>
    <col min="7939" max="7939" width="28" style="864" bestFit="1" customWidth="1"/>
    <col min="7940" max="7940" width="10.875" style="864" bestFit="1" customWidth="1"/>
    <col min="7941" max="7941" width="20.75" style="864" bestFit="1" customWidth="1"/>
    <col min="7942" max="7942" width="16.375" style="864" bestFit="1" customWidth="1"/>
    <col min="7943" max="7943" width="26.25" style="864" bestFit="1" customWidth="1"/>
    <col min="7944" max="7944" width="9.75" style="864" bestFit="1" customWidth="1"/>
    <col min="7945" max="7945" width="18.125" style="864" bestFit="1" customWidth="1"/>
    <col min="7946" max="7946" width="13.875" style="864" bestFit="1" customWidth="1"/>
    <col min="7947" max="7947" width="19.125" style="864" bestFit="1" customWidth="1"/>
    <col min="7948" max="7948" width="5.75" style="864" bestFit="1" customWidth="1"/>
    <col min="7949" max="7949" width="7.75" style="864" bestFit="1" customWidth="1"/>
    <col min="7950" max="7951" width="7.125" style="864" bestFit="1" customWidth="1"/>
    <col min="7952" max="7952" width="7.75" style="864" bestFit="1" customWidth="1"/>
    <col min="7953" max="7954" width="7.125" style="864" bestFit="1" customWidth="1"/>
    <col min="7955" max="7955" width="19.625" style="864" bestFit="1" customWidth="1"/>
    <col min="7956" max="7957" width="5.75" style="864" bestFit="1" customWidth="1"/>
    <col min="7958" max="7958" width="9" style="864"/>
    <col min="7959" max="7959" width="11.875" style="864" bestFit="1" customWidth="1"/>
    <col min="7960" max="7960" width="14.125" style="864" bestFit="1" customWidth="1"/>
    <col min="7961" max="7961" width="16.375" style="864" bestFit="1" customWidth="1"/>
    <col min="7962" max="8192" width="9" style="864"/>
    <col min="8193" max="8193" width="7.875" style="864" bestFit="1" customWidth="1"/>
    <col min="8194" max="8194" width="18.125" style="864" bestFit="1" customWidth="1"/>
    <col min="8195" max="8195" width="28" style="864" bestFit="1" customWidth="1"/>
    <col min="8196" max="8196" width="10.875" style="864" bestFit="1" customWidth="1"/>
    <col min="8197" max="8197" width="20.75" style="864" bestFit="1" customWidth="1"/>
    <col min="8198" max="8198" width="16.375" style="864" bestFit="1" customWidth="1"/>
    <col min="8199" max="8199" width="26.25" style="864" bestFit="1" customWidth="1"/>
    <col min="8200" max="8200" width="9.75" style="864" bestFit="1" customWidth="1"/>
    <col min="8201" max="8201" width="18.125" style="864" bestFit="1" customWidth="1"/>
    <col min="8202" max="8202" width="13.875" style="864" bestFit="1" customWidth="1"/>
    <col min="8203" max="8203" width="19.125" style="864" bestFit="1" customWidth="1"/>
    <col min="8204" max="8204" width="5.75" style="864" bestFit="1" customWidth="1"/>
    <col min="8205" max="8205" width="7.75" style="864" bestFit="1" customWidth="1"/>
    <col min="8206" max="8207" width="7.125" style="864" bestFit="1" customWidth="1"/>
    <col min="8208" max="8208" width="7.75" style="864" bestFit="1" customWidth="1"/>
    <col min="8209" max="8210" width="7.125" style="864" bestFit="1" customWidth="1"/>
    <col min="8211" max="8211" width="19.625" style="864" bestFit="1" customWidth="1"/>
    <col min="8212" max="8213" width="5.75" style="864" bestFit="1" customWidth="1"/>
    <col min="8214" max="8214" width="9" style="864"/>
    <col min="8215" max="8215" width="11.875" style="864" bestFit="1" customWidth="1"/>
    <col min="8216" max="8216" width="14.125" style="864" bestFit="1" customWidth="1"/>
    <col min="8217" max="8217" width="16.375" style="864" bestFit="1" customWidth="1"/>
    <col min="8218" max="8448" width="9" style="864"/>
    <col min="8449" max="8449" width="7.875" style="864" bestFit="1" customWidth="1"/>
    <col min="8450" max="8450" width="18.125" style="864" bestFit="1" customWidth="1"/>
    <col min="8451" max="8451" width="28" style="864" bestFit="1" customWidth="1"/>
    <col min="8452" max="8452" width="10.875" style="864" bestFit="1" customWidth="1"/>
    <col min="8453" max="8453" width="20.75" style="864" bestFit="1" customWidth="1"/>
    <col min="8454" max="8454" width="16.375" style="864" bestFit="1" customWidth="1"/>
    <col min="8455" max="8455" width="26.25" style="864" bestFit="1" customWidth="1"/>
    <col min="8456" max="8456" width="9.75" style="864" bestFit="1" customWidth="1"/>
    <col min="8457" max="8457" width="18.125" style="864" bestFit="1" customWidth="1"/>
    <col min="8458" max="8458" width="13.875" style="864" bestFit="1" customWidth="1"/>
    <col min="8459" max="8459" width="19.125" style="864" bestFit="1" customWidth="1"/>
    <col min="8460" max="8460" width="5.75" style="864" bestFit="1" customWidth="1"/>
    <col min="8461" max="8461" width="7.75" style="864" bestFit="1" customWidth="1"/>
    <col min="8462" max="8463" width="7.125" style="864" bestFit="1" customWidth="1"/>
    <col min="8464" max="8464" width="7.75" style="864" bestFit="1" customWidth="1"/>
    <col min="8465" max="8466" width="7.125" style="864" bestFit="1" customWidth="1"/>
    <col min="8467" max="8467" width="19.625" style="864" bestFit="1" customWidth="1"/>
    <col min="8468" max="8469" width="5.75" style="864" bestFit="1" customWidth="1"/>
    <col min="8470" max="8470" width="9" style="864"/>
    <col min="8471" max="8471" width="11.875" style="864" bestFit="1" customWidth="1"/>
    <col min="8472" max="8472" width="14.125" style="864" bestFit="1" customWidth="1"/>
    <col min="8473" max="8473" width="16.375" style="864" bestFit="1" customWidth="1"/>
    <col min="8474" max="8704" width="9" style="864"/>
    <col min="8705" max="8705" width="7.875" style="864" bestFit="1" customWidth="1"/>
    <col min="8706" max="8706" width="18.125" style="864" bestFit="1" customWidth="1"/>
    <col min="8707" max="8707" width="28" style="864" bestFit="1" customWidth="1"/>
    <col min="8708" max="8708" width="10.875" style="864" bestFit="1" customWidth="1"/>
    <col min="8709" max="8709" width="20.75" style="864" bestFit="1" customWidth="1"/>
    <col min="8710" max="8710" width="16.375" style="864" bestFit="1" customWidth="1"/>
    <col min="8711" max="8711" width="26.25" style="864" bestFit="1" customWidth="1"/>
    <col min="8712" max="8712" width="9.75" style="864" bestFit="1" customWidth="1"/>
    <col min="8713" max="8713" width="18.125" style="864" bestFit="1" customWidth="1"/>
    <col min="8714" max="8714" width="13.875" style="864" bestFit="1" customWidth="1"/>
    <col min="8715" max="8715" width="19.125" style="864" bestFit="1" customWidth="1"/>
    <col min="8716" max="8716" width="5.75" style="864" bestFit="1" customWidth="1"/>
    <col min="8717" max="8717" width="7.75" style="864" bestFit="1" customWidth="1"/>
    <col min="8718" max="8719" width="7.125" style="864" bestFit="1" customWidth="1"/>
    <col min="8720" max="8720" width="7.75" style="864" bestFit="1" customWidth="1"/>
    <col min="8721" max="8722" width="7.125" style="864" bestFit="1" customWidth="1"/>
    <col min="8723" max="8723" width="19.625" style="864" bestFit="1" customWidth="1"/>
    <col min="8724" max="8725" width="5.75" style="864" bestFit="1" customWidth="1"/>
    <col min="8726" max="8726" width="9" style="864"/>
    <col min="8727" max="8727" width="11.875" style="864" bestFit="1" customWidth="1"/>
    <col min="8728" max="8728" width="14.125" style="864" bestFit="1" customWidth="1"/>
    <col min="8729" max="8729" width="16.375" style="864" bestFit="1" customWidth="1"/>
    <col min="8730" max="8960" width="9" style="864"/>
    <col min="8961" max="8961" width="7.875" style="864" bestFit="1" customWidth="1"/>
    <col min="8962" max="8962" width="18.125" style="864" bestFit="1" customWidth="1"/>
    <col min="8963" max="8963" width="28" style="864" bestFit="1" customWidth="1"/>
    <col min="8964" max="8964" width="10.875" style="864" bestFit="1" customWidth="1"/>
    <col min="8965" max="8965" width="20.75" style="864" bestFit="1" customWidth="1"/>
    <col min="8966" max="8966" width="16.375" style="864" bestFit="1" customWidth="1"/>
    <col min="8967" max="8967" width="26.25" style="864" bestFit="1" customWidth="1"/>
    <col min="8968" max="8968" width="9.75" style="864" bestFit="1" customWidth="1"/>
    <col min="8969" max="8969" width="18.125" style="864" bestFit="1" customWidth="1"/>
    <col min="8970" max="8970" width="13.875" style="864" bestFit="1" customWidth="1"/>
    <col min="8971" max="8971" width="19.125" style="864" bestFit="1" customWidth="1"/>
    <col min="8972" max="8972" width="5.75" style="864" bestFit="1" customWidth="1"/>
    <col min="8973" max="8973" width="7.75" style="864" bestFit="1" customWidth="1"/>
    <col min="8974" max="8975" width="7.125" style="864" bestFit="1" customWidth="1"/>
    <col min="8976" max="8976" width="7.75" style="864" bestFit="1" customWidth="1"/>
    <col min="8977" max="8978" width="7.125" style="864" bestFit="1" customWidth="1"/>
    <col min="8979" max="8979" width="19.625" style="864" bestFit="1" customWidth="1"/>
    <col min="8980" max="8981" width="5.75" style="864" bestFit="1" customWidth="1"/>
    <col min="8982" max="8982" width="9" style="864"/>
    <col min="8983" max="8983" width="11.875" style="864" bestFit="1" customWidth="1"/>
    <col min="8984" max="8984" width="14.125" style="864" bestFit="1" customWidth="1"/>
    <col min="8985" max="8985" width="16.375" style="864" bestFit="1" customWidth="1"/>
    <col min="8986" max="9216" width="9" style="864"/>
    <col min="9217" max="9217" width="7.875" style="864" bestFit="1" customWidth="1"/>
    <col min="9218" max="9218" width="18.125" style="864" bestFit="1" customWidth="1"/>
    <col min="9219" max="9219" width="28" style="864" bestFit="1" customWidth="1"/>
    <col min="9220" max="9220" width="10.875" style="864" bestFit="1" customWidth="1"/>
    <col min="9221" max="9221" width="20.75" style="864" bestFit="1" customWidth="1"/>
    <col min="9222" max="9222" width="16.375" style="864" bestFit="1" customWidth="1"/>
    <col min="9223" max="9223" width="26.25" style="864" bestFit="1" customWidth="1"/>
    <col min="9224" max="9224" width="9.75" style="864" bestFit="1" customWidth="1"/>
    <col min="9225" max="9225" width="18.125" style="864" bestFit="1" customWidth="1"/>
    <col min="9226" max="9226" width="13.875" style="864" bestFit="1" customWidth="1"/>
    <col min="9227" max="9227" width="19.125" style="864" bestFit="1" customWidth="1"/>
    <col min="9228" max="9228" width="5.75" style="864" bestFit="1" customWidth="1"/>
    <col min="9229" max="9229" width="7.75" style="864" bestFit="1" customWidth="1"/>
    <col min="9230" max="9231" width="7.125" style="864" bestFit="1" customWidth="1"/>
    <col min="9232" max="9232" width="7.75" style="864" bestFit="1" customWidth="1"/>
    <col min="9233" max="9234" width="7.125" style="864" bestFit="1" customWidth="1"/>
    <col min="9235" max="9235" width="19.625" style="864" bestFit="1" customWidth="1"/>
    <col min="9236" max="9237" width="5.75" style="864" bestFit="1" customWidth="1"/>
    <col min="9238" max="9238" width="9" style="864"/>
    <col min="9239" max="9239" width="11.875" style="864" bestFit="1" customWidth="1"/>
    <col min="9240" max="9240" width="14.125" style="864" bestFit="1" customWidth="1"/>
    <col min="9241" max="9241" width="16.375" style="864" bestFit="1" customWidth="1"/>
    <col min="9242" max="9472" width="9" style="864"/>
    <col min="9473" max="9473" width="7.875" style="864" bestFit="1" customWidth="1"/>
    <col min="9474" max="9474" width="18.125" style="864" bestFit="1" customWidth="1"/>
    <col min="9475" max="9475" width="28" style="864" bestFit="1" customWidth="1"/>
    <col min="9476" max="9476" width="10.875" style="864" bestFit="1" customWidth="1"/>
    <col min="9477" max="9477" width="20.75" style="864" bestFit="1" customWidth="1"/>
    <col min="9478" max="9478" width="16.375" style="864" bestFit="1" customWidth="1"/>
    <col min="9479" max="9479" width="26.25" style="864" bestFit="1" customWidth="1"/>
    <col min="9480" max="9480" width="9.75" style="864" bestFit="1" customWidth="1"/>
    <col min="9481" max="9481" width="18.125" style="864" bestFit="1" customWidth="1"/>
    <col min="9482" max="9482" width="13.875" style="864" bestFit="1" customWidth="1"/>
    <col min="9483" max="9483" width="19.125" style="864" bestFit="1" customWidth="1"/>
    <col min="9484" max="9484" width="5.75" style="864" bestFit="1" customWidth="1"/>
    <col min="9485" max="9485" width="7.75" style="864" bestFit="1" customWidth="1"/>
    <col min="9486" max="9487" width="7.125" style="864" bestFit="1" customWidth="1"/>
    <col min="9488" max="9488" width="7.75" style="864" bestFit="1" customWidth="1"/>
    <col min="9489" max="9490" width="7.125" style="864" bestFit="1" customWidth="1"/>
    <col min="9491" max="9491" width="19.625" style="864" bestFit="1" customWidth="1"/>
    <col min="9492" max="9493" width="5.75" style="864" bestFit="1" customWidth="1"/>
    <col min="9494" max="9494" width="9" style="864"/>
    <col min="9495" max="9495" width="11.875" style="864" bestFit="1" customWidth="1"/>
    <col min="9496" max="9496" width="14.125" style="864" bestFit="1" customWidth="1"/>
    <col min="9497" max="9497" width="16.375" style="864" bestFit="1" customWidth="1"/>
    <col min="9498" max="9728" width="9" style="864"/>
    <col min="9729" max="9729" width="7.875" style="864" bestFit="1" customWidth="1"/>
    <col min="9730" max="9730" width="18.125" style="864" bestFit="1" customWidth="1"/>
    <col min="9731" max="9731" width="28" style="864" bestFit="1" customWidth="1"/>
    <col min="9732" max="9732" width="10.875" style="864" bestFit="1" customWidth="1"/>
    <col min="9733" max="9733" width="20.75" style="864" bestFit="1" customWidth="1"/>
    <col min="9734" max="9734" width="16.375" style="864" bestFit="1" customWidth="1"/>
    <col min="9735" max="9735" width="26.25" style="864" bestFit="1" customWidth="1"/>
    <col min="9736" max="9736" width="9.75" style="864" bestFit="1" customWidth="1"/>
    <col min="9737" max="9737" width="18.125" style="864" bestFit="1" customWidth="1"/>
    <col min="9738" max="9738" width="13.875" style="864" bestFit="1" customWidth="1"/>
    <col min="9739" max="9739" width="19.125" style="864" bestFit="1" customWidth="1"/>
    <col min="9740" max="9740" width="5.75" style="864" bestFit="1" customWidth="1"/>
    <col min="9741" max="9741" width="7.75" style="864" bestFit="1" customWidth="1"/>
    <col min="9742" max="9743" width="7.125" style="864" bestFit="1" customWidth="1"/>
    <col min="9744" max="9744" width="7.75" style="864" bestFit="1" customWidth="1"/>
    <col min="9745" max="9746" width="7.125" style="864" bestFit="1" customWidth="1"/>
    <col min="9747" max="9747" width="19.625" style="864" bestFit="1" customWidth="1"/>
    <col min="9748" max="9749" width="5.75" style="864" bestFit="1" customWidth="1"/>
    <col min="9750" max="9750" width="9" style="864"/>
    <col min="9751" max="9751" width="11.875" style="864" bestFit="1" customWidth="1"/>
    <col min="9752" max="9752" width="14.125" style="864" bestFit="1" customWidth="1"/>
    <col min="9753" max="9753" width="16.375" style="864" bestFit="1" customWidth="1"/>
    <col min="9754" max="9984" width="9" style="864"/>
    <col min="9985" max="9985" width="7.875" style="864" bestFit="1" customWidth="1"/>
    <col min="9986" max="9986" width="18.125" style="864" bestFit="1" customWidth="1"/>
    <col min="9987" max="9987" width="28" style="864" bestFit="1" customWidth="1"/>
    <col min="9988" max="9988" width="10.875" style="864" bestFit="1" customWidth="1"/>
    <col min="9989" max="9989" width="20.75" style="864" bestFit="1" customWidth="1"/>
    <col min="9990" max="9990" width="16.375" style="864" bestFit="1" customWidth="1"/>
    <col min="9991" max="9991" width="26.25" style="864" bestFit="1" customWidth="1"/>
    <col min="9992" max="9992" width="9.75" style="864" bestFit="1" customWidth="1"/>
    <col min="9993" max="9993" width="18.125" style="864" bestFit="1" customWidth="1"/>
    <col min="9994" max="9994" width="13.875" style="864" bestFit="1" customWidth="1"/>
    <col min="9995" max="9995" width="19.125" style="864" bestFit="1" customWidth="1"/>
    <col min="9996" max="9996" width="5.75" style="864" bestFit="1" customWidth="1"/>
    <col min="9997" max="9997" width="7.75" style="864" bestFit="1" customWidth="1"/>
    <col min="9998" max="9999" width="7.125" style="864" bestFit="1" customWidth="1"/>
    <col min="10000" max="10000" width="7.75" style="864" bestFit="1" customWidth="1"/>
    <col min="10001" max="10002" width="7.125" style="864" bestFit="1" customWidth="1"/>
    <col min="10003" max="10003" width="19.625" style="864" bestFit="1" customWidth="1"/>
    <col min="10004" max="10005" width="5.75" style="864" bestFit="1" customWidth="1"/>
    <col min="10006" max="10006" width="9" style="864"/>
    <col min="10007" max="10007" width="11.875" style="864" bestFit="1" customWidth="1"/>
    <col min="10008" max="10008" width="14.125" style="864" bestFit="1" customWidth="1"/>
    <col min="10009" max="10009" width="16.375" style="864" bestFit="1" customWidth="1"/>
    <col min="10010" max="10240" width="9" style="864"/>
    <col min="10241" max="10241" width="7.875" style="864" bestFit="1" customWidth="1"/>
    <col min="10242" max="10242" width="18.125" style="864" bestFit="1" customWidth="1"/>
    <col min="10243" max="10243" width="28" style="864" bestFit="1" customWidth="1"/>
    <col min="10244" max="10244" width="10.875" style="864" bestFit="1" customWidth="1"/>
    <col min="10245" max="10245" width="20.75" style="864" bestFit="1" customWidth="1"/>
    <col min="10246" max="10246" width="16.375" style="864" bestFit="1" customWidth="1"/>
    <col min="10247" max="10247" width="26.25" style="864" bestFit="1" customWidth="1"/>
    <col min="10248" max="10248" width="9.75" style="864" bestFit="1" customWidth="1"/>
    <col min="10249" max="10249" width="18.125" style="864" bestFit="1" customWidth="1"/>
    <col min="10250" max="10250" width="13.875" style="864" bestFit="1" customWidth="1"/>
    <col min="10251" max="10251" width="19.125" style="864" bestFit="1" customWidth="1"/>
    <col min="10252" max="10252" width="5.75" style="864" bestFit="1" customWidth="1"/>
    <col min="10253" max="10253" width="7.75" style="864" bestFit="1" customWidth="1"/>
    <col min="10254" max="10255" width="7.125" style="864" bestFit="1" customWidth="1"/>
    <col min="10256" max="10256" width="7.75" style="864" bestFit="1" customWidth="1"/>
    <col min="10257" max="10258" width="7.125" style="864" bestFit="1" customWidth="1"/>
    <col min="10259" max="10259" width="19.625" style="864" bestFit="1" customWidth="1"/>
    <col min="10260" max="10261" width="5.75" style="864" bestFit="1" customWidth="1"/>
    <col min="10262" max="10262" width="9" style="864"/>
    <col min="10263" max="10263" width="11.875" style="864" bestFit="1" customWidth="1"/>
    <col min="10264" max="10264" width="14.125" style="864" bestFit="1" customWidth="1"/>
    <col min="10265" max="10265" width="16.375" style="864" bestFit="1" customWidth="1"/>
    <col min="10266" max="10496" width="9" style="864"/>
    <col min="10497" max="10497" width="7.875" style="864" bestFit="1" customWidth="1"/>
    <col min="10498" max="10498" width="18.125" style="864" bestFit="1" customWidth="1"/>
    <col min="10499" max="10499" width="28" style="864" bestFit="1" customWidth="1"/>
    <col min="10500" max="10500" width="10.875" style="864" bestFit="1" customWidth="1"/>
    <col min="10501" max="10501" width="20.75" style="864" bestFit="1" customWidth="1"/>
    <col min="10502" max="10502" width="16.375" style="864" bestFit="1" customWidth="1"/>
    <col min="10503" max="10503" width="26.25" style="864" bestFit="1" customWidth="1"/>
    <col min="10504" max="10504" width="9.75" style="864" bestFit="1" customWidth="1"/>
    <col min="10505" max="10505" width="18.125" style="864" bestFit="1" customWidth="1"/>
    <col min="10506" max="10506" width="13.875" style="864" bestFit="1" customWidth="1"/>
    <col min="10507" max="10507" width="19.125" style="864" bestFit="1" customWidth="1"/>
    <col min="10508" max="10508" width="5.75" style="864" bestFit="1" customWidth="1"/>
    <col min="10509" max="10509" width="7.75" style="864" bestFit="1" customWidth="1"/>
    <col min="10510" max="10511" width="7.125" style="864" bestFit="1" customWidth="1"/>
    <col min="10512" max="10512" width="7.75" style="864" bestFit="1" customWidth="1"/>
    <col min="10513" max="10514" width="7.125" style="864" bestFit="1" customWidth="1"/>
    <col min="10515" max="10515" width="19.625" style="864" bestFit="1" customWidth="1"/>
    <col min="10516" max="10517" width="5.75" style="864" bestFit="1" customWidth="1"/>
    <col min="10518" max="10518" width="9" style="864"/>
    <col min="10519" max="10519" width="11.875" style="864" bestFit="1" customWidth="1"/>
    <col min="10520" max="10520" width="14.125" style="864" bestFit="1" customWidth="1"/>
    <col min="10521" max="10521" width="16.375" style="864" bestFit="1" customWidth="1"/>
    <col min="10522" max="10752" width="9" style="864"/>
    <col min="10753" max="10753" width="7.875" style="864" bestFit="1" customWidth="1"/>
    <col min="10754" max="10754" width="18.125" style="864" bestFit="1" customWidth="1"/>
    <col min="10755" max="10755" width="28" style="864" bestFit="1" customWidth="1"/>
    <col min="10756" max="10756" width="10.875" style="864" bestFit="1" customWidth="1"/>
    <col min="10757" max="10757" width="20.75" style="864" bestFit="1" customWidth="1"/>
    <col min="10758" max="10758" width="16.375" style="864" bestFit="1" customWidth="1"/>
    <col min="10759" max="10759" width="26.25" style="864" bestFit="1" customWidth="1"/>
    <col min="10760" max="10760" width="9.75" style="864" bestFit="1" customWidth="1"/>
    <col min="10761" max="10761" width="18.125" style="864" bestFit="1" customWidth="1"/>
    <col min="10762" max="10762" width="13.875" style="864" bestFit="1" customWidth="1"/>
    <col min="10763" max="10763" width="19.125" style="864" bestFit="1" customWidth="1"/>
    <col min="10764" max="10764" width="5.75" style="864" bestFit="1" customWidth="1"/>
    <col min="10765" max="10765" width="7.75" style="864" bestFit="1" customWidth="1"/>
    <col min="10766" max="10767" width="7.125" style="864" bestFit="1" customWidth="1"/>
    <col min="10768" max="10768" width="7.75" style="864" bestFit="1" customWidth="1"/>
    <col min="10769" max="10770" width="7.125" style="864" bestFit="1" customWidth="1"/>
    <col min="10771" max="10771" width="19.625" style="864" bestFit="1" customWidth="1"/>
    <col min="10772" max="10773" width="5.75" style="864" bestFit="1" customWidth="1"/>
    <col min="10774" max="10774" width="9" style="864"/>
    <col min="10775" max="10775" width="11.875" style="864" bestFit="1" customWidth="1"/>
    <col min="10776" max="10776" width="14.125" style="864" bestFit="1" customWidth="1"/>
    <col min="10777" max="10777" width="16.375" style="864" bestFit="1" customWidth="1"/>
    <col min="10778" max="11008" width="9" style="864"/>
    <col min="11009" max="11009" width="7.875" style="864" bestFit="1" customWidth="1"/>
    <col min="11010" max="11010" width="18.125" style="864" bestFit="1" customWidth="1"/>
    <col min="11011" max="11011" width="28" style="864" bestFit="1" customWidth="1"/>
    <col min="11012" max="11012" width="10.875" style="864" bestFit="1" customWidth="1"/>
    <col min="11013" max="11013" width="20.75" style="864" bestFit="1" customWidth="1"/>
    <col min="11014" max="11014" width="16.375" style="864" bestFit="1" customWidth="1"/>
    <col min="11015" max="11015" width="26.25" style="864" bestFit="1" customWidth="1"/>
    <col min="11016" max="11016" width="9.75" style="864" bestFit="1" customWidth="1"/>
    <col min="11017" max="11017" width="18.125" style="864" bestFit="1" customWidth="1"/>
    <col min="11018" max="11018" width="13.875" style="864" bestFit="1" customWidth="1"/>
    <col min="11019" max="11019" width="19.125" style="864" bestFit="1" customWidth="1"/>
    <col min="11020" max="11020" width="5.75" style="864" bestFit="1" customWidth="1"/>
    <col min="11021" max="11021" width="7.75" style="864" bestFit="1" customWidth="1"/>
    <col min="11022" max="11023" width="7.125" style="864" bestFit="1" customWidth="1"/>
    <col min="11024" max="11024" width="7.75" style="864" bestFit="1" customWidth="1"/>
    <col min="11025" max="11026" width="7.125" style="864" bestFit="1" customWidth="1"/>
    <col min="11027" max="11027" width="19.625" style="864" bestFit="1" customWidth="1"/>
    <col min="11028" max="11029" width="5.75" style="864" bestFit="1" customWidth="1"/>
    <col min="11030" max="11030" width="9" style="864"/>
    <col min="11031" max="11031" width="11.875" style="864" bestFit="1" customWidth="1"/>
    <col min="11032" max="11032" width="14.125" style="864" bestFit="1" customWidth="1"/>
    <col min="11033" max="11033" width="16.375" style="864" bestFit="1" customWidth="1"/>
    <col min="11034" max="11264" width="9" style="864"/>
    <col min="11265" max="11265" width="7.875" style="864" bestFit="1" customWidth="1"/>
    <col min="11266" max="11266" width="18.125" style="864" bestFit="1" customWidth="1"/>
    <col min="11267" max="11267" width="28" style="864" bestFit="1" customWidth="1"/>
    <col min="11268" max="11268" width="10.875" style="864" bestFit="1" customWidth="1"/>
    <col min="11269" max="11269" width="20.75" style="864" bestFit="1" customWidth="1"/>
    <col min="11270" max="11270" width="16.375" style="864" bestFit="1" customWidth="1"/>
    <col min="11271" max="11271" width="26.25" style="864" bestFit="1" customWidth="1"/>
    <col min="11272" max="11272" width="9.75" style="864" bestFit="1" customWidth="1"/>
    <col min="11273" max="11273" width="18.125" style="864" bestFit="1" customWidth="1"/>
    <col min="11274" max="11274" width="13.875" style="864" bestFit="1" customWidth="1"/>
    <col min="11275" max="11275" width="19.125" style="864" bestFit="1" customWidth="1"/>
    <col min="11276" max="11276" width="5.75" style="864" bestFit="1" customWidth="1"/>
    <col min="11277" max="11277" width="7.75" style="864" bestFit="1" customWidth="1"/>
    <col min="11278" max="11279" width="7.125" style="864" bestFit="1" customWidth="1"/>
    <col min="11280" max="11280" width="7.75" style="864" bestFit="1" customWidth="1"/>
    <col min="11281" max="11282" width="7.125" style="864" bestFit="1" customWidth="1"/>
    <col min="11283" max="11283" width="19.625" style="864" bestFit="1" customWidth="1"/>
    <col min="11284" max="11285" width="5.75" style="864" bestFit="1" customWidth="1"/>
    <col min="11286" max="11286" width="9" style="864"/>
    <col min="11287" max="11287" width="11.875" style="864" bestFit="1" customWidth="1"/>
    <col min="11288" max="11288" width="14.125" style="864" bestFit="1" customWidth="1"/>
    <col min="11289" max="11289" width="16.375" style="864" bestFit="1" customWidth="1"/>
    <col min="11290" max="11520" width="9" style="864"/>
    <col min="11521" max="11521" width="7.875" style="864" bestFit="1" customWidth="1"/>
    <col min="11522" max="11522" width="18.125" style="864" bestFit="1" customWidth="1"/>
    <col min="11523" max="11523" width="28" style="864" bestFit="1" customWidth="1"/>
    <col min="11524" max="11524" width="10.875" style="864" bestFit="1" customWidth="1"/>
    <col min="11525" max="11525" width="20.75" style="864" bestFit="1" customWidth="1"/>
    <col min="11526" max="11526" width="16.375" style="864" bestFit="1" customWidth="1"/>
    <col min="11527" max="11527" width="26.25" style="864" bestFit="1" customWidth="1"/>
    <col min="11528" max="11528" width="9.75" style="864" bestFit="1" customWidth="1"/>
    <col min="11529" max="11529" width="18.125" style="864" bestFit="1" customWidth="1"/>
    <col min="11530" max="11530" width="13.875" style="864" bestFit="1" customWidth="1"/>
    <col min="11531" max="11531" width="19.125" style="864" bestFit="1" customWidth="1"/>
    <col min="11532" max="11532" width="5.75" style="864" bestFit="1" customWidth="1"/>
    <col min="11533" max="11533" width="7.75" style="864" bestFit="1" customWidth="1"/>
    <col min="11534" max="11535" width="7.125" style="864" bestFit="1" customWidth="1"/>
    <col min="11536" max="11536" width="7.75" style="864" bestFit="1" customWidth="1"/>
    <col min="11537" max="11538" width="7.125" style="864" bestFit="1" customWidth="1"/>
    <col min="11539" max="11539" width="19.625" style="864" bestFit="1" customWidth="1"/>
    <col min="11540" max="11541" width="5.75" style="864" bestFit="1" customWidth="1"/>
    <col min="11542" max="11542" width="9" style="864"/>
    <col min="11543" max="11543" width="11.875" style="864" bestFit="1" customWidth="1"/>
    <col min="11544" max="11544" width="14.125" style="864" bestFit="1" customWidth="1"/>
    <col min="11545" max="11545" width="16.375" style="864" bestFit="1" customWidth="1"/>
    <col min="11546" max="11776" width="9" style="864"/>
    <col min="11777" max="11777" width="7.875" style="864" bestFit="1" customWidth="1"/>
    <col min="11778" max="11778" width="18.125" style="864" bestFit="1" customWidth="1"/>
    <col min="11779" max="11779" width="28" style="864" bestFit="1" customWidth="1"/>
    <col min="11780" max="11780" width="10.875" style="864" bestFit="1" customWidth="1"/>
    <col min="11781" max="11781" width="20.75" style="864" bestFit="1" customWidth="1"/>
    <col min="11782" max="11782" width="16.375" style="864" bestFit="1" customWidth="1"/>
    <col min="11783" max="11783" width="26.25" style="864" bestFit="1" customWidth="1"/>
    <col min="11784" max="11784" width="9.75" style="864" bestFit="1" customWidth="1"/>
    <col min="11785" max="11785" width="18.125" style="864" bestFit="1" customWidth="1"/>
    <col min="11786" max="11786" width="13.875" style="864" bestFit="1" customWidth="1"/>
    <col min="11787" max="11787" width="19.125" style="864" bestFit="1" customWidth="1"/>
    <col min="11788" max="11788" width="5.75" style="864" bestFit="1" customWidth="1"/>
    <col min="11789" max="11789" width="7.75" style="864" bestFit="1" customWidth="1"/>
    <col min="11790" max="11791" width="7.125" style="864" bestFit="1" customWidth="1"/>
    <col min="11792" max="11792" width="7.75" style="864" bestFit="1" customWidth="1"/>
    <col min="11793" max="11794" width="7.125" style="864" bestFit="1" customWidth="1"/>
    <col min="11795" max="11795" width="19.625" style="864" bestFit="1" customWidth="1"/>
    <col min="11796" max="11797" width="5.75" style="864" bestFit="1" customWidth="1"/>
    <col min="11798" max="11798" width="9" style="864"/>
    <col min="11799" max="11799" width="11.875" style="864" bestFit="1" customWidth="1"/>
    <col min="11800" max="11800" width="14.125" style="864" bestFit="1" customWidth="1"/>
    <col min="11801" max="11801" width="16.375" style="864" bestFit="1" customWidth="1"/>
    <col min="11802" max="12032" width="9" style="864"/>
    <col min="12033" max="12033" width="7.875" style="864" bestFit="1" customWidth="1"/>
    <col min="12034" max="12034" width="18.125" style="864" bestFit="1" customWidth="1"/>
    <col min="12035" max="12035" width="28" style="864" bestFit="1" customWidth="1"/>
    <col min="12036" max="12036" width="10.875" style="864" bestFit="1" customWidth="1"/>
    <col min="12037" max="12037" width="20.75" style="864" bestFit="1" customWidth="1"/>
    <col min="12038" max="12038" width="16.375" style="864" bestFit="1" customWidth="1"/>
    <col min="12039" max="12039" width="26.25" style="864" bestFit="1" customWidth="1"/>
    <col min="12040" max="12040" width="9.75" style="864" bestFit="1" customWidth="1"/>
    <col min="12041" max="12041" width="18.125" style="864" bestFit="1" customWidth="1"/>
    <col min="12042" max="12042" width="13.875" style="864" bestFit="1" customWidth="1"/>
    <col min="12043" max="12043" width="19.125" style="864" bestFit="1" customWidth="1"/>
    <col min="12044" max="12044" width="5.75" style="864" bestFit="1" customWidth="1"/>
    <col min="12045" max="12045" width="7.75" style="864" bestFit="1" customWidth="1"/>
    <col min="12046" max="12047" width="7.125" style="864" bestFit="1" customWidth="1"/>
    <col min="12048" max="12048" width="7.75" style="864" bestFit="1" customWidth="1"/>
    <col min="12049" max="12050" width="7.125" style="864" bestFit="1" customWidth="1"/>
    <col min="12051" max="12051" width="19.625" style="864" bestFit="1" customWidth="1"/>
    <col min="12052" max="12053" width="5.75" style="864" bestFit="1" customWidth="1"/>
    <col min="12054" max="12054" width="9" style="864"/>
    <col min="12055" max="12055" width="11.875" style="864" bestFit="1" customWidth="1"/>
    <col min="12056" max="12056" width="14.125" style="864" bestFit="1" customWidth="1"/>
    <col min="12057" max="12057" width="16.375" style="864" bestFit="1" customWidth="1"/>
    <col min="12058" max="12288" width="9" style="864"/>
    <col min="12289" max="12289" width="7.875" style="864" bestFit="1" customWidth="1"/>
    <col min="12290" max="12290" width="18.125" style="864" bestFit="1" customWidth="1"/>
    <col min="12291" max="12291" width="28" style="864" bestFit="1" customWidth="1"/>
    <col min="12292" max="12292" width="10.875" style="864" bestFit="1" customWidth="1"/>
    <col min="12293" max="12293" width="20.75" style="864" bestFit="1" customWidth="1"/>
    <col min="12294" max="12294" width="16.375" style="864" bestFit="1" customWidth="1"/>
    <col min="12295" max="12295" width="26.25" style="864" bestFit="1" customWidth="1"/>
    <col min="12296" max="12296" width="9.75" style="864" bestFit="1" customWidth="1"/>
    <col min="12297" max="12297" width="18.125" style="864" bestFit="1" customWidth="1"/>
    <col min="12298" max="12298" width="13.875" style="864" bestFit="1" customWidth="1"/>
    <col min="12299" max="12299" width="19.125" style="864" bestFit="1" customWidth="1"/>
    <col min="12300" max="12300" width="5.75" style="864" bestFit="1" customWidth="1"/>
    <col min="12301" max="12301" width="7.75" style="864" bestFit="1" customWidth="1"/>
    <col min="12302" max="12303" width="7.125" style="864" bestFit="1" customWidth="1"/>
    <col min="12304" max="12304" width="7.75" style="864" bestFit="1" customWidth="1"/>
    <col min="12305" max="12306" width="7.125" style="864" bestFit="1" customWidth="1"/>
    <col min="12307" max="12307" width="19.625" style="864" bestFit="1" customWidth="1"/>
    <col min="12308" max="12309" width="5.75" style="864" bestFit="1" customWidth="1"/>
    <col min="12310" max="12310" width="9" style="864"/>
    <col min="12311" max="12311" width="11.875" style="864" bestFit="1" customWidth="1"/>
    <col min="12312" max="12312" width="14.125" style="864" bestFit="1" customWidth="1"/>
    <col min="12313" max="12313" width="16.375" style="864" bestFit="1" customWidth="1"/>
    <col min="12314" max="12544" width="9" style="864"/>
    <col min="12545" max="12545" width="7.875" style="864" bestFit="1" customWidth="1"/>
    <col min="12546" max="12546" width="18.125" style="864" bestFit="1" customWidth="1"/>
    <col min="12547" max="12547" width="28" style="864" bestFit="1" customWidth="1"/>
    <col min="12548" max="12548" width="10.875" style="864" bestFit="1" customWidth="1"/>
    <col min="12549" max="12549" width="20.75" style="864" bestFit="1" customWidth="1"/>
    <col min="12550" max="12550" width="16.375" style="864" bestFit="1" customWidth="1"/>
    <col min="12551" max="12551" width="26.25" style="864" bestFit="1" customWidth="1"/>
    <col min="12552" max="12552" width="9.75" style="864" bestFit="1" customWidth="1"/>
    <col min="12553" max="12553" width="18.125" style="864" bestFit="1" customWidth="1"/>
    <col min="12554" max="12554" width="13.875" style="864" bestFit="1" customWidth="1"/>
    <col min="12555" max="12555" width="19.125" style="864" bestFit="1" customWidth="1"/>
    <col min="12556" max="12556" width="5.75" style="864" bestFit="1" customWidth="1"/>
    <col min="12557" max="12557" width="7.75" style="864" bestFit="1" customWidth="1"/>
    <col min="12558" max="12559" width="7.125" style="864" bestFit="1" customWidth="1"/>
    <col min="12560" max="12560" width="7.75" style="864" bestFit="1" customWidth="1"/>
    <col min="12561" max="12562" width="7.125" style="864" bestFit="1" customWidth="1"/>
    <col min="12563" max="12563" width="19.625" style="864" bestFit="1" customWidth="1"/>
    <col min="12564" max="12565" width="5.75" style="864" bestFit="1" customWidth="1"/>
    <col min="12566" max="12566" width="9" style="864"/>
    <col min="12567" max="12567" width="11.875" style="864" bestFit="1" customWidth="1"/>
    <col min="12568" max="12568" width="14.125" style="864" bestFit="1" customWidth="1"/>
    <col min="12569" max="12569" width="16.375" style="864" bestFit="1" customWidth="1"/>
    <col min="12570" max="12800" width="9" style="864"/>
    <col min="12801" max="12801" width="7.875" style="864" bestFit="1" customWidth="1"/>
    <col min="12802" max="12802" width="18.125" style="864" bestFit="1" customWidth="1"/>
    <col min="12803" max="12803" width="28" style="864" bestFit="1" customWidth="1"/>
    <col min="12804" max="12804" width="10.875" style="864" bestFit="1" customWidth="1"/>
    <col min="12805" max="12805" width="20.75" style="864" bestFit="1" customWidth="1"/>
    <col min="12806" max="12806" width="16.375" style="864" bestFit="1" customWidth="1"/>
    <col min="12807" max="12807" width="26.25" style="864" bestFit="1" customWidth="1"/>
    <col min="12808" max="12808" width="9.75" style="864" bestFit="1" customWidth="1"/>
    <col min="12809" max="12809" width="18.125" style="864" bestFit="1" customWidth="1"/>
    <col min="12810" max="12810" width="13.875" style="864" bestFit="1" customWidth="1"/>
    <col min="12811" max="12811" width="19.125" style="864" bestFit="1" customWidth="1"/>
    <col min="12812" max="12812" width="5.75" style="864" bestFit="1" customWidth="1"/>
    <col min="12813" max="12813" width="7.75" style="864" bestFit="1" customWidth="1"/>
    <col min="12814" max="12815" width="7.125" style="864" bestFit="1" customWidth="1"/>
    <col min="12816" max="12816" width="7.75" style="864" bestFit="1" customWidth="1"/>
    <col min="12817" max="12818" width="7.125" style="864" bestFit="1" customWidth="1"/>
    <col min="12819" max="12819" width="19.625" style="864" bestFit="1" customWidth="1"/>
    <col min="12820" max="12821" width="5.75" style="864" bestFit="1" customWidth="1"/>
    <col min="12822" max="12822" width="9" style="864"/>
    <col min="12823" max="12823" width="11.875" style="864" bestFit="1" customWidth="1"/>
    <col min="12824" max="12824" width="14.125" style="864" bestFit="1" customWidth="1"/>
    <col min="12825" max="12825" width="16.375" style="864" bestFit="1" customWidth="1"/>
    <col min="12826" max="13056" width="9" style="864"/>
    <col min="13057" max="13057" width="7.875" style="864" bestFit="1" customWidth="1"/>
    <col min="13058" max="13058" width="18.125" style="864" bestFit="1" customWidth="1"/>
    <col min="13059" max="13059" width="28" style="864" bestFit="1" customWidth="1"/>
    <col min="13060" max="13060" width="10.875" style="864" bestFit="1" customWidth="1"/>
    <col min="13061" max="13061" width="20.75" style="864" bestFit="1" customWidth="1"/>
    <col min="13062" max="13062" width="16.375" style="864" bestFit="1" customWidth="1"/>
    <col min="13063" max="13063" width="26.25" style="864" bestFit="1" customWidth="1"/>
    <col min="13064" max="13064" width="9.75" style="864" bestFit="1" customWidth="1"/>
    <col min="13065" max="13065" width="18.125" style="864" bestFit="1" customWidth="1"/>
    <col min="13066" max="13066" width="13.875" style="864" bestFit="1" customWidth="1"/>
    <col min="13067" max="13067" width="19.125" style="864" bestFit="1" customWidth="1"/>
    <col min="13068" max="13068" width="5.75" style="864" bestFit="1" customWidth="1"/>
    <col min="13069" max="13069" width="7.75" style="864" bestFit="1" customWidth="1"/>
    <col min="13070" max="13071" width="7.125" style="864" bestFit="1" customWidth="1"/>
    <col min="13072" max="13072" width="7.75" style="864" bestFit="1" customWidth="1"/>
    <col min="13073" max="13074" width="7.125" style="864" bestFit="1" customWidth="1"/>
    <col min="13075" max="13075" width="19.625" style="864" bestFit="1" customWidth="1"/>
    <col min="13076" max="13077" width="5.75" style="864" bestFit="1" customWidth="1"/>
    <col min="13078" max="13078" width="9" style="864"/>
    <col min="13079" max="13079" width="11.875" style="864" bestFit="1" customWidth="1"/>
    <col min="13080" max="13080" width="14.125" style="864" bestFit="1" customWidth="1"/>
    <col min="13081" max="13081" width="16.375" style="864" bestFit="1" customWidth="1"/>
    <col min="13082" max="13312" width="9" style="864"/>
    <col min="13313" max="13313" width="7.875" style="864" bestFit="1" customWidth="1"/>
    <col min="13314" max="13314" width="18.125" style="864" bestFit="1" customWidth="1"/>
    <col min="13315" max="13315" width="28" style="864" bestFit="1" customWidth="1"/>
    <col min="13316" max="13316" width="10.875" style="864" bestFit="1" customWidth="1"/>
    <col min="13317" max="13317" width="20.75" style="864" bestFit="1" customWidth="1"/>
    <col min="13318" max="13318" width="16.375" style="864" bestFit="1" customWidth="1"/>
    <col min="13319" max="13319" width="26.25" style="864" bestFit="1" customWidth="1"/>
    <col min="13320" max="13320" width="9.75" style="864" bestFit="1" customWidth="1"/>
    <col min="13321" max="13321" width="18.125" style="864" bestFit="1" customWidth="1"/>
    <col min="13322" max="13322" width="13.875" style="864" bestFit="1" customWidth="1"/>
    <col min="13323" max="13323" width="19.125" style="864" bestFit="1" customWidth="1"/>
    <col min="13324" max="13324" width="5.75" style="864" bestFit="1" customWidth="1"/>
    <col min="13325" max="13325" width="7.75" style="864" bestFit="1" customWidth="1"/>
    <col min="13326" max="13327" width="7.125" style="864" bestFit="1" customWidth="1"/>
    <col min="13328" max="13328" width="7.75" style="864" bestFit="1" customWidth="1"/>
    <col min="13329" max="13330" width="7.125" style="864" bestFit="1" customWidth="1"/>
    <col min="13331" max="13331" width="19.625" style="864" bestFit="1" customWidth="1"/>
    <col min="13332" max="13333" width="5.75" style="864" bestFit="1" customWidth="1"/>
    <col min="13334" max="13334" width="9" style="864"/>
    <col min="13335" max="13335" width="11.875" style="864" bestFit="1" customWidth="1"/>
    <col min="13336" max="13336" width="14.125" style="864" bestFit="1" customWidth="1"/>
    <col min="13337" max="13337" width="16.375" style="864" bestFit="1" customWidth="1"/>
    <col min="13338" max="13568" width="9" style="864"/>
    <col min="13569" max="13569" width="7.875" style="864" bestFit="1" customWidth="1"/>
    <col min="13570" max="13570" width="18.125" style="864" bestFit="1" customWidth="1"/>
    <col min="13571" max="13571" width="28" style="864" bestFit="1" customWidth="1"/>
    <col min="13572" max="13572" width="10.875" style="864" bestFit="1" customWidth="1"/>
    <col min="13573" max="13573" width="20.75" style="864" bestFit="1" customWidth="1"/>
    <col min="13574" max="13574" width="16.375" style="864" bestFit="1" customWidth="1"/>
    <col min="13575" max="13575" width="26.25" style="864" bestFit="1" customWidth="1"/>
    <col min="13576" max="13576" width="9.75" style="864" bestFit="1" customWidth="1"/>
    <col min="13577" max="13577" width="18.125" style="864" bestFit="1" customWidth="1"/>
    <col min="13578" max="13578" width="13.875" style="864" bestFit="1" customWidth="1"/>
    <col min="13579" max="13579" width="19.125" style="864" bestFit="1" customWidth="1"/>
    <col min="13580" max="13580" width="5.75" style="864" bestFit="1" customWidth="1"/>
    <col min="13581" max="13581" width="7.75" style="864" bestFit="1" customWidth="1"/>
    <col min="13582" max="13583" width="7.125" style="864" bestFit="1" customWidth="1"/>
    <col min="13584" max="13584" width="7.75" style="864" bestFit="1" customWidth="1"/>
    <col min="13585" max="13586" width="7.125" style="864" bestFit="1" customWidth="1"/>
    <col min="13587" max="13587" width="19.625" style="864" bestFit="1" customWidth="1"/>
    <col min="13588" max="13589" width="5.75" style="864" bestFit="1" customWidth="1"/>
    <col min="13590" max="13590" width="9" style="864"/>
    <col min="13591" max="13591" width="11.875" style="864" bestFit="1" customWidth="1"/>
    <col min="13592" max="13592" width="14.125" style="864" bestFit="1" customWidth="1"/>
    <col min="13593" max="13593" width="16.375" style="864" bestFit="1" customWidth="1"/>
    <col min="13594" max="13824" width="9" style="864"/>
    <col min="13825" max="13825" width="7.875" style="864" bestFit="1" customWidth="1"/>
    <col min="13826" max="13826" width="18.125" style="864" bestFit="1" customWidth="1"/>
    <col min="13827" max="13827" width="28" style="864" bestFit="1" customWidth="1"/>
    <col min="13828" max="13828" width="10.875" style="864" bestFit="1" customWidth="1"/>
    <col min="13829" max="13829" width="20.75" style="864" bestFit="1" customWidth="1"/>
    <col min="13830" max="13830" width="16.375" style="864" bestFit="1" customWidth="1"/>
    <col min="13831" max="13831" width="26.25" style="864" bestFit="1" customWidth="1"/>
    <col min="13832" max="13832" width="9.75" style="864" bestFit="1" customWidth="1"/>
    <col min="13833" max="13833" width="18.125" style="864" bestFit="1" customWidth="1"/>
    <col min="13834" max="13834" width="13.875" style="864" bestFit="1" customWidth="1"/>
    <col min="13835" max="13835" width="19.125" style="864" bestFit="1" customWidth="1"/>
    <col min="13836" max="13836" width="5.75" style="864" bestFit="1" customWidth="1"/>
    <col min="13837" max="13837" width="7.75" style="864" bestFit="1" customWidth="1"/>
    <col min="13838" max="13839" width="7.125" style="864" bestFit="1" customWidth="1"/>
    <col min="13840" max="13840" width="7.75" style="864" bestFit="1" customWidth="1"/>
    <col min="13841" max="13842" width="7.125" style="864" bestFit="1" customWidth="1"/>
    <col min="13843" max="13843" width="19.625" style="864" bestFit="1" customWidth="1"/>
    <col min="13844" max="13845" width="5.75" style="864" bestFit="1" customWidth="1"/>
    <col min="13846" max="13846" width="9" style="864"/>
    <col min="13847" max="13847" width="11.875" style="864" bestFit="1" customWidth="1"/>
    <col min="13848" max="13848" width="14.125" style="864" bestFit="1" customWidth="1"/>
    <col min="13849" max="13849" width="16.375" style="864" bestFit="1" customWidth="1"/>
    <col min="13850" max="14080" width="9" style="864"/>
    <col min="14081" max="14081" width="7.875" style="864" bestFit="1" customWidth="1"/>
    <col min="14082" max="14082" width="18.125" style="864" bestFit="1" customWidth="1"/>
    <col min="14083" max="14083" width="28" style="864" bestFit="1" customWidth="1"/>
    <col min="14084" max="14084" width="10.875" style="864" bestFit="1" customWidth="1"/>
    <col min="14085" max="14085" width="20.75" style="864" bestFit="1" customWidth="1"/>
    <col min="14086" max="14086" width="16.375" style="864" bestFit="1" customWidth="1"/>
    <col min="14087" max="14087" width="26.25" style="864" bestFit="1" customWidth="1"/>
    <col min="14088" max="14088" width="9.75" style="864" bestFit="1" customWidth="1"/>
    <col min="14089" max="14089" width="18.125" style="864" bestFit="1" customWidth="1"/>
    <col min="14090" max="14090" width="13.875" style="864" bestFit="1" customWidth="1"/>
    <col min="14091" max="14091" width="19.125" style="864" bestFit="1" customWidth="1"/>
    <col min="14092" max="14092" width="5.75" style="864" bestFit="1" customWidth="1"/>
    <col min="14093" max="14093" width="7.75" style="864" bestFit="1" customWidth="1"/>
    <col min="14094" max="14095" width="7.125" style="864" bestFit="1" customWidth="1"/>
    <col min="14096" max="14096" width="7.75" style="864" bestFit="1" customWidth="1"/>
    <col min="14097" max="14098" width="7.125" style="864" bestFit="1" customWidth="1"/>
    <col min="14099" max="14099" width="19.625" style="864" bestFit="1" customWidth="1"/>
    <col min="14100" max="14101" width="5.75" style="864" bestFit="1" customWidth="1"/>
    <col min="14102" max="14102" width="9" style="864"/>
    <col min="14103" max="14103" width="11.875" style="864" bestFit="1" customWidth="1"/>
    <col min="14104" max="14104" width="14.125" style="864" bestFit="1" customWidth="1"/>
    <col min="14105" max="14105" width="16.375" style="864" bestFit="1" customWidth="1"/>
    <col min="14106" max="14336" width="9" style="864"/>
    <col min="14337" max="14337" width="7.875" style="864" bestFit="1" customWidth="1"/>
    <col min="14338" max="14338" width="18.125" style="864" bestFit="1" customWidth="1"/>
    <col min="14339" max="14339" width="28" style="864" bestFit="1" customWidth="1"/>
    <col min="14340" max="14340" width="10.875" style="864" bestFit="1" customWidth="1"/>
    <col min="14341" max="14341" width="20.75" style="864" bestFit="1" customWidth="1"/>
    <col min="14342" max="14342" width="16.375" style="864" bestFit="1" customWidth="1"/>
    <col min="14343" max="14343" width="26.25" style="864" bestFit="1" customWidth="1"/>
    <col min="14344" max="14344" width="9.75" style="864" bestFit="1" customWidth="1"/>
    <col min="14345" max="14345" width="18.125" style="864" bestFit="1" customWidth="1"/>
    <col min="14346" max="14346" width="13.875" style="864" bestFit="1" customWidth="1"/>
    <col min="14347" max="14347" width="19.125" style="864" bestFit="1" customWidth="1"/>
    <col min="14348" max="14348" width="5.75" style="864" bestFit="1" customWidth="1"/>
    <col min="14349" max="14349" width="7.75" style="864" bestFit="1" customWidth="1"/>
    <col min="14350" max="14351" width="7.125" style="864" bestFit="1" customWidth="1"/>
    <col min="14352" max="14352" width="7.75" style="864" bestFit="1" customWidth="1"/>
    <col min="14353" max="14354" width="7.125" style="864" bestFit="1" customWidth="1"/>
    <col min="14355" max="14355" width="19.625" style="864" bestFit="1" customWidth="1"/>
    <col min="14356" max="14357" width="5.75" style="864" bestFit="1" customWidth="1"/>
    <col min="14358" max="14358" width="9" style="864"/>
    <col min="14359" max="14359" width="11.875" style="864" bestFit="1" customWidth="1"/>
    <col min="14360" max="14360" width="14.125" style="864" bestFit="1" customWidth="1"/>
    <col min="14361" max="14361" width="16.375" style="864" bestFit="1" customWidth="1"/>
    <col min="14362" max="14592" width="9" style="864"/>
    <col min="14593" max="14593" width="7.875" style="864" bestFit="1" customWidth="1"/>
    <col min="14594" max="14594" width="18.125" style="864" bestFit="1" customWidth="1"/>
    <col min="14595" max="14595" width="28" style="864" bestFit="1" customWidth="1"/>
    <col min="14596" max="14596" width="10.875" style="864" bestFit="1" customWidth="1"/>
    <col min="14597" max="14597" width="20.75" style="864" bestFit="1" customWidth="1"/>
    <col min="14598" max="14598" width="16.375" style="864" bestFit="1" customWidth="1"/>
    <col min="14599" max="14599" width="26.25" style="864" bestFit="1" customWidth="1"/>
    <col min="14600" max="14600" width="9.75" style="864" bestFit="1" customWidth="1"/>
    <col min="14601" max="14601" width="18.125" style="864" bestFit="1" customWidth="1"/>
    <col min="14602" max="14602" width="13.875" style="864" bestFit="1" customWidth="1"/>
    <col min="14603" max="14603" width="19.125" style="864" bestFit="1" customWidth="1"/>
    <col min="14604" max="14604" width="5.75" style="864" bestFit="1" customWidth="1"/>
    <col min="14605" max="14605" width="7.75" style="864" bestFit="1" customWidth="1"/>
    <col min="14606" max="14607" width="7.125" style="864" bestFit="1" customWidth="1"/>
    <col min="14608" max="14608" width="7.75" style="864" bestFit="1" customWidth="1"/>
    <col min="14609" max="14610" width="7.125" style="864" bestFit="1" customWidth="1"/>
    <col min="14611" max="14611" width="19.625" style="864" bestFit="1" customWidth="1"/>
    <col min="14612" max="14613" width="5.75" style="864" bestFit="1" customWidth="1"/>
    <col min="14614" max="14614" width="9" style="864"/>
    <col min="14615" max="14615" width="11.875" style="864" bestFit="1" customWidth="1"/>
    <col min="14616" max="14616" width="14.125" style="864" bestFit="1" customWidth="1"/>
    <col min="14617" max="14617" width="16.375" style="864" bestFit="1" customWidth="1"/>
    <col min="14618" max="14848" width="9" style="864"/>
    <col min="14849" max="14849" width="7.875" style="864" bestFit="1" customWidth="1"/>
    <col min="14850" max="14850" width="18.125" style="864" bestFit="1" customWidth="1"/>
    <col min="14851" max="14851" width="28" style="864" bestFit="1" customWidth="1"/>
    <col min="14852" max="14852" width="10.875" style="864" bestFit="1" customWidth="1"/>
    <col min="14853" max="14853" width="20.75" style="864" bestFit="1" customWidth="1"/>
    <col min="14854" max="14854" width="16.375" style="864" bestFit="1" customWidth="1"/>
    <col min="14855" max="14855" width="26.25" style="864" bestFit="1" customWidth="1"/>
    <col min="14856" max="14856" width="9.75" style="864" bestFit="1" customWidth="1"/>
    <col min="14857" max="14857" width="18.125" style="864" bestFit="1" customWidth="1"/>
    <col min="14858" max="14858" width="13.875" style="864" bestFit="1" customWidth="1"/>
    <col min="14859" max="14859" width="19.125" style="864" bestFit="1" customWidth="1"/>
    <col min="14860" max="14860" width="5.75" style="864" bestFit="1" customWidth="1"/>
    <col min="14861" max="14861" width="7.75" style="864" bestFit="1" customWidth="1"/>
    <col min="14862" max="14863" width="7.125" style="864" bestFit="1" customWidth="1"/>
    <col min="14864" max="14864" width="7.75" style="864" bestFit="1" customWidth="1"/>
    <col min="14865" max="14866" width="7.125" style="864" bestFit="1" customWidth="1"/>
    <col min="14867" max="14867" width="19.625" style="864" bestFit="1" customWidth="1"/>
    <col min="14868" max="14869" width="5.75" style="864" bestFit="1" customWidth="1"/>
    <col min="14870" max="14870" width="9" style="864"/>
    <col min="14871" max="14871" width="11.875" style="864" bestFit="1" customWidth="1"/>
    <col min="14872" max="14872" width="14.125" style="864" bestFit="1" customWidth="1"/>
    <col min="14873" max="14873" width="16.375" style="864" bestFit="1" customWidth="1"/>
    <col min="14874" max="15104" width="9" style="864"/>
    <col min="15105" max="15105" width="7.875" style="864" bestFit="1" customWidth="1"/>
    <col min="15106" max="15106" width="18.125" style="864" bestFit="1" customWidth="1"/>
    <col min="15107" max="15107" width="28" style="864" bestFit="1" customWidth="1"/>
    <col min="15108" max="15108" width="10.875" style="864" bestFit="1" customWidth="1"/>
    <col min="15109" max="15109" width="20.75" style="864" bestFit="1" customWidth="1"/>
    <col min="15110" max="15110" width="16.375" style="864" bestFit="1" customWidth="1"/>
    <col min="15111" max="15111" width="26.25" style="864" bestFit="1" customWidth="1"/>
    <col min="15112" max="15112" width="9.75" style="864" bestFit="1" customWidth="1"/>
    <col min="15113" max="15113" width="18.125" style="864" bestFit="1" customWidth="1"/>
    <col min="15114" max="15114" width="13.875" style="864" bestFit="1" customWidth="1"/>
    <col min="15115" max="15115" width="19.125" style="864" bestFit="1" customWidth="1"/>
    <col min="15116" max="15116" width="5.75" style="864" bestFit="1" customWidth="1"/>
    <col min="15117" max="15117" width="7.75" style="864" bestFit="1" customWidth="1"/>
    <col min="15118" max="15119" width="7.125" style="864" bestFit="1" customWidth="1"/>
    <col min="15120" max="15120" width="7.75" style="864" bestFit="1" customWidth="1"/>
    <col min="15121" max="15122" width="7.125" style="864" bestFit="1" customWidth="1"/>
    <col min="15123" max="15123" width="19.625" style="864" bestFit="1" customWidth="1"/>
    <col min="15124" max="15125" width="5.75" style="864" bestFit="1" customWidth="1"/>
    <col min="15126" max="15126" width="9" style="864"/>
    <col min="15127" max="15127" width="11.875" style="864" bestFit="1" customWidth="1"/>
    <col min="15128" max="15128" width="14.125" style="864" bestFit="1" customWidth="1"/>
    <col min="15129" max="15129" width="16.375" style="864" bestFit="1" customWidth="1"/>
    <col min="15130" max="15360" width="9" style="864"/>
    <col min="15361" max="15361" width="7.875" style="864" bestFit="1" customWidth="1"/>
    <col min="15362" max="15362" width="18.125" style="864" bestFit="1" customWidth="1"/>
    <col min="15363" max="15363" width="28" style="864" bestFit="1" customWidth="1"/>
    <col min="15364" max="15364" width="10.875" style="864" bestFit="1" customWidth="1"/>
    <col min="15365" max="15365" width="20.75" style="864" bestFit="1" customWidth="1"/>
    <col min="15366" max="15366" width="16.375" style="864" bestFit="1" customWidth="1"/>
    <col min="15367" max="15367" width="26.25" style="864" bestFit="1" customWidth="1"/>
    <col min="15368" max="15368" width="9.75" style="864" bestFit="1" customWidth="1"/>
    <col min="15369" max="15369" width="18.125" style="864" bestFit="1" customWidth="1"/>
    <col min="15370" max="15370" width="13.875" style="864" bestFit="1" customWidth="1"/>
    <col min="15371" max="15371" width="19.125" style="864" bestFit="1" customWidth="1"/>
    <col min="15372" max="15372" width="5.75" style="864" bestFit="1" customWidth="1"/>
    <col min="15373" max="15373" width="7.75" style="864" bestFit="1" customWidth="1"/>
    <col min="15374" max="15375" width="7.125" style="864" bestFit="1" customWidth="1"/>
    <col min="15376" max="15376" width="7.75" style="864" bestFit="1" customWidth="1"/>
    <col min="15377" max="15378" width="7.125" style="864" bestFit="1" customWidth="1"/>
    <col min="15379" max="15379" width="19.625" style="864" bestFit="1" customWidth="1"/>
    <col min="15380" max="15381" width="5.75" style="864" bestFit="1" customWidth="1"/>
    <col min="15382" max="15382" width="9" style="864"/>
    <col min="15383" max="15383" width="11.875" style="864" bestFit="1" customWidth="1"/>
    <col min="15384" max="15384" width="14.125" style="864" bestFit="1" customWidth="1"/>
    <col min="15385" max="15385" width="16.375" style="864" bestFit="1" customWidth="1"/>
    <col min="15386" max="15616" width="9" style="864"/>
    <col min="15617" max="15617" width="7.875" style="864" bestFit="1" customWidth="1"/>
    <col min="15618" max="15618" width="18.125" style="864" bestFit="1" customWidth="1"/>
    <col min="15619" max="15619" width="28" style="864" bestFit="1" customWidth="1"/>
    <col min="15620" max="15620" width="10.875" style="864" bestFit="1" customWidth="1"/>
    <col min="15621" max="15621" width="20.75" style="864" bestFit="1" customWidth="1"/>
    <col min="15622" max="15622" width="16.375" style="864" bestFit="1" customWidth="1"/>
    <col min="15623" max="15623" width="26.25" style="864" bestFit="1" customWidth="1"/>
    <col min="15624" max="15624" width="9.75" style="864" bestFit="1" customWidth="1"/>
    <col min="15625" max="15625" width="18.125" style="864" bestFit="1" customWidth="1"/>
    <col min="15626" max="15626" width="13.875" style="864" bestFit="1" customWidth="1"/>
    <col min="15627" max="15627" width="19.125" style="864" bestFit="1" customWidth="1"/>
    <col min="15628" max="15628" width="5.75" style="864" bestFit="1" customWidth="1"/>
    <col min="15629" max="15629" width="7.75" style="864" bestFit="1" customWidth="1"/>
    <col min="15630" max="15631" width="7.125" style="864" bestFit="1" customWidth="1"/>
    <col min="15632" max="15632" width="7.75" style="864" bestFit="1" customWidth="1"/>
    <col min="15633" max="15634" width="7.125" style="864" bestFit="1" customWidth="1"/>
    <col min="15635" max="15635" width="19.625" style="864" bestFit="1" customWidth="1"/>
    <col min="15636" max="15637" width="5.75" style="864" bestFit="1" customWidth="1"/>
    <col min="15638" max="15638" width="9" style="864"/>
    <col min="15639" max="15639" width="11.875" style="864" bestFit="1" customWidth="1"/>
    <col min="15640" max="15640" width="14.125" style="864" bestFit="1" customWidth="1"/>
    <col min="15641" max="15641" width="16.375" style="864" bestFit="1" customWidth="1"/>
    <col min="15642" max="15872" width="9" style="864"/>
    <col min="15873" max="15873" width="7.875" style="864" bestFit="1" customWidth="1"/>
    <col min="15874" max="15874" width="18.125" style="864" bestFit="1" customWidth="1"/>
    <col min="15875" max="15875" width="28" style="864" bestFit="1" customWidth="1"/>
    <col min="15876" max="15876" width="10.875" style="864" bestFit="1" customWidth="1"/>
    <col min="15877" max="15877" width="20.75" style="864" bestFit="1" customWidth="1"/>
    <col min="15878" max="15878" width="16.375" style="864" bestFit="1" customWidth="1"/>
    <col min="15879" max="15879" width="26.25" style="864" bestFit="1" customWidth="1"/>
    <col min="15880" max="15880" width="9.75" style="864" bestFit="1" customWidth="1"/>
    <col min="15881" max="15881" width="18.125" style="864" bestFit="1" customWidth="1"/>
    <col min="15882" max="15882" width="13.875" style="864" bestFit="1" customWidth="1"/>
    <col min="15883" max="15883" width="19.125" style="864" bestFit="1" customWidth="1"/>
    <col min="15884" max="15884" width="5.75" style="864" bestFit="1" customWidth="1"/>
    <col min="15885" max="15885" width="7.75" style="864" bestFit="1" customWidth="1"/>
    <col min="15886" max="15887" width="7.125" style="864" bestFit="1" customWidth="1"/>
    <col min="15888" max="15888" width="7.75" style="864" bestFit="1" customWidth="1"/>
    <col min="15889" max="15890" width="7.125" style="864" bestFit="1" customWidth="1"/>
    <col min="15891" max="15891" width="19.625" style="864" bestFit="1" customWidth="1"/>
    <col min="15892" max="15893" width="5.75" style="864" bestFit="1" customWidth="1"/>
    <col min="15894" max="15894" width="9" style="864"/>
    <col min="15895" max="15895" width="11.875" style="864" bestFit="1" customWidth="1"/>
    <col min="15896" max="15896" width="14.125" style="864" bestFit="1" customWidth="1"/>
    <col min="15897" max="15897" width="16.375" style="864" bestFit="1" customWidth="1"/>
    <col min="15898" max="16128" width="9" style="864"/>
    <col min="16129" max="16129" width="7.875" style="864" bestFit="1" customWidth="1"/>
    <col min="16130" max="16130" width="18.125" style="864" bestFit="1" customWidth="1"/>
    <col min="16131" max="16131" width="28" style="864" bestFit="1" customWidth="1"/>
    <col min="16132" max="16132" width="10.875" style="864" bestFit="1" customWidth="1"/>
    <col min="16133" max="16133" width="20.75" style="864" bestFit="1" customWidth="1"/>
    <col min="16134" max="16134" width="16.375" style="864" bestFit="1" customWidth="1"/>
    <col min="16135" max="16135" width="26.25" style="864" bestFit="1" customWidth="1"/>
    <col min="16136" max="16136" width="9.75" style="864" bestFit="1" customWidth="1"/>
    <col min="16137" max="16137" width="18.125" style="864" bestFit="1" customWidth="1"/>
    <col min="16138" max="16138" width="13.875" style="864" bestFit="1" customWidth="1"/>
    <col min="16139" max="16139" width="19.125" style="864" bestFit="1" customWidth="1"/>
    <col min="16140" max="16140" width="5.75" style="864" bestFit="1" customWidth="1"/>
    <col min="16141" max="16141" width="7.75" style="864" bestFit="1" customWidth="1"/>
    <col min="16142" max="16143" width="7.125" style="864" bestFit="1" customWidth="1"/>
    <col min="16144" max="16144" width="7.75" style="864" bestFit="1" customWidth="1"/>
    <col min="16145" max="16146" width="7.125" style="864" bestFit="1" customWidth="1"/>
    <col min="16147" max="16147" width="19.625" style="864" bestFit="1" customWidth="1"/>
    <col min="16148" max="16149" width="5.75" style="864" bestFit="1" customWidth="1"/>
    <col min="16150" max="16150" width="9" style="864"/>
    <col min="16151" max="16151" width="11.875" style="864" bestFit="1" customWidth="1"/>
    <col min="16152" max="16152" width="14.125" style="864" bestFit="1" customWidth="1"/>
    <col min="16153" max="16153" width="16.375" style="864" bestFit="1" customWidth="1"/>
    <col min="16154" max="16384" width="9" style="864"/>
  </cols>
  <sheetData>
    <row r="1" spans="1:25">
      <c r="A1" s="956" t="s">
        <v>4471</v>
      </c>
      <c r="B1" s="956" t="s">
        <v>4472</v>
      </c>
      <c r="C1" s="956" t="s">
        <v>4473</v>
      </c>
      <c r="D1" s="956" t="s">
        <v>4474</v>
      </c>
      <c r="E1" s="956" t="s">
        <v>4475</v>
      </c>
      <c r="F1" s="956" t="s">
        <v>4476</v>
      </c>
      <c r="G1" s="956" t="s">
        <v>4477</v>
      </c>
      <c r="H1" s="956" t="s">
        <v>4478</v>
      </c>
      <c r="I1" s="956" t="s">
        <v>4479</v>
      </c>
      <c r="J1" s="956" t="s">
        <v>4480</v>
      </c>
      <c r="K1" s="956" t="s">
        <v>4487</v>
      </c>
      <c r="L1" s="956" t="s">
        <v>4266</v>
      </c>
      <c r="M1" s="956" t="s">
        <v>4488</v>
      </c>
      <c r="N1" s="956" t="s">
        <v>4489</v>
      </c>
      <c r="O1" s="956" t="s">
        <v>4490</v>
      </c>
      <c r="P1" s="956" t="s">
        <v>4491</v>
      </c>
      <c r="Q1" s="956" t="s">
        <v>4492</v>
      </c>
      <c r="R1" s="956" t="s">
        <v>4493</v>
      </c>
      <c r="S1" s="956" t="s">
        <v>4494</v>
      </c>
      <c r="T1" s="956" t="s">
        <v>4495</v>
      </c>
      <c r="U1" s="956" t="s">
        <v>4496</v>
      </c>
      <c r="V1" s="956" t="s">
        <v>4497</v>
      </c>
      <c r="W1" s="956" t="s">
        <v>4498</v>
      </c>
      <c r="X1" s="956" t="s">
        <v>4499</v>
      </c>
      <c r="Y1" s="956" t="s">
        <v>4500</v>
      </c>
    </row>
    <row r="2" spans="1:25" s="807" customFormat="1" ht="31.5" customHeight="1">
      <c r="A2" s="997" t="str">
        <f>IF(電申申込書!V22="","",SUBSTITUTE(電申申込書!V22,"-",""))</f>
        <v/>
      </c>
      <c r="B2" s="997">
        <f>電申申込書!L22</f>
        <v>0</v>
      </c>
      <c r="C2" s="999"/>
      <c r="D2" s="999"/>
      <c r="E2" s="999"/>
      <c r="F2" s="997">
        <f>電申申込書!E22</f>
        <v>0</v>
      </c>
      <c r="G2" s="999" t="s">
        <v>4395</v>
      </c>
      <c r="H2" s="999"/>
      <c r="I2" s="1005"/>
      <c r="J2" s="1006" t="str">
        <f>IF(電申申込書!V22="","",電申申込書!V22)</f>
        <v/>
      </c>
      <c r="K2" s="1007" t="str">
        <f>IF(電申申込書!P22="","",電申申込書!P22)</f>
        <v/>
      </c>
    </row>
    <row r="4" spans="1:25">
      <c r="A4" s="864" t="str">
        <f>第二面!K28</f>
        <v/>
      </c>
    </row>
  </sheetData>
  <phoneticPr fontI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AD2" sqref="AD2"/>
    </sheetView>
  </sheetViews>
  <sheetFormatPr defaultRowHeight="13.5"/>
  <cols>
    <col min="1" max="7" width="9" style="1009"/>
    <col min="8" max="8" width="14.875" style="1009" bestFit="1" customWidth="1"/>
    <col min="9" max="263" width="9" style="1009"/>
    <col min="264" max="264" width="14.875" style="1009" bestFit="1" customWidth="1"/>
    <col min="265" max="519" width="9" style="1009"/>
    <col min="520" max="520" width="14.875" style="1009" bestFit="1" customWidth="1"/>
    <col min="521" max="775" width="9" style="1009"/>
    <col min="776" max="776" width="14.875" style="1009" bestFit="1" customWidth="1"/>
    <col min="777" max="1031" width="9" style="1009"/>
    <col min="1032" max="1032" width="14.875" style="1009" bestFit="1" customWidth="1"/>
    <col min="1033" max="1287" width="9" style="1009"/>
    <col min="1288" max="1288" width="14.875" style="1009" bestFit="1" customWidth="1"/>
    <col min="1289" max="1543" width="9" style="1009"/>
    <col min="1544" max="1544" width="14.875" style="1009" bestFit="1" customWidth="1"/>
    <col min="1545" max="1799" width="9" style="1009"/>
    <col min="1800" max="1800" width="14.875" style="1009" bestFit="1" customWidth="1"/>
    <col min="1801" max="2055" width="9" style="1009"/>
    <col min="2056" max="2056" width="14.875" style="1009" bestFit="1" customWidth="1"/>
    <col min="2057" max="2311" width="9" style="1009"/>
    <col min="2312" max="2312" width="14.875" style="1009" bestFit="1" customWidth="1"/>
    <col min="2313" max="2567" width="9" style="1009"/>
    <col min="2568" max="2568" width="14.875" style="1009" bestFit="1" customWidth="1"/>
    <col min="2569" max="2823" width="9" style="1009"/>
    <col min="2824" max="2824" width="14.875" style="1009" bestFit="1" customWidth="1"/>
    <col min="2825" max="3079" width="9" style="1009"/>
    <col min="3080" max="3080" width="14.875" style="1009" bestFit="1" customWidth="1"/>
    <col min="3081" max="3335" width="9" style="1009"/>
    <col min="3336" max="3336" width="14.875" style="1009" bestFit="1" customWidth="1"/>
    <col min="3337" max="3591" width="9" style="1009"/>
    <col min="3592" max="3592" width="14.875" style="1009" bestFit="1" customWidth="1"/>
    <col min="3593" max="3847" width="9" style="1009"/>
    <col min="3848" max="3848" width="14.875" style="1009" bestFit="1" customWidth="1"/>
    <col min="3849" max="4103" width="9" style="1009"/>
    <col min="4104" max="4104" width="14.875" style="1009" bestFit="1" customWidth="1"/>
    <col min="4105" max="4359" width="9" style="1009"/>
    <col min="4360" max="4360" width="14.875" style="1009" bestFit="1" customWidth="1"/>
    <col min="4361" max="4615" width="9" style="1009"/>
    <col min="4616" max="4616" width="14.875" style="1009" bestFit="1" customWidth="1"/>
    <col min="4617" max="4871" width="9" style="1009"/>
    <col min="4872" max="4872" width="14.875" style="1009" bestFit="1" customWidth="1"/>
    <col min="4873" max="5127" width="9" style="1009"/>
    <col min="5128" max="5128" width="14.875" style="1009" bestFit="1" customWidth="1"/>
    <col min="5129" max="5383" width="9" style="1009"/>
    <col min="5384" max="5384" width="14.875" style="1009" bestFit="1" customWidth="1"/>
    <col min="5385" max="5639" width="9" style="1009"/>
    <col min="5640" max="5640" width="14.875" style="1009" bestFit="1" customWidth="1"/>
    <col min="5641" max="5895" width="9" style="1009"/>
    <col min="5896" max="5896" width="14.875" style="1009" bestFit="1" customWidth="1"/>
    <col min="5897" max="6151" width="9" style="1009"/>
    <col min="6152" max="6152" width="14.875" style="1009" bestFit="1" customWidth="1"/>
    <col min="6153" max="6407" width="9" style="1009"/>
    <col min="6408" max="6408" width="14.875" style="1009" bestFit="1" customWidth="1"/>
    <col min="6409" max="6663" width="9" style="1009"/>
    <col min="6664" max="6664" width="14.875" style="1009" bestFit="1" customWidth="1"/>
    <col min="6665" max="6919" width="9" style="1009"/>
    <col min="6920" max="6920" width="14.875" style="1009" bestFit="1" customWidth="1"/>
    <col min="6921" max="7175" width="9" style="1009"/>
    <col min="7176" max="7176" width="14.875" style="1009" bestFit="1" customWidth="1"/>
    <col min="7177" max="7431" width="9" style="1009"/>
    <col min="7432" max="7432" width="14.875" style="1009" bestFit="1" customWidth="1"/>
    <col min="7433" max="7687" width="9" style="1009"/>
    <col min="7688" max="7688" width="14.875" style="1009" bestFit="1" customWidth="1"/>
    <col min="7689" max="7943" width="9" style="1009"/>
    <col min="7944" max="7944" width="14.875" style="1009" bestFit="1" customWidth="1"/>
    <col min="7945" max="8199" width="9" style="1009"/>
    <col min="8200" max="8200" width="14.875" style="1009" bestFit="1" customWidth="1"/>
    <col min="8201" max="8455" width="9" style="1009"/>
    <col min="8456" max="8456" width="14.875" style="1009" bestFit="1" customWidth="1"/>
    <col min="8457" max="8711" width="9" style="1009"/>
    <col min="8712" max="8712" width="14.875" style="1009" bestFit="1" customWidth="1"/>
    <col min="8713" max="8967" width="9" style="1009"/>
    <col min="8968" max="8968" width="14.875" style="1009" bestFit="1" customWidth="1"/>
    <col min="8969" max="9223" width="9" style="1009"/>
    <col min="9224" max="9224" width="14.875" style="1009" bestFit="1" customWidth="1"/>
    <col min="9225" max="9479" width="9" style="1009"/>
    <col min="9480" max="9480" width="14.875" style="1009" bestFit="1" customWidth="1"/>
    <col min="9481" max="9735" width="9" style="1009"/>
    <col min="9736" max="9736" width="14.875" style="1009" bestFit="1" customWidth="1"/>
    <col min="9737" max="9991" width="9" style="1009"/>
    <col min="9992" max="9992" width="14.875" style="1009" bestFit="1" customWidth="1"/>
    <col min="9993" max="10247" width="9" style="1009"/>
    <col min="10248" max="10248" width="14.875" style="1009" bestFit="1" customWidth="1"/>
    <col min="10249" max="10503" width="9" style="1009"/>
    <col min="10504" max="10504" width="14.875" style="1009" bestFit="1" customWidth="1"/>
    <col min="10505" max="10759" width="9" style="1009"/>
    <col min="10760" max="10760" width="14.875" style="1009" bestFit="1" customWidth="1"/>
    <col min="10761" max="11015" width="9" style="1009"/>
    <col min="11016" max="11016" width="14.875" style="1009" bestFit="1" customWidth="1"/>
    <col min="11017" max="11271" width="9" style="1009"/>
    <col min="11272" max="11272" width="14.875" style="1009" bestFit="1" customWidth="1"/>
    <col min="11273" max="11527" width="9" style="1009"/>
    <col min="11528" max="11528" width="14.875" style="1009" bestFit="1" customWidth="1"/>
    <col min="11529" max="11783" width="9" style="1009"/>
    <col min="11784" max="11784" width="14.875" style="1009" bestFit="1" customWidth="1"/>
    <col min="11785" max="12039" width="9" style="1009"/>
    <col min="12040" max="12040" width="14.875" style="1009" bestFit="1" customWidth="1"/>
    <col min="12041" max="12295" width="9" style="1009"/>
    <col min="12296" max="12296" width="14.875" style="1009" bestFit="1" customWidth="1"/>
    <col min="12297" max="12551" width="9" style="1009"/>
    <col min="12552" max="12552" width="14.875" style="1009" bestFit="1" customWidth="1"/>
    <col min="12553" max="12807" width="9" style="1009"/>
    <col min="12808" max="12808" width="14.875" style="1009" bestFit="1" customWidth="1"/>
    <col min="12809" max="13063" width="9" style="1009"/>
    <col min="13064" max="13064" width="14.875" style="1009" bestFit="1" customWidth="1"/>
    <col min="13065" max="13319" width="9" style="1009"/>
    <col min="13320" max="13320" width="14.875" style="1009" bestFit="1" customWidth="1"/>
    <col min="13321" max="13575" width="9" style="1009"/>
    <col min="13576" max="13576" width="14.875" style="1009" bestFit="1" customWidth="1"/>
    <col min="13577" max="13831" width="9" style="1009"/>
    <col min="13832" max="13832" width="14.875" style="1009" bestFit="1" customWidth="1"/>
    <col min="13833" max="14087" width="9" style="1009"/>
    <col min="14088" max="14088" width="14.875" style="1009" bestFit="1" customWidth="1"/>
    <col min="14089" max="14343" width="9" style="1009"/>
    <col min="14344" max="14344" width="14.875" style="1009" bestFit="1" customWidth="1"/>
    <col min="14345" max="14599" width="9" style="1009"/>
    <col min="14600" max="14600" width="14.875" style="1009" bestFit="1" customWidth="1"/>
    <col min="14601" max="14855" width="9" style="1009"/>
    <col min="14856" max="14856" width="14.875" style="1009" bestFit="1" customWidth="1"/>
    <col min="14857" max="15111" width="9" style="1009"/>
    <col min="15112" max="15112" width="14.875" style="1009" bestFit="1" customWidth="1"/>
    <col min="15113" max="15367" width="9" style="1009"/>
    <col min="15368" max="15368" width="14.875" style="1009" bestFit="1" customWidth="1"/>
    <col min="15369" max="15623" width="9" style="1009"/>
    <col min="15624" max="15624" width="14.875" style="1009" bestFit="1" customWidth="1"/>
    <col min="15625" max="15879" width="9" style="1009"/>
    <col min="15880" max="15880" width="14.875" style="1009" bestFit="1" customWidth="1"/>
    <col min="15881" max="16135" width="9" style="1009"/>
    <col min="16136" max="16136" width="14.875" style="1009" bestFit="1" customWidth="1"/>
    <col min="16137" max="16384" width="9" style="1009"/>
  </cols>
  <sheetData>
    <row r="1" spans="1:9">
      <c r="A1" s="1008" t="s">
        <v>4501</v>
      </c>
      <c r="B1" s="1008" t="s">
        <v>4502</v>
      </c>
      <c r="C1" s="1008" t="s">
        <v>4503</v>
      </c>
      <c r="D1" s="1008" t="s">
        <v>4504</v>
      </c>
      <c r="E1" s="1008" t="s">
        <v>4505</v>
      </c>
      <c r="F1" s="1008" t="s">
        <v>4506</v>
      </c>
      <c r="G1" s="1008" t="s">
        <v>4507</v>
      </c>
      <c r="H1" s="1008" t="s">
        <v>4508</v>
      </c>
      <c r="I1" s="1008" t="s">
        <v>4509</v>
      </c>
    </row>
    <row r="2" spans="1:9">
      <c r="A2" s="973">
        <f>電申申込書!P18</f>
        <v>0</v>
      </c>
      <c r="B2" s="973"/>
      <c r="C2" s="973">
        <f>電申申込書!L18</f>
        <v>0</v>
      </c>
      <c r="D2" s="973">
        <f>電申申込書!V18</f>
        <v>0</v>
      </c>
      <c r="E2" s="973">
        <f>電申申込書!E18</f>
        <v>0</v>
      </c>
      <c r="F2" s="973" t="s">
        <v>4510</v>
      </c>
      <c r="G2" s="973" t="s">
        <v>4511</v>
      </c>
      <c r="H2" s="973" t="s">
        <v>4512</v>
      </c>
      <c r="I2" s="973" t="s">
        <v>4511</v>
      </c>
    </row>
    <row r="3" spans="1:9">
      <c r="A3" s="973">
        <f>電申申込書!P19</f>
        <v>0</v>
      </c>
      <c r="B3" s="973"/>
      <c r="C3" s="973">
        <f>電申申込書!L19</f>
        <v>0</v>
      </c>
      <c r="D3" s="973">
        <f>電申申込書!V19</f>
        <v>0</v>
      </c>
      <c r="E3" s="973">
        <f>電申申込書!E19</f>
        <v>0</v>
      </c>
      <c r="F3" s="973" t="s">
        <v>4510</v>
      </c>
      <c r="G3" s="973" t="s">
        <v>4511</v>
      </c>
      <c r="H3" s="973" t="s">
        <v>4512</v>
      </c>
      <c r="I3" s="973" t="s">
        <v>4511</v>
      </c>
    </row>
    <row r="4" spans="1:9">
      <c r="A4" s="973">
        <f>電申申込書!P20</f>
        <v>0</v>
      </c>
      <c r="B4" s="973"/>
      <c r="C4" s="973">
        <f>電申申込書!L20</f>
        <v>0</v>
      </c>
      <c r="D4" s="973">
        <f>電申申込書!V20</f>
        <v>0</v>
      </c>
      <c r="E4" s="973">
        <f>電申申込書!E20</f>
        <v>0</v>
      </c>
      <c r="F4" s="973" t="s">
        <v>4510</v>
      </c>
      <c r="G4" s="973" t="s">
        <v>4511</v>
      </c>
      <c r="H4" s="973" t="s">
        <v>4512</v>
      </c>
      <c r="I4" s="973" t="s">
        <v>4511</v>
      </c>
    </row>
    <row r="5" spans="1:9">
      <c r="A5" s="973">
        <f>電申申込書!P21</f>
        <v>0</v>
      </c>
      <c r="B5" s="973"/>
      <c r="C5" s="973">
        <f>電申申込書!L21</f>
        <v>0</v>
      </c>
      <c r="D5" s="973">
        <f>電申申込書!V21</f>
        <v>0</v>
      </c>
      <c r="E5" s="973">
        <f>電申申込書!E21</f>
        <v>0</v>
      </c>
      <c r="F5" s="973" t="s">
        <v>4510</v>
      </c>
      <c r="G5" s="973" t="s">
        <v>4511</v>
      </c>
      <c r="H5" s="973" t="s">
        <v>4512</v>
      </c>
      <c r="I5" s="973" t="s">
        <v>4511</v>
      </c>
    </row>
    <row r="6" spans="1:9">
      <c r="A6" s="973">
        <f>電申申込書!P22</f>
        <v>0</v>
      </c>
      <c r="B6" s="973"/>
      <c r="C6" s="973">
        <f>電申申込書!L22</f>
        <v>0</v>
      </c>
      <c r="D6" s="973">
        <f>電申申込書!V22</f>
        <v>0</v>
      </c>
      <c r="E6" s="973">
        <f>電申申込書!E22</f>
        <v>0</v>
      </c>
      <c r="F6" s="973" t="s">
        <v>4510</v>
      </c>
      <c r="G6" s="973" t="s">
        <v>4511</v>
      </c>
      <c r="H6" s="973" t="s">
        <v>4512</v>
      </c>
      <c r="I6" s="973" t="s">
        <v>4511</v>
      </c>
    </row>
  </sheetData>
  <phoneticPr fontId="1"/>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583" t="s">
        <v>2482</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241"/>
    </row>
    <row r="2" spans="1:39" ht="15" customHeight="1">
      <c r="A2" s="1583"/>
      <c r="B2" s="1583"/>
      <c r="C2" s="1583"/>
      <c r="D2" s="1583"/>
      <c r="E2" s="1583"/>
      <c r="F2" s="1583"/>
      <c r="G2" s="1583"/>
      <c r="H2" s="1583"/>
      <c r="I2" s="1583"/>
      <c r="J2" s="1583"/>
      <c r="K2" s="1583"/>
      <c r="L2" s="1583"/>
      <c r="M2" s="1583"/>
      <c r="N2" s="1583"/>
      <c r="O2" s="1583"/>
      <c r="P2" s="1583"/>
      <c r="Q2" s="1583"/>
      <c r="R2" s="1583"/>
      <c r="S2" s="1583"/>
      <c r="T2" s="1583"/>
      <c r="U2" s="1583"/>
      <c r="V2" s="1583"/>
      <c r="W2" s="1583"/>
      <c r="X2" s="1583"/>
      <c r="Y2" s="1583"/>
      <c r="Z2" s="1583"/>
      <c r="AA2" s="1583"/>
      <c r="AB2" s="1583"/>
      <c r="AC2" s="1583"/>
      <c r="AD2" s="1583"/>
      <c r="AE2" s="1583"/>
      <c r="AF2" s="1583"/>
      <c r="AG2" s="1583"/>
      <c r="AH2" s="1583"/>
      <c r="AI2" s="1583"/>
      <c r="AJ2" s="1583"/>
      <c r="AK2" s="1583"/>
      <c r="AL2" s="1583"/>
      <c r="AM2" s="241"/>
    </row>
    <row r="3" spans="1:39" ht="15" customHeight="1">
      <c r="A3" s="1583"/>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3"/>
      <c r="AI3" s="1583"/>
      <c r="AJ3" s="1583"/>
      <c r="AK3" s="1583"/>
      <c r="AL3" s="1583"/>
      <c r="AM3" s="241"/>
    </row>
    <row r="4" spans="1:39" ht="15" customHeight="1">
      <c r="A4" s="1583"/>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3"/>
      <c r="AI4" s="1583"/>
      <c r="AJ4" s="1583"/>
      <c r="AK4" s="1583"/>
      <c r="AL4" s="1583"/>
      <c r="AM4" s="241"/>
    </row>
    <row r="5" spans="1:39" ht="15" customHeight="1">
      <c r="A5" s="1583"/>
      <c r="B5" s="1583"/>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3"/>
      <c r="AI5" s="1583"/>
      <c r="AJ5" s="1583"/>
      <c r="AK5" s="1583"/>
      <c r="AL5" s="1583"/>
      <c r="AM5" s="241"/>
    </row>
    <row r="6" spans="1:39" ht="15" customHeight="1">
      <c r="A6" s="1583"/>
      <c r="B6" s="1583"/>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3"/>
      <c r="AI6" s="1583"/>
      <c r="AJ6" s="1583"/>
      <c r="AK6" s="1583"/>
      <c r="AL6" s="1583"/>
      <c r="AM6" s="241"/>
    </row>
    <row r="7" spans="1:39" ht="15" customHeight="1">
      <c r="A7" s="1583"/>
      <c r="B7" s="1583"/>
      <c r="C7" s="1583"/>
      <c r="D7" s="1583"/>
      <c r="E7" s="1583"/>
      <c r="F7" s="1583"/>
      <c r="G7" s="1583"/>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241"/>
    </row>
    <row r="8" spans="1:39" ht="15" customHeight="1">
      <c r="A8" s="1583"/>
      <c r="B8" s="1583"/>
      <c r="C8" s="1583"/>
      <c r="D8" s="1583"/>
      <c r="E8" s="1583"/>
      <c r="F8" s="1583"/>
      <c r="G8" s="1583"/>
      <c r="H8" s="1583"/>
      <c r="I8" s="1583"/>
      <c r="J8" s="1583"/>
      <c r="K8" s="1583"/>
      <c r="L8" s="1583"/>
      <c r="M8" s="1583"/>
      <c r="N8" s="1583"/>
      <c r="O8" s="1583"/>
      <c r="P8" s="1583"/>
      <c r="Q8" s="1583"/>
      <c r="R8" s="1583"/>
      <c r="S8" s="1583"/>
      <c r="T8" s="1583"/>
      <c r="U8" s="1583"/>
      <c r="V8" s="1583"/>
      <c r="W8" s="1583"/>
      <c r="X8" s="1583"/>
      <c r="Y8" s="1583"/>
      <c r="Z8" s="1583"/>
      <c r="AA8" s="1583"/>
      <c r="AB8" s="1583"/>
      <c r="AC8" s="1583"/>
      <c r="AD8" s="1583"/>
      <c r="AE8" s="1583"/>
      <c r="AF8" s="1583"/>
      <c r="AG8" s="1583"/>
      <c r="AH8" s="1583"/>
      <c r="AI8" s="1583"/>
      <c r="AJ8" s="1583"/>
      <c r="AK8" s="1583"/>
      <c r="AL8" s="1583"/>
      <c r="AM8" s="241"/>
    </row>
    <row r="9" spans="1:39" ht="15" customHeight="1">
      <c r="A9" s="1583"/>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1583"/>
      <c r="AD9" s="1583"/>
      <c r="AE9" s="1583"/>
      <c r="AF9" s="1583"/>
      <c r="AG9" s="1583"/>
      <c r="AH9" s="1583"/>
      <c r="AI9" s="1583"/>
      <c r="AJ9" s="1583"/>
      <c r="AK9" s="1583"/>
      <c r="AL9" s="1583"/>
      <c r="AM9" s="241"/>
    </row>
    <row r="10" spans="1:39" ht="15" customHeight="1">
      <c r="A10" s="1583"/>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c r="AM10" s="241"/>
    </row>
    <row r="11" spans="1:39" ht="15" customHeight="1">
      <c r="A11" s="1583"/>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c r="AM11" s="241"/>
    </row>
    <row r="12" spans="1:39" ht="15" customHeight="1">
      <c r="A12" s="1583"/>
      <c r="B12" s="1583"/>
      <c r="C12" s="1583"/>
      <c r="D12" s="1583"/>
      <c r="E12" s="1583"/>
      <c r="F12" s="1583"/>
      <c r="G12" s="1583"/>
      <c r="H12" s="1583"/>
      <c r="I12" s="1583"/>
      <c r="J12" s="1583"/>
      <c r="K12" s="1583"/>
      <c r="L12" s="1583"/>
      <c r="M12" s="1583"/>
      <c r="N12" s="1583"/>
      <c r="O12" s="1583"/>
      <c r="P12" s="1583"/>
      <c r="Q12" s="1583"/>
      <c r="R12" s="1583"/>
      <c r="S12" s="1583"/>
      <c r="T12" s="1583"/>
      <c r="U12" s="1583"/>
      <c r="V12" s="1583"/>
      <c r="W12" s="1583"/>
      <c r="X12" s="1583"/>
      <c r="Y12" s="1583"/>
      <c r="Z12" s="1583"/>
      <c r="AA12" s="1583"/>
      <c r="AB12" s="1583"/>
      <c r="AC12" s="1583"/>
      <c r="AD12" s="1583"/>
      <c r="AE12" s="1583"/>
      <c r="AF12" s="1583"/>
      <c r="AG12" s="1583"/>
      <c r="AH12" s="1583"/>
      <c r="AI12" s="1583"/>
      <c r="AJ12" s="1583"/>
      <c r="AK12" s="1583"/>
      <c r="AL12" s="1583"/>
      <c r="AM12" s="241"/>
    </row>
    <row r="13" spans="1:39" ht="15" customHeight="1">
      <c r="A13" s="1583"/>
      <c r="B13" s="1583"/>
      <c r="C13" s="1583"/>
      <c r="D13" s="1583"/>
      <c r="E13" s="1583"/>
      <c r="F13" s="1583"/>
      <c r="G13" s="1583"/>
      <c r="H13" s="1583"/>
      <c r="I13" s="1583"/>
      <c r="J13" s="1583"/>
      <c r="K13" s="1583"/>
      <c r="L13" s="1583"/>
      <c r="M13" s="1583"/>
      <c r="N13" s="1583"/>
      <c r="O13" s="1583"/>
      <c r="P13" s="1583"/>
      <c r="Q13" s="1583"/>
      <c r="R13" s="1583"/>
      <c r="S13" s="1583"/>
      <c r="T13" s="1583"/>
      <c r="U13" s="1583"/>
      <c r="V13" s="1583"/>
      <c r="W13" s="1583"/>
      <c r="X13" s="1583"/>
      <c r="Y13" s="1583"/>
      <c r="Z13" s="1583"/>
      <c r="AA13" s="1583"/>
      <c r="AB13" s="1583"/>
      <c r="AC13" s="1583"/>
      <c r="AD13" s="1583"/>
      <c r="AE13" s="1583"/>
      <c r="AF13" s="1583"/>
      <c r="AG13" s="1583"/>
      <c r="AH13" s="1583"/>
      <c r="AI13" s="1583"/>
      <c r="AJ13" s="1583"/>
      <c r="AK13" s="1583"/>
      <c r="AL13" s="1583"/>
      <c r="AM13" s="241"/>
    </row>
    <row r="14" spans="1:39" ht="15" customHeight="1">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c r="W14" s="1583"/>
      <c r="X14" s="1583"/>
      <c r="Y14" s="1583"/>
      <c r="Z14" s="1583"/>
      <c r="AA14" s="1583"/>
      <c r="AB14" s="1583"/>
      <c r="AC14" s="1583"/>
      <c r="AD14" s="1583"/>
      <c r="AE14" s="1583"/>
      <c r="AF14" s="1583"/>
      <c r="AG14" s="1583"/>
      <c r="AH14" s="1583"/>
      <c r="AI14" s="1583"/>
      <c r="AJ14" s="1583"/>
      <c r="AK14" s="1583"/>
      <c r="AL14" s="1583"/>
      <c r="AM14" s="241"/>
    </row>
    <row r="15" spans="1:39" ht="15" customHeight="1">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c r="AL15" s="1583"/>
      <c r="AM15" s="241"/>
    </row>
    <row r="16" spans="1:39" ht="15" customHeight="1">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c r="W16" s="1583"/>
      <c r="X16" s="1583"/>
      <c r="Y16" s="1583"/>
      <c r="Z16" s="1583"/>
      <c r="AA16" s="1583"/>
      <c r="AB16" s="1583"/>
      <c r="AC16" s="1583"/>
      <c r="AD16" s="1583"/>
      <c r="AE16" s="1583"/>
      <c r="AF16" s="1583"/>
      <c r="AG16" s="1583"/>
      <c r="AH16" s="1583"/>
      <c r="AI16" s="1583"/>
      <c r="AJ16" s="1583"/>
      <c r="AK16" s="1583"/>
      <c r="AL16" s="1583"/>
      <c r="AM16" s="241"/>
    </row>
    <row r="17" spans="1:39" ht="15" customHeight="1">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241"/>
    </row>
    <row r="18" spans="1:39" ht="15" customHeight="1">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241"/>
    </row>
    <row r="19" spans="1:39" ht="9.6" customHeight="1">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49" t="s">
        <v>2276</v>
      </c>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4"/>
      <c r="AF21" s="1579" t="s">
        <v>2170</v>
      </c>
      <c r="AG21" s="1570"/>
      <c r="AH21" s="1570"/>
      <c r="AI21" s="1570"/>
      <c r="AJ21" s="1570"/>
      <c r="AK21" s="1570"/>
      <c r="AL21" s="177"/>
      <c r="AM21" s="4"/>
    </row>
    <row r="22" spans="1:39" ht="27" customHeight="1">
      <c r="A22" s="4"/>
      <c r="B22" s="1723" t="s">
        <v>2278</v>
      </c>
      <c r="C22" s="1723"/>
      <c r="D22" s="1723"/>
      <c r="E22" s="1723"/>
      <c r="F22" s="1723"/>
      <c r="G22" s="1723"/>
      <c r="H22" s="1723"/>
      <c r="I22" s="1723"/>
      <c r="J22" s="1723" t="s">
        <v>2280</v>
      </c>
      <c r="K22" s="1723"/>
      <c r="L22" s="1723"/>
      <c r="M22" s="1723"/>
      <c r="N22" s="1723"/>
      <c r="O22" s="1723"/>
      <c r="P22" s="1723"/>
      <c r="Q22" s="1723"/>
      <c r="R22" s="1723"/>
      <c r="S22" s="1723"/>
      <c r="T22" s="1723"/>
      <c r="U22" s="1723"/>
      <c r="V22" s="1723"/>
      <c r="W22" s="1723"/>
      <c r="X22" s="1723"/>
      <c r="Y22" s="1723"/>
      <c r="Z22" s="1723"/>
      <c r="AA22" s="1723"/>
      <c r="AB22" s="1723"/>
      <c r="AC22" s="1723"/>
      <c r="AD22" s="1723"/>
      <c r="AE22" s="1723"/>
      <c r="AF22" s="1649" t="s">
        <v>2281</v>
      </c>
      <c r="AG22" s="1650"/>
      <c r="AH22" s="1650"/>
      <c r="AI22" s="1650"/>
      <c r="AJ22" s="1650"/>
      <c r="AK22" s="1650"/>
      <c r="AL22" s="202"/>
      <c r="AM22" s="4"/>
    </row>
    <row r="23" spans="1:39" ht="27" customHeight="1">
      <c r="A23" s="4"/>
      <c r="B23" s="1723" t="s">
        <v>2279</v>
      </c>
      <c r="C23" s="1723"/>
      <c r="D23" s="1723"/>
      <c r="E23" s="1723"/>
      <c r="F23" s="1723"/>
      <c r="G23" s="1723"/>
      <c r="H23" s="1723"/>
      <c r="I23" s="1723"/>
      <c r="J23" s="1724" t="s">
        <v>2293</v>
      </c>
      <c r="K23" s="1725"/>
      <c r="L23" s="1725"/>
      <c r="M23" s="1725"/>
      <c r="N23" s="1725"/>
      <c r="O23" s="1725"/>
      <c r="P23" s="1725"/>
      <c r="Q23" s="1725"/>
      <c r="R23" s="1725"/>
      <c r="S23" s="1725"/>
      <c r="T23" s="1725"/>
      <c r="U23" s="1725"/>
      <c r="V23" s="1725"/>
      <c r="W23" s="1725"/>
      <c r="X23" s="1725"/>
      <c r="Y23" s="1725"/>
      <c r="Z23" s="1725"/>
      <c r="AA23" s="1725"/>
      <c r="AB23" s="1725"/>
      <c r="AC23" s="1725"/>
      <c r="AD23" s="1725"/>
      <c r="AE23" s="1726"/>
      <c r="AF23" s="1649" t="s">
        <v>2282</v>
      </c>
      <c r="AG23" s="1650"/>
      <c r="AH23" s="1650"/>
      <c r="AI23" s="1650"/>
      <c r="AJ23" s="1650"/>
      <c r="AK23" s="1650"/>
      <c r="AL23" s="202"/>
      <c r="AM23" s="4"/>
    </row>
    <row r="24" spans="1:39" ht="24" customHeight="1">
      <c r="A24" s="1727" t="s">
        <v>2468</v>
      </c>
      <c r="B24" s="1727"/>
      <c r="C24" s="1727"/>
      <c r="D24" s="1727"/>
      <c r="E24" s="1727"/>
      <c r="F24" s="1727"/>
      <c r="G24" s="1727"/>
      <c r="H24" s="1727"/>
      <c r="I24" s="1727"/>
      <c r="J24" s="1727"/>
      <c r="K24" s="1727"/>
      <c r="L24" s="1727"/>
      <c r="M24" s="1727"/>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c r="AL24" s="1727"/>
      <c r="AM24" s="4"/>
    </row>
    <row r="25" spans="1:39" ht="26.1" customHeight="1">
      <c r="A25" s="1727"/>
      <c r="B25" s="1727"/>
      <c r="C25" s="1727"/>
      <c r="D25" s="1727"/>
      <c r="E25" s="1727"/>
      <c r="F25" s="1727"/>
      <c r="G25" s="1727"/>
      <c r="H25" s="1727"/>
      <c r="I25" s="1727"/>
      <c r="J25" s="1727"/>
      <c r="K25" s="1727"/>
      <c r="L25" s="1727"/>
      <c r="M25" s="1727"/>
      <c r="N25" s="1727"/>
      <c r="O25" s="1727"/>
      <c r="P25" s="1727"/>
      <c r="Q25" s="1727"/>
      <c r="R25" s="1727"/>
      <c r="S25" s="1727"/>
      <c r="T25" s="1727"/>
      <c r="U25" s="1727"/>
      <c r="V25" s="1727"/>
      <c r="W25" s="1727"/>
      <c r="X25" s="1727"/>
      <c r="Y25" s="1727"/>
      <c r="Z25" s="1727"/>
      <c r="AA25" s="1727"/>
      <c r="AB25" s="1727"/>
      <c r="AC25" s="1727"/>
      <c r="AD25" s="1727"/>
      <c r="AE25" s="1727"/>
      <c r="AF25" s="1727"/>
      <c r="AG25" s="1727"/>
      <c r="AH25" s="1727"/>
      <c r="AI25" s="1727"/>
      <c r="AJ25" s="1727"/>
      <c r="AK25" s="1727"/>
      <c r="AL25" s="1727"/>
      <c r="AM25" s="4"/>
    </row>
    <row r="26" spans="1:39" ht="27" customHeight="1">
      <c r="A26" s="4"/>
      <c r="B26" s="1728" t="s">
        <v>2276</v>
      </c>
      <c r="C26" s="1729"/>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c r="AD26" s="1729"/>
      <c r="AE26" s="1730"/>
      <c r="AF26" s="1579" t="s">
        <v>2170</v>
      </c>
      <c r="AG26" s="1570"/>
      <c r="AH26" s="1570"/>
      <c r="AI26" s="1570"/>
      <c r="AJ26" s="1570"/>
      <c r="AK26" s="1570"/>
      <c r="AL26" s="177"/>
      <c r="AM26" s="4"/>
    </row>
    <row r="27" spans="1:39" ht="42" customHeight="1">
      <c r="A27" s="4"/>
      <c r="B27" s="1731"/>
      <c r="C27" s="1732"/>
      <c r="D27" s="1732"/>
      <c r="E27" s="1732"/>
      <c r="F27" s="1732"/>
      <c r="G27" s="1732"/>
      <c r="H27" s="1732"/>
      <c r="I27" s="1732"/>
      <c r="J27" s="1732"/>
      <c r="K27" s="1732"/>
      <c r="L27" s="1732"/>
      <c r="M27" s="1732"/>
      <c r="N27" s="1732"/>
      <c r="O27" s="1732"/>
      <c r="P27" s="1732"/>
      <c r="Q27" s="1732"/>
      <c r="R27" s="1732"/>
      <c r="S27" s="1732"/>
      <c r="T27" s="1732"/>
      <c r="U27" s="1732"/>
      <c r="V27" s="1732"/>
      <c r="W27" s="1732"/>
      <c r="X27" s="1732"/>
      <c r="Y27" s="1732"/>
      <c r="Z27" s="1732"/>
      <c r="AA27" s="1732"/>
      <c r="AB27" s="1732"/>
      <c r="AC27" s="1732"/>
      <c r="AD27" s="1732"/>
      <c r="AE27" s="1733"/>
      <c r="AF27" s="1649" t="s">
        <v>2303</v>
      </c>
      <c r="AG27" s="1650"/>
      <c r="AH27" s="1654"/>
      <c r="AI27" s="1649" t="s">
        <v>2283</v>
      </c>
      <c r="AJ27" s="1650"/>
      <c r="AK27" s="1650"/>
      <c r="AL27" s="177"/>
      <c r="AM27" s="4"/>
    </row>
    <row r="28" spans="1:39" ht="30" customHeight="1">
      <c r="A28" s="4"/>
      <c r="B28" s="1653" t="s">
        <v>76</v>
      </c>
      <c r="C28" s="1653"/>
      <c r="D28" s="1653"/>
      <c r="E28" s="1653"/>
      <c r="F28" s="1653"/>
      <c r="G28" s="1653"/>
      <c r="H28" s="1653"/>
      <c r="I28" s="1653"/>
      <c r="J28" s="1658" t="s">
        <v>2284</v>
      </c>
      <c r="K28" s="1659"/>
      <c r="L28" s="1659"/>
      <c r="M28" s="1659"/>
      <c r="N28" s="1659"/>
      <c r="O28" s="1659"/>
      <c r="P28" s="1659"/>
      <c r="Q28" s="1659"/>
      <c r="R28" s="1659"/>
      <c r="S28" s="1659"/>
      <c r="T28" s="1659"/>
      <c r="U28" s="1659"/>
      <c r="V28" s="1659"/>
      <c r="W28" s="1659"/>
      <c r="X28" s="1659"/>
      <c r="Y28" s="1659"/>
      <c r="Z28" s="1659"/>
      <c r="AA28" s="1659"/>
      <c r="AB28" s="1659"/>
      <c r="AC28" s="1659"/>
      <c r="AD28" s="1659"/>
      <c r="AE28" s="1660"/>
      <c r="AF28" s="1649">
        <v>10</v>
      </c>
      <c r="AG28" s="1650"/>
      <c r="AH28" s="1654"/>
      <c r="AI28" s="1649">
        <v>30</v>
      </c>
      <c r="AJ28" s="1650"/>
      <c r="AK28" s="1650"/>
      <c r="AL28" s="202"/>
      <c r="AM28" s="4"/>
    </row>
    <row r="29" spans="1:39" ht="30" customHeight="1">
      <c r="A29" s="4"/>
      <c r="B29" s="1724" t="s">
        <v>2285</v>
      </c>
      <c r="C29" s="1725"/>
      <c r="D29" s="1725"/>
      <c r="E29" s="1725"/>
      <c r="F29" s="1725"/>
      <c r="G29" s="1725"/>
      <c r="H29" s="1725"/>
      <c r="I29" s="1725"/>
      <c r="J29" s="1725"/>
      <c r="K29" s="1725"/>
      <c r="L29" s="1725"/>
      <c r="M29" s="1725"/>
      <c r="N29" s="1725"/>
      <c r="O29" s="1725"/>
      <c r="P29" s="1725"/>
      <c r="Q29" s="1725"/>
      <c r="R29" s="1725"/>
      <c r="S29" s="1725"/>
      <c r="T29" s="1725"/>
      <c r="U29" s="1725"/>
      <c r="V29" s="1725"/>
      <c r="W29" s="1725"/>
      <c r="X29" s="1725"/>
      <c r="Y29" s="1725"/>
      <c r="Z29" s="1725"/>
      <c r="AA29" s="1725"/>
      <c r="AB29" s="1725"/>
      <c r="AC29" s="1725"/>
      <c r="AD29" s="1725"/>
      <c r="AE29" s="1726"/>
      <c r="AF29" s="1649">
        <v>11</v>
      </c>
      <c r="AG29" s="1650"/>
      <c r="AH29" s="1654"/>
      <c r="AI29" s="1649">
        <v>31</v>
      </c>
      <c r="AJ29" s="1650"/>
      <c r="AK29" s="1650"/>
      <c r="AL29" s="202"/>
      <c r="AM29" s="4"/>
    </row>
    <row r="30" spans="1:39" ht="129.6" customHeight="1">
      <c r="A30" s="4"/>
      <c r="B30" s="1653" t="s">
        <v>77</v>
      </c>
      <c r="C30" s="1653"/>
      <c r="D30" s="1653"/>
      <c r="E30" s="1653"/>
      <c r="F30" s="1653"/>
      <c r="G30" s="1653"/>
      <c r="H30" s="1653"/>
      <c r="I30" s="1653"/>
      <c r="J30" s="1723" t="s">
        <v>2304</v>
      </c>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649">
        <v>12</v>
      </c>
      <c r="AG30" s="1650"/>
      <c r="AH30" s="1654"/>
      <c r="AI30" s="1649">
        <v>32</v>
      </c>
      <c r="AJ30" s="1650"/>
      <c r="AK30" s="1650"/>
      <c r="AL30" s="202"/>
      <c r="AM30" s="4"/>
    </row>
    <row r="31" spans="1:39" ht="30" customHeight="1">
      <c r="A31" s="4"/>
      <c r="B31" s="1724" t="s">
        <v>78</v>
      </c>
      <c r="C31" s="1725"/>
      <c r="D31" s="1725"/>
      <c r="E31" s="1725"/>
      <c r="F31" s="1725"/>
      <c r="G31" s="1725"/>
      <c r="H31" s="1725"/>
      <c r="I31" s="1725"/>
      <c r="J31" s="1725"/>
      <c r="K31" s="1725"/>
      <c r="L31" s="1725"/>
      <c r="M31" s="1725"/>
      <c r="N31" s="1725"/>
      <c r="O31" s="1725"/>
      <c r="P31" s="1725"/>
      <c r="Q31" s="1725"/>
      <c r="R31" s="1725"/>
      <c r="S31" s="1725"/>
      <c r="T31" s="1725"/>
      <c r="U31" s="1725"/>
      <c r="V31" s="1725"/>
      <c r="W31" s="1725"/>
      <c r="X31" s="1725"/>
      <c r="Y31" s="1725"/>
      <c r="Z31" s="1725"/>
      <c r="AA31" s="1725"/>
      <c r="AB31" s="1725"/>
      <c r="AC31" s="1725"/>
      <c r="AD31" s="1725"/>
      <c r="AE31" s="1726"/>
      <c r="AF31" s="1649">
        <v>13</v>
      </c>
      <c r="AG31" s="1650"/>
      <c r="AH31" s="1654"/>
      <c r="AI31" s="1649">
        <v>33</v>
      </c>
      <c r="AJ31" s="1650"/>
      <c r="AK31" s="1650"/>
      <c r="AL31" s="202"/>
      <c r="AM31" s="4"/>
    </row>
    <row r="32" spans="1:39" ht="39.950000000000003" customHeight="1">
      <c r="A32" s="4"/>
      <c r="B32" s="1653" t="s">
        <v>79</v>
      </c>
      <c r="C32" s="1653"/>
      <c r="D32" s="1653"/>
      <c r="E32" s="1653"/>
      <c r="F32" s="1653"/>
      <c r="G32" s="1653"/>
      <c r="H32" s="1653"/>
      <c r="I32" s="1653"/>
      <c r="J32" s="1723" t="s">
        <v>2286</v>
      </c>
      <c r="K32" s="1653"/>
      <c r="L32" s="1653"/>
      <c r="M32" s="1653"/>
      <c r="N32" s="1653"/>
      <c r="O32" s="1653"/>
      <c r="P32" s="1653"/>
      <c r="Q32" s="1653"/>
      <c r="R32" s="1653"/>
      <c r="S32" s="1653"/>
      <c r="T32" s="1653"/>
      <c r="U32" s="1653"/>
      <c r="V32" s="1653"/>
      <c r="W32" s="1653"/>
      <c r="X32" s="1653"/>
      <c r="Y32" s="1653"/>
      <c r="Z32" s="1653"/>
      <c r="AA32" s="1653"/>
      <c r="AB32" s="1653"/>
      <c r="AC32" s="1653"/>
      <c r="AD32" s="1653"/>
      <c r="AE32" s="1653"/>
      <c r="AF32" s="1649">
        <v>14</v>
      </c>
      <c r="AG32" s="1650"/>
      <c r="AH32" s="1654"/>
      <c r="AI32" s="1649">
        <v>34</v>
      </c>
      <c r="AJ32" s="1650"/>
      <c r="AK32" s="1650"/>
      <c r="AL32" s="202"/>
      <c r="AM32" s="4"/>
    </row>
    <row r="33" spans="1:39" ht="39.950000000000003" customHeight="1">
      <c r="A33" s="4"/>
      <c r="B33" s="1653" t="s">
        <v>80</v>
      </c>
      <c r="C33" s="1653"/>
      <c r="D33" s="1653"/>
      <c r="E33" s="1653"/>
      <c r="F33" s="1653"/>
      <c r="G33" s="1653"/>
      <c r="H33" s="1653"/>
      <c r="I33" s="1653"/>
      <c r="J33" s="1723" t="s">
        <v>2287</v>
      </c>
      <c r="K33" s="1723"/>
      <c r="L33" s="1723"/>
      <c r="M33" s="1723"/>
      <c r="N33" s="1723"/>
      <c r="O33" s="1723"/>
      <c r="P33" s="1723"/>
      <c r="Q33" s="1723"/>
      <c r="R33" s="1723"/>
      <c r="S33" s="1723"/>
      <c r="T33" s="1723"/>
      <c r="U33" s="1723"/>
      <c r="V33" s="1723"/>
      <c r="W33" s="1723"/>
      <c r="X33" s="1723"/>
      <c r="Y33" s="1723"/>
      <c r="Z33" s="1723"/>
      <c r="AA33" s="1723"/>
      <c r="AB33" s="1723"/>
      <c r="AC33" s="1723"/>
      <c r="AD33" s="1723"/>
      <c r="AE33" s="1723"/>
      <c r="AF33" s="1649">
        <v>15</v>
      </c>
      <c r="AG33" s="1650"/>
      <c r="AH33" s="1654"/>
      <c r="AI33" s="1649">
        <v>35</v>
      </c>
      <c r="AJ33" s="1650"/>
      <c r="AK33" s="1650"/>
      <c r="AL33" s="202"/>
      <c r="AM33" s="4"/>
    </row>
    <row r="34" spans="1:39" ht="30" customHeight="1">
      <c r="A34" s="4"/>
      <c r="B34" s="1658" t="s">
        <v>81</v>
      </c>
      <c r="C34" s="1659"/>
      <c r="D34" s="1659"/>
      <c r="E34" s="1659"/>
      <c r="F34" s="1659"/>
      <c r="G34" s="1659"/>
      <c r="H34" s="1659"/>
      <c r="I34" s="1659"/>
      <c r="J34" s="1659"/>
      <c r="K34" s="1659"/>
      <c r="L34" s="1659"/>
      <c r="M34" s="1659"/>
      <c r="N34" s="1659"/>
      <c r="O34" s="1659"/>
      <c r="P34" s="1659"/>
      <c r="Q34" s="1659"/>
      <c r="R34" s="1659"/>
      <c r="S34" s="1659"/>
      <c r="T34" s="1659"/>
      <c r="U34" s="1659"/>
      <c r="V34" s="1659"/>
      <c r="W34" s="1659"/>
      <c r="X34" s="1659"/>
      <c r="Y34" s="1659"/>
      <c r="Z34" s="1659"/>
      <c r="AA34" s="1659"/>
      <c r="AB34" s="1659"/>
      <c r="AC34" s="1659"/>
      <c r="AD34" s="1659"/>
      <c r="AE34" s="1660"/>
      <c r="AF34" s="1649">
        <v>16</v>
      </c>
      <c r="AG34" s="1650"/>
      <c r="AH34" s="1654"/>
      <c r="AI34" s="1649">
        <v>36</v>
      </c>
      <c r="AJ34" s="1650"/>
      <c r="AK34" s="1650"/>
      <c r="AL34" s="202"/>
      <c r="AM34" s="4"/>
    </row>
    <row r="35" spans="1:39" ht="30" customHeight="1">
      <c r="A35" s="4"/>
      <c r="B35" s="1658" t="s">
        <v>82</v>
      </c>
      <c r="C35" s="1659"/>
      <c r="D35" s="1659"/>
      <c r="E35" s="1659"/>
      <c r="F35" s="1659"/>
      <c r="G35" s="1659"/>
      <c r="H35" s="1659"/>
      <c r="I35" s="1659"/>
      <c r="J35" s="1659"/>
      <c r="K35" s="1659"/>
      <c r="L35" s="1659"/>
      <c r="M35" s="1659"/>
      <c r="N35" s="1659"/>
      <c r="O35" s="1659"/>
      <c r="P35" s="1659"/>
      <c r="Q35" s="1659"/>
      <c r="R35" s="1659"/>
      <c r="S35" s="1659"/>
      <c r="T35" s="1659"/>
      <c r="U35" s="1659"/>
      <c r="V35" s="1659"/>
      <c r="W35" s="1659"/>
      <c r="X35" s="1659"/>
      <c r="Y35" s="1659"/>
      <c r="Z35" s="1659"/>
      <c r="AA35" s="1659"/>
      <c r="AB35" s="1659"/>
      <c r="AC35" s="1659"/>
      <c r="AD35" s="1659"/>
      <c r="AE35" s="1660"/>
      <c r="AF35" s="1649">
        <v>17</v>
      </c>
      <c r="AG35" s="1650"/>
      <c r="AH35" s="1654"/>
      <c r="AI35" s="1649">
        <v>37</v>
      </c>
      <c r="AJ35" s="1650"/>
      <c r="AK35" s="1650"/>
      <c r="AL35" s="202"/>
      <c r="AM35" s="4"/>
    </row>
    <row r="36" spans="1:39" ht="30" customHeight="1">
      <c r="A36" s="4"/>
      <c r="B36" s="1653" t="s">
        <v>83</v>
      </c>
      <c r="C36" s="1653"/>
      <c r="D36" s="1653"/>
      <c r="E36" s="1653"/>
      <c r="F36" s="1653"/>
      <c r="G36" s="1653"/>
      <c r="H36" s="1653"/>
      <c r="I36" s="1653"/>
      <c r="J36" s="1723" t="s">
        <v>2288</v>
      </c>
      <c r="K36" s="1723"/>
      <c r="L36" s="1723"/>
      <c r="M36" s="1723"/>
      <c r="N36" s="1723"/>
      <c r="O36" s="1723"/>
      <c r="P36" s="1723"/>
      <c r="Q36" s="1723"/>
      <c r="R36" s="1723"/>
      <c r="S36" s="1723"/>
      <c r="T36" s="1723"/>
      <c r="U36" s="1723"/>
      <c r="V36" s="1723"/>
      <c r="W36" s="1723"/>
      <c r="X36" s="1723"/>
      <c r="Y36" s="1723"/>
      <c r="Z36" s="1723"/>
      <c r="AA36" s="1723"/>
      <c r="AB36" s="1723"/>
      <c r="AC36" s="1723"/>
      <c r="AD36" s="1723"/>
      <c r="AE36" s="1723"/>
      <c r="AF36" s="1649">
        <v>18</v>
      </c>
      <c r="AG36" s="1650"/>
      <c r="AH36" s="1654"/>
      <c r="AI36" s="1649">
        <v>38</v>
      </c>
      <c r="AJ36" s="1650"/>
      <c r="AK36" s="1650"/>
      <c r="AL36" s="202"/>
      <c r="AM36" s="4"/>
    </row>
    <row r="37" spans="1:39" ht="39.950000000000003" customHeight="1">
      <c r="A37" s="4"/>
      <c r="B37" s="1723" t="s">
        <v>84</v>
      </c>
      <c r="C37" s="1723"/>
      <c r="D37" s="1723"/>
      <c r="E37" s="1723"/>
      <c r="F37" s="1723"/>
      <c r="G37" s="1723"/>
      <c r="H37" s="1723"/>
      <c r="I37" s="1723"/>
      <c r="J37" s="1653" t="s">
        <v>2289</v>
      </c>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49">
        <v>19</v>
      </c>
      <c r="AG37" s="1650"/>
      <c r="AH37" s="1654"/>
      <c r="AI37" s="1649">
        <v>39</v>
      </c>
      <c r="AJ37" s="1650"/>
      <c r="AK37" s="1650"/>
      <c r="AL37" s="202"/>
      <c r="AM37" s="4"/>
    </row>
    <row r="38" spans="1:39" ht="39.950000000000003" customHeight="1">
      <c r="A38" s="4"/>
      <c r="B38" s="1658" t="s">
        <v>85</v>
      </c>
      <c r="C38" s="1659"/>
      <c r="D38" s="1659"/>
      <c r="E38" s="1659"/>
      <c r="F38" s="1659"/>
      <c r="G38" s="1659"/>
      <c r="H38" s="1659"/>
      <c r="I38" s="1660"/>
      <c r="J38" s="1723" t="s">
        <v>2290</v>
      </c>
      <c r="K38" s="1723"/>
      <c r="L38" s="1723"/>
      <c r="M38" s="1723"/>
      <c r="N38" s="1723"/>
      <c r="O38" s="1723"/>
      <c r="P38" s="1723"/>
      <c r="Q38" s="1723"/>
      <c r="R38" s="1723"/>
      <c r="S38" s="1723"/>
      <c r="T38" s="1723"/>
      <c r="U38" s="1723"/>
      <c r="V38" s="1723"/>
      <c r="W38" s="1723"/>
      <c r="X38" s="1723"/>
      <c r="Y38" s="1723"/>
      <c r="Z38" s="1723"/>
      <c r="AA38" s="1723"/>
      <c r="AB38" s="1723"/>
      <c r="AC38" s="1723"/>
      <c r="AD38" s="1723"/>
      <c r="AE38" s="1723"/>
      <c r="AF38" s="1649">
        <v>20</v>
      </c>
      <c r="AG38" s="1650"/>
      <c r="AH38" s="1654"/>
      <c r="AI38" s="1649">
        <v>40</v>
      </c>
      <c r="AJ38" s="1650"/>
      <c r="AK38" s="1650"/>
      <c r="AL38" s="202"/>
      <c r="AM38" s="4"/>
    </row>
    <row r="39" spans="1:39" ht="30" customHeight="1">
      <c r="A39" s="4"/>
      <c r="B39" s="1653" t="s">
        <v>86</v>
      </c>
      <c r="C39" s="1653"/>
      <c r="D39" s="1653"/>
      <c r="E39" s="1653"/>
      <c r="F39" s="1653"/>
      <c r="G39" s="1653"/>
      <c r="H39" s="1653"/>
      <c r="I39" s="1653"/>
      <c r="J39" s="1653" t="s">
        <v>2291</v>
      </c>
      <c r="K39" s="1653"/>
      <c r="L39" s="1653"/>
      <c r="M39" s="1653"/>
      <c r="N39" s="1653"/>
      <c r="O39" s="1653"/>
      <c r="P39" s="1653"/>
      <c r="Q39" s="1653"/>
      <c r="R39" s="1653"/>
      <c r="S39" s="1653"/>
      <c r="T39" s="1653"/>
      <c r="U39" s="1653"/>
      <c r="V39" s="1653"/>
      <c r="W39" s="1653"/>
      <c r="X39" s="1653"/>
      <c r="Y39" s="1653"/>
      <c r="Z39" s="1653"/>
      <c r="AA39" s="1653"/>
      <c r="AB39" s="1653"/>
      <c r="AC39" s="1653"/>
      <c r="AD39" s="1653"/>
      <c r="AE39" s="1653"/>
      <c r="AF39" s="1649">
        <v>21</v>
      </c>
      <c r="AG39" s="1650"/>
      <c r="AH39" s="1654"/>
      <c r="AI39" s="1649">
        <v>41</v>
      </c>
      <c r="AJ39" s="1650"/>
      <c r="AK39" s="1650"/>
      <c r="AL39" s="202"/>
      <c r="AM39" s="4"/>
    </row>
    <row r="40" spans="1:39" ht="69.599999999999994" customHeight="1">
      <c r="A40" s="4"/>
      <c r="B40" s="1653" t="s">
        <v>87</v>
      </c>
      <c r="C40" s="1653"/>
      <c r="D40" s="1653"/>
      <c r="E40" s="1653"/>
      <c r="F40" s="1653"/>
      <c r="G40" s="1653"/>
      <c r="H40" s="1653"/>
      <c r="I40" s="1653"/>
      <c r="J40" s="1723" t="s">
        <v>2292</v>
      </c>
      <c r="K40" s="1723"/>
      <c r="L40" s="1723"/>
      <c r="M40" s="1723"/>
      <c r="N40" s="1723"/>
      <c r="O40" s="1723"/>
      <c r="P40" s="1723"/>
      <c r="Q40" s="1723"/>
      <c r="R40" s="1723"/>
      <c r="S40" s="1723"/>
      <c r="T40" s="1723"/>
      <c r="U40" s="1723"/>
      <c r="V40" s="1723"/>
      <c r="W40" s="1723"/>
      <c r="X40" s="1723"/>
      <c r="Y40" s="1723"/>
      <c r="Z40" s="1723"/>
      <c r="AA40" s="1723"/>
      <c r="AB40" s="1723"/>
      <c r="AC40" s="1723"/>
      <c r="AD40" s="1723"/>
      <c r="AE40" s="1723"/>
      <c r="AF40" s="1649">
        <v>22</v>
      </c>
      <c r="AG40" s="1650"/>
      <c r="AH40" s="1654"/>
      <c r="AI40" s="1649">
        <v>42</v>
      </c>
      <c r="AJ40" s="1650"/>
      <c r="AK40" s="1650"/>
      <c r="AL40" s="202"/>
      <c r="AM40" s="4"/>
    </row>
    <row r="41" spans="1:39" ht="30" customHeight="1">
      <c r="A41" s="4"/>
      <c r="B41" s="1658" t="s">
        <v>2277</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59"/>
      <c r="Y41" s="1659"/>
      <c r="Z41" s="1659"/>
      <c r="AA41" s="1659"/>
      <c r="AB41" s="1659"/>
      <c r="AC41" s="1659"/>
      <c r="AD41" s="1659"/>
      <c r="AE41" s="1660"/>
      <c r="AF41" s="1649">
        <v>23</v>
      </c>
      <c r="AG41" s="1650"/>
      <c r="AH41" s="1654"/>
      <c r="AI41" s="1649">
        <v>43</v>
      </c>
      <c r="AJ41" s="1650"/>
      <c r="AK41" s="1650"/>
      <c r="AL41" s="202"/>
      <c r="AM41" s="4"/>
    </row>
    <row r="42" spans="1:39" ht="30" customHeight="1">
      <c r="A42" s="4"/>
      <c r="B42" s="1658" t="s">
        <v>2256</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60"/>
      <c r="AF42" s="1649">
        <v>24</v>
      </c>
      <c r="AG42" s="1650"/>
      <c r="AH42" s="1654"/>
      <c r="AI42" s="1649">
        <v>44</v>
      </c>
      <c r="AJ42" s="1650"/>
      <c r="AK42" s="1650"/>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83" t="s">
        <v>2306</v>
      </c>
      <c r="B44" s="1583"/>
      <c r="C44" s="1583"/>
      <c r="D44" s="1583"/>
      <c r="E44" s="1583"/>
      <c r="F44" s="1583"/>
      <c r="G44" s="1583"/>
      <c r="H44" s="1583"/>
      <c r="I44" s="1583"/>
      <c r="J44" s="1583"/>
      <c r="K44" s="1583"/>
      <c r="L44" s="1583"/>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241"/>
    </row>
    <row r="45" spans="1:39" ht="15" customHeight="1">
      <c r="A45" s="1583"/>
      <c r="B45" s="1583"/>
      <c r="C45" s="1583"/>
      <c r="D45" s="1583"/>
      <c r="E45" s="1583"/>
      <c r="F45" s="1583"/>
      <c r="G45" s="1583"/>
      <c r="H45" s="1583"/>
      <c r="I45" s="1583"/>
      <c r="J45" s="1583"/>
      <c r="K45" s="1583"/>
      <c r="L45" s="1583"/>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241"/>
    </row>
    <row r="46" spans="1:39" ht="15" customHeight="1">
      <c r="A46" s="1583"/>
      <c r="B46" s="1583"/>
      <c r="C46" s="1583"/>
      <c r="D46" s="1583"/>
      <c r="E46" s="1583"/>
      <c r="F46" s="1583"/>
      <c r="G46" s="1583"/>
      <c r="H46" s="1583"/>
      <c r="I46" s="1583"/>
      <c r="J46" s="1583"/>
      <c r="K46" s="1583"/>
      <c r="L46" s="1583"/>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241"/>
    </row>
    <row r="47" spans="1:39" ht="15" customHeight="1">
      <c r="A47" s="1583"/>
      <c r="B47" s="1583"/>
      <c r="C47" s="1583"/>
      <c r="D47" s="1583"/>
      <c r="E47" s="1583"/>
      <c r="F47" s="1583"/>
      <c r="G47" s="1583"/>
      <c r="H47" s="1583"/>
      <c r="I47" s="1583"/>
      <c r="J47" s="1583"/>
      <c r="K47" s="1583"/>
      <c r="L47" s="1583"/>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241"/>
    </row>
    <row r="48" spans="1:39" ht="15" customHeight="1">
      <c r="A48" s="1583"/>
      <c r="B48" s="1583"/>
      <c r="C48" s="1583"/>
      <c r="D48" s="1583"/>
      <c r="E48" s="1583"/>
      <c r="F48" s="1583"/>
      <c r="G48" s="1583"/>
      <c r="H48" s="1583"/>
      <c r="I48" s="1583"/>
      <c r="J48" s="1583"/>
      <c r="K48" s="1583"/>
      <c r="L48" s="1583"/>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241"/>
    </row>
    <row r="49" spans="1:39" ht="9.6" customHeight="1">
      <c r="A49" s="1583"/>
      <c r="B49" s="1583"/>
      <c r="C49" s="1583"/>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241"/>
    </row>
    <row r="50" spans="1:39" ht="15" customHeight="1">
      <c r="A50" s="174"/>
      <c r="B50" s="1720" t="s">
        <v>2302</v>
      </c>
      <c r="C50" s="1721"/>
      <c r="D50" s="1721"/>
      <c r="E50" s="1721"/>
      <c r="F50" s="1721"/>
      <c r="G50" s="1721"/>
      <c r="H50" s="1721"/>
      <c r="I50" s="1721"/>
      <c r="J50" s="1721"/>
      <c r="K50" s="1721"/>
      <c r="L50" s="1721"/>
      <c r="M50" s="1721"/>
      <c r="N50" s="1721"/>
      <c r="O50" s="1721"/>
      <c r="P50" s="1721"/>
      <c r="Q50" s="1721"/>
      <c r="R50" s="1721"/>
      <c r="S50" s="1721"/>
      <c r="T50" s="1721"/>
      <c r="U50" s="1721"/>
      <c r="V50" s="1721"/>
      <c r="W50" s="1721"/>
      <c r="X50" s="1721"/>
      <c r="Y50" s="1721"/>
      <c r="Z50" s="1721"/>
      <c r="AA50" s="1721"/>
      <c r="AB50" s="1721"/>
      <c r="AC50" s="1721"/>
      <c r="AD50" s="1721"/>
      <c r="AE50" s="1721"/>
      <c r="AF50" s="1721"/>
      <c r="AG50" s="1722"/>
      <c r="AH50" s="1720" t="s">
        <v>2170</v>
      </c>
      <c r="AI50" s="1721"/>
      <c r="AJ50" s="1721"/>
      <c r="AK50" s="1722"/>
      <c r="AL50" s="174"/>
      <c r="AM50" s="241"/>
    </row>
    <row r="51" spans="1:39" ht="15" customHeight="1">
      <c r="A51" s="174"/>
      <c r="B51" s="1709" t="s">
        <v>2111</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10" t="s">
        <v>2171</v>
      </c>
      <c r="AI51" s="1711"/>
      <c r="AJ51" s="1711"/>
      <c r="AK51" s="1712"/>
      <c r="AL51" s="174"/>
      <c r="AM51" s="241"/>
    </row>
    <row r="52" spans="1:39" ht="15" customHeight="1">
      <c r="A52" s="174"/>
      <c r="B52" s="1713" t="s">
        <v>2115</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0" t="s">
        <v>2172</v>
      </c>
      <c r="AI52" s="1711"/>
      <c r="AJ52" s="1711"/>
      <c r="AK52" s="1712"/>
      <c r="AL52" s="174"/>
      <c r="AM52" s="241"/>
    </row>
    <row r="53" spans="1:39" ht="15" customHeight="1">
      <c r="A53" s="174"/>
      <c r="B53" s="1713" t="s">
        <v>2305</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0" t="s">
        <v>2173</v>
      </c>
      <c r="AI53" s="1711"/>
      <c r="AJ53" s="1711"/>
      <c r="AK53" s="1712"/>
      <c r="AL53" s="174"/>
      <c r="AM53" s="241"/>
    </row>
    <row r="54" spans="1:39" ht="15" customHeight="1">
      <c r="A54" s="174"/>
      <c r="B54" s="1713" t="s">
        <v>2113</v>
      </c>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0" t="s">
        <v>2174</v>
      </c>
      <c r="AI54" s="1711"/>
      <c r="AJ54" s="1711"/>
      <c r="AK54" s="1712"/>
      <c r="AL54" s="174"/>
      <c r="AM54" s="241"/>
    </row>
    <row r="55" spans="1:39" ht="15" customHeight="1">
      <c r="A55" s="174"/>
      <c r="B55" s="1713" t="s">
        <v>2114</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0" t="s">
        <v>2175</v>
      </c>
      <c r="AI55" s="1711"/>
      <c r="AJ55" s="1711"/>
      <c r="AK55" s="1712"/>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83" t="s">
        <v>2307</v>
      </c>
      <c r="B57" s="1583"/>
      <c r="C57" s="1583"/>
      <c r="D57" s="1583"/>
      <c r="E57" s="1583"/>
      <c r="F57" s="1583"/>
      <c r="G57" s="1583"/>
      <c r="H57" s="1583"/>
      <c r="I57" s="1583"/>
      <c r="J57" s="1583"/>
      <c r="K57" s="1583"/>
      <c r="L57" s="1583"/>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241"/>
    </row>
    <row r="58" spans="1:39" ht="15" customHeight="1">
      <c r="A58" s="1583"/>
      <c r="B58" s="1583"/>
      <c r="C58" s="1583"/>
      <c r="D58" s="1583"/>
      <c r="E58" s="1583"/>
      <c r="F58" s="1583"/>
      <c r="G58" s="1583"/>
      <c r="H58" s="1583"/>
      <c r="I58" s="1583"/>
      <c r="J58" s="1583"/>
      <c r="K58" s="1583"/>
      <c r="L58" s="1583"/>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241"/>
    </row>
    <row r="59" spans="1:39" ht="15" customHeight="1">
      <c r="A59" s="1583"/>
      <c r="B59" s="1583"/>
      <c r="C59" s="1583"/>
      <c r="D59" s="1583"/>
      <c r="E59" s="1583"/>
      <c r="F59" s="1583"/>
      <c r="G59" s="1583"/>
      <c r="H59" s="1583"/>
      <c r="I59" s="1583"/>
      <c r="J59" s="1583"/>
      <c r="K59" s="1583"/>
      <c r="L59" s="1583"/>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241"/>
    </row>
    <row r="60" spans="1:39" ht="15" customHeight="1">
      <c r="A60" s="1583"/>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241"/>
    </row>
    <row r="61" spans="1:39" ht="15" customHeight="1">
      <c r="A61" s="1583"/>
      <c r="B61" s="1583"/>
      <c r="C61" s="1583"/>
      <c r="D61" s="1583"/>
      <c r="E61" s="1583"/>
      <c r="F61" s="1583"/>
      <c r="G61" s="1583"/>
      <c r="H61" s="1583"/>
      <c r="I61" s="1583"/>
      <c r="J61" s="1583"/>
      <c r="K61" s="1583"/>
      <c r="L61" s="1583"/>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241"/>
    </row>
    <row r="62" spans="1:39" ht="3.95" customHeight="1">
      <c r="A62" s="1583"/>
      <c r="B62" s="1583"/>
      <c r="C62" s="1583"/>
      <c r="D62" s="1583"/>
      <c r="E62" s="1583"/>
      <c r="F62" s="1583"/>
      <c r="G62" s="1583"/>
      <c r="H62" s="1583"/>
      <c r="I62" s="1583"/>
      <c r="J62" s="1583"/>
      <c r="K62" s="1583"/>
      <c r="L62" s="1583"/>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241"/>
    </row>
    <row r="63" spans="1:39" ht="15" customHeight="1">
      <c r="A63" s="174"/>
      <c r="B63" s="1720" t="s">
        <v>2302</v>
      </c>
      <c r="C63" s="1721"/>
      <c r="D63" s="1721"/>
      <c r="E63" s="1721"/>
      <c r="F63" s="1721"/>
      <c r="G63" s="1721"/>
      <c r="H63" s="1721"/>
      <c r="I63" s="1721"/>
      <c r="J63" s="1721"/>
      <c r="K63" s="1721"/>
      <c r="L63" s="1721"/>
      <c r="M63" s="1721"/>
      <c r="N63" s="1721"/>
      <c r="O63" s="1721"/>
      <c r="P63" s="1721"/>
      <c r="Q63" s="1721"/>
      <c r="R63" s="1721"/>
      <c r="S63" s="1721"/>
      <c r="T63" s="1721"/>
      <c r="U63" s="1721"/>
      <c r="V63" s="1721"/>
      <c r="W63" s="1721"/>
      <c r="X63" s="1721"/>
      <c r="Y63" s="1721"/>
      <c r="Z63" s="1721"/>
      <c r="AA63" s="1721"/>
      <c r="AB63" s="1721"/>
      <c r="AC63" s="1721"/>
      <c r="AD63" s="1721"/>
      <c r="AE63" s="1721"/>
      <c r="AF63" s="1721"/>
      <c r="AG63" s="1722"/>
      <c r="AH63" s="1720" t="s">
        <v>2170</v>
      </c>
      <c r="AI63" s="1721"/>
      <c r="AJ63" s="1721"/>
      <c r="AK63" s="1722"/>
      <c r="AL63" s="258"/>
      <c r="AM63" s="241"/>
    </row>
    <row r="64" spans="1:39" ht="15" hidden="1" customHeight="1">
      <c r="A64" s="174"/>
      <c r="B64" s="1713" t="s">
        <v>2111</v>
      </c>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5"/>
      <c r="AF64" s="259" t="s">
        <v>2171</v>
      </c>
      <c r="AG64" s="260"/>
      <c r="AH64" s="261" t="s">
        <v>2171</v>
      </c>
      <c r="AI64" s="261"/>
      <c r="AJ64" s="261"/>
      <c r="AK64" s="261"/>
      <c r="AL64" s="262"/>
      <c r="AM64" s="241"/>
    </row>
    <row r="65" spans="1:39" ht="15" hidden="1" customHeight="1">
      <c r="A65" s="174"/>
      <c r="B65" s="1713" t="s">
        <v>2115</v>
      </c>
      <c r="C65" s="1714"/>
      <c r="D65" s="1714"/>
      <c r="E65" s="1714"/>
      <c r="F65" s="1714"/>
      <c r="G65" s="1714"/>
      <c r="H65" s="1714"/>
      <c r="I65" s="1714"/>
      <c r="J65" s="1714"/>
      <c r="K65" s="1714"/>
      <c r="L65" s="1714"/>
      <c r="M65" s="1714"/>
      <c r="N65" s="1714"/>
      <c r="O65" s="1714"/>
      <c r="P65" s="1714"/>
      <c r="Q65" s="1714"/>
      <c r="R65" s="1714"/>
      <c r="S65" s="1714"/>
      <c r="T65" s="1714"/>
      <c r="U65" s="1714"/>
      <c r="V65" s="1714"/>
      <c r="W65" s="1714"/>
      <c r="X65" s="1714"/>
      <c r="Y65" s="1714"/>
      <c r="Z65" s="1714"/>
      <c r="AA65" s="1714"/>
      <c r="AB65" s="1714"/>
      <c r="AC65" s="1714"/>
      <c r="AD65" s="1714"/>
      <c r="AE65" s="1715"/>
      <c r="AF65" s="259" t="s">
        <v>2172</v>
      </c>
      <c r="AG65" s="260"/>
      <c r="AH65" s="261" t="s">
        <v>2172</v>
      </c>
      <c r="AI65" s="261"/>
      <c r="AJ65" s="261"/>
      <c r="AK65" s="261"/>
      <c r="AL65" s="262"/>
      <c r="AM65" s="241"/>
    </row>
    <row r="66" spans="1:39" ht="15" hidden="1" customHeight="1">
      <c r="A66" s="174"/>
      <c r="B66" s="1713" t="s">
        <v>2112</v>
      </c>
      <c r="C66" s="1714"/>
      <c r="D66" s="1714"/>
      <c r="E66" s="1714"/>
      <c r="F66" s="1714"/>
      <c r="G66" s="1714"/>
      <c r="H66" s="1714"/>
      <c r="I66" s="1714"/>
      <c r="J66" s="1714"/>
      <c r="K66" s="1714"/>
      <c r="L66" s="1714"/>
      <c r="M66" s="1714"/>
      <c r="N66" s="1714"/>
      <c r="O66" s="1714"/>
      <c r="P66" s="1714"/>
      <c r="Q66" s="1714"/>
      <c r="R66" s="1714"/>
      <c r="S66" s="1714"/>
      <c r="T66" s="1714"/>
      <c r="U66" s="1714"/>
      <c r="V66" s="1714"/>
      <c r="W66" s="1714"/>
      <c r="X66" s="1714"/>
      <c r="Y66" s="1714"/>
      <c r="Z66" s="1714"/>
      <c r="AA66" s="1714"/>
      <c r="AB66" s="1714"/>
      <c r="AC66" s="1714"/>
      <c r="AD66" s="1714"/>
      <c r="AE66" s="1715"/>
      <c r="AF66" s="259" t="s">
        <v>2173</v>
      </c>
      <c r="AG66" s="260"/>
      <c r="AH66" s="261" t="s">
        <v>2173</v>
      </c>
      <c r="AI66" s="261"/>
      <c r="AJ66" s="261"/>
      <c r="AK66" s="261"/>
      <c r="AL66" s="262"/>
      <c r="AM66" s="241"/>
    </row>
    <row r="67" spans="1:39" ht="15" hidden="1" customHeight="1">
      <c r="A67" s="174"/>
      <c r="B67" s="1713" t="s">
        <v>2113</v>
      </c>
      <c r="C67" s="1714"/>
      <c r="D67" s="1714"/>
      <c r="E67" s="1714"/>
      <c r="F67" s="1714"/>
      <c r="G67" s="1714"/>
      <c r="H67" s="1714"/>
      <c r="I67" s="1714"/>
      <c r="J67" s="1714"/>
      <c r="K67" s="1714"/>
      <c r="L67" s="1714"/>
      <c r="M67" s="1714"/>
      <c r="N67" s="1714"/>
      <c r="O67" s="1714"/>
      <c r="P67" s="1714"/>
      <c r="Q67" s="1714"/>
      <c r="R67" s="1714"/>
      <c r="S67" s="1714"/>
      <c r="T67" s="1714"/>
      <c r="U67" s="1714"/>
      <c r="V67" s="1714"/>
      <c r="W67" s="1714"/>
      <c r="X67" s="1714"/>
      <c r="Y67" s="1714"/>
      <c r="Z67" s="1714"/>
      <c r="AA67" s="1714"/>
      <c r="AB67" s="1714"/>
      <c r="AC67" s="1714"/>
      <c r="AD67" s="1714"/>
      <c r="AE67" s="1715"/>
      <c r="AF67" s="259" t="s">
        <v>2174</v>
      </c>
      <c r="AG67" s="260"/>
      <c r="AH67" s="261" t="s">
        <v>2174</v>
      </c>
      <c r="AI67" s="261"/>
      <c r="AJ67" s="261"/>
      <c r="AK67" s="261"/>
      <c r="AL67" s="262"/>
      <c r="AM67" s="241"/>
    </row>
    <row r="68" spans="1:39" ht="15" hidden="1" customHeight="1">
      <c r="A68" s="174"/>
      <c r="B68" s="1713" t="s">
        <v>2114</v>
      </c>
      <c r="C68" s="1714"/>
      <c r="D68" s="1714"/>
      <c r="E68" s="1714"/>
      <c r="F68" s="1714"/>
      <c r="G68" s="1714"/>
      <c r="H68" s="1714"/>
      <c r="I68" s="1714"/>
      <c r="J68" s="1714"/>
      <c r="K68" s="1714"/>
      <c r="L68" s="1714"/>
      <c r="M68" s="1714"/>
      <c r="N68" s="1714"/>
      <c r="O68" s="1714"/>
      <c r="P68" s="1714"/>
      <c r="Q68" s="1714"/>
      <c r="R68" s="1714"/>
      <c r="S68" s="1714"/>
      <c r="T68" s="1714"/>
      <c r="U68" s="1714"/>
      <c r="V68" s="1714"/>
      <c r="W68" s="1714"/>
      <c r="X68" s="1714"/>
      <c r="Y68" s="1714"/>
      <c r="Z68" s="1714"/>
      <c r="AA68" s="1714"/>
      <c r="AB68" s="1714"/>
      <c r="AC68" s="1714"/>
      <c r="AD68" s="1714"/>
      <c r="AE68" s="1715"/>
      <c r="AF68" s="259" t="s">
        <v>2175</v>
      </c>
      <c r="AG68" s="260"/>
      <c r="AH68" s="261" t="s">
        <v>2175</v>
      </c>
      <c r="AI68" s="261"/>
      <c r="AJ68" s="261"/>
      <c r="AK68" s="261"/>
      <c r="AL68" s="262"/>
      <c r="AM68" s="241"/>
    </row>
    <row r="69" spans="1:39" ht="15" hidden="1" customHeight="1">
      <c r="A69" s="174"/>
      <c r="B69" s="1713" t="s">
        <v>2116</v>
      </c>
      <c r="C69" s="1714"/>
      <c r="D69" s="1714"/>
      <c r="E69" s="1714"/>
      <c r="F69" s="1714"/>
      <c r="G69" s="1714"/>
      <c r="H69" s="1714"/>
      <c r="I69" s="1714"/>
      <c r="J69" s="1714"/>
      <c r="K69" s="1714"/>
      <c r="L69" s="1714"/>
      <c r="M69" s="1714"/>
      <c r="N69" s="1714"/>
      <c r="O69" s="1714"/>
      <c r="P69" s="1714"/>
      <c r="Q69" s="1714"/>
      <c r="R69" s="1714"/>
      <c r="S69" s="1714"/>
      <c r="T69" s="1714"/>
      <c r="U69" s="1714"/>
      <c r="V69" s="1714"/>
      <c r="W69" s="1714"/>
      <c r="X69" s="1714"/>
      <c r="Y69" s="1714"/>
      <c r="Z69" s="1714"/>
      <c r="AA69" s="1714"/>
      <c r="AB69" s="1714"/>
      <c r="AC69" s="1714"/>
      <c r="AD69" s="1714"/>
      <c r="AE69" s="1715"/>
      <c r="AF69" s="259" t="s">
        <v>2176</v>
      </c>
      <c r="AG69" s="260"/>
      <c r="AH69" s="261" t="s">
        <v>2176</v>
      </c>
      <c r="AI69" s="261"/>
      <c r="AJ69" s="261"/>
      <c r="AK69" s="261"/>
      <c r="AL69" s="262"/>
      <c r="AM69" s="241"/>
    </row>
    <row r="70" spans="1:39" ht="15" customHeight="1">
      <c r="A70" s="174"/>
      <c r="B70" s="1709" t="s">
        <v>2117</v>
      </c>
      <c r="C70" s="1709"/>
      <c r="D70" s="1709"/>
      <c r="E70" s="1709"/>
      <c r="F70" s="1709"/>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10" t="s">
        <v>2177</v>
      </c>
      <c r="AI70" s="1711"/>
      <c r="AJ70" s="1711"/>
      <c r="AK70" s="1712"/>
      <c r="AL70" s="262"/>
      <c r="AM70" s="241"/>
    </row>
    <row r="71" spans="1:39" ht="15" customHeight="1">
      <c r="A71" s="174"/>
      <c r="B71" s="1713" t="s">
        <v>2118</v>
      </c>
      <c r="C71" s="1714"/>
      <c r="D71" s="1714"/>
      <c r="E71" s="1714"/>
      <c r="F71" s="1714"/>
      <c r="G71" s="1714"/>
      <c r="H71" s="1714"/>
      <c r="I71" s="1714"/>
      <c r="J71" s="1714"/>
      <c r="K71" s="1714"/>
      <c r="L71" s="1714"/>
      <c r="M71" s="1714"/>
      <c r="N71" s="1714"/>
      <c r="O71" s="1714"/>
      <c r="P71" s="1714"/>
      <c r="Q71" s="1714"/>
      <c r="R71" s="1714"/>
      <c r="S71" s="1714"/>
      <c r="T71" s="1714"/>
      <c r="U71" s="1714"/>
      <c r="V71" s="1714"/>
      <c r="W71" s="1714"/>
      <c r="X71" s="1714"/>
      <c r="Y71" s="1714"/>
      <c r="Z71" s="1714"/>
      <c r="AA71" s="1714"/>
      <c r="AB71" s="1714"/>
      <c r="AC71" s="1714"/>
      <c r="AD71" s="1714"/>
      <c r="AE71" s="1714"/>
      <c r="AF71" s="1714"/>
      <c r="AG71" s="1714"/>
      <c r="AH71" s="1710" t="s">
        <v>2178</v>
      </c>
      <c r="AI71" s="1711"/>
      <c r="AJ71" s="1711"/>
      <c r="AK71" s="1712"/>
      <c r="AL71" s="262"/>
      <c r="AM71" s="241"/>
    </row>
    <row r="72" spans="1:39" ht="15" customHeight="1">
      <c r="A72" s="174"/>
      <c r="B72" s="1713" t="s">
        <v>2119</v>
      </c>
      <c r="C72" s="1714"/>
      <c r="D72" s="1714"/>
      <c r="E72" s="1714"/>
      <c r="F72" s="1714"/>
      <c r="G72" s="1714"/>
      <c r="H72" s="1714"/>
      <c r="I72" s="1714"/>
      <c r="J72" s="1714"/>
      <c r="K72" s="1714"/>
      <c r="L72" s="1714"/>
      <c r="M72" s="1714"/>
      <c r="N72" s="1714"/>
      <c r="O72" s="1714"/>
      <c r="P72" s="1714"/>
      <c r="Q72" s="1714"/>
      <c r="R72" s="1714"/>
      <c r="S72" s="1714"/>
      <c r="T72" s="1714"/>
      <c r="U72" s="1714"/>
      <c r="V72" s="1714"/>
      <c r="W72" s="1714"/>
      <c r="X72" s="1714"/>
      <c r="Y72" s="1714"/>
      <c r="Z72" s="1714"/>
      <c r="AA72" s="1714"/>
      <c r="AB72" s="1714"/>
      <c r="AC72" s="1714"/>
      <c r="AD72" s="1714"/>
      <c r="AE72" s="1714"/>
      <c r="AF72" s="1714"/>
      <c r="AG72" s="1714"/>
      <c r="AH72" s="1710" t="s">
        <v>2179</v>
      </c>
      <c r="AI72" s="1711"/>
      <c r="AJ72" s="1711"/>
      <c r="AK72" s="1712"/>
      <c r="AL72" s="262"/>
      <c r="AM72" s="241"/>
    </row>
    <row r="73" spans="1:39" ht="15" customHeight="1">
      <c r="A73" s="174"/>
      <c r="B73" s="1713" t="s">
        <v>2120</v>
      </c>
      <c r="C73" s="1714"/>
      <c r="D73" s="1714"/>
      <c r="E73" s="1714"/>
      <c r="F73" s="1714"/>
      <c r="G73" s="1714"/>
      <c r="H73" s="1714"/>
      <c r="I73" s="1714"/>
      <c r="J73" s="1714"/>
      <c r="K73" s="1714"/>
      <c r="L73" s="1714"/>
      <c r="M73" s="1714"/>
      <c r="N73" s="1714"/>
      <c r="O73" s="1714"/>
      <c r="P73" s="1714"/>
      <c r="Q73" s="1714"/>
      <c r="R73" s="1714"/>
      <c r="S73" s="1714"/>
      <c r="T73" s="1714"/>
      <c r="U73" s="1714"/>
      <c r="V73" s="1714"/>
      <c r="W73" s="1714"/>
      <c r="X73" s="1714"/>
      <c r="Y73" s="1714"/>
      <c r="Z73" s="1714"/>
      <c r="AA73" s="1714"/>
      <c r="AB73" s="1714"/>
      <c r="AC73" s="1714"/>
      <c r="AD73" s="1714"/>
      <c r="AE73" s="1714"/>
      <c r="AF73" s="1714"/>
      <c r="AG73" s="1714"/>
      <c r="AH73" s="1710" t="s">
        <v>2180</v>
      </c>
      <c r="AI73" s="1711"/>
      <c r="AJ73" s="1711"/>
      <c r="AK73" s="1712"/>
      <c r="AL73" s="262"/>
      <c r="AM73" s="241"/>
    </row>
    <row r="74" spans="1:39" ht="15" customHeight="1">
      <c r="A74" s="174"/>
      <c r="B74" s="1713" t="s">
        <v>2121</v>
      </c>
      <c r="C74" s="1714"/>
      <c r="D74" s="1714"/>
      <c r="E74" s="1714"/>
      <c r="F74" s="1714"/>
      <c r="G74" s="1714"/>
      <c r="H74" s="1714"/>
      <c r="I74" s="1714"/>
      <c r="J74" s="1714"/>
      <c r="K74" s="1714"/>
      <c r="L74" s="1714"/>
      <c r="M74" s="1714"/>
      <c r="N74" s="1714"/>
      <c r="O74" s="1714"/>
      <c r="P74" s="1714"/>
      <c r="Q74" s="1714"/>
      <c r="R74" s="1714"/>
      <c r="S74" s="1714"/>
      <c r="T74" s="1714"/>
      <c r="U74" s="1714"/>
      <c r="V74" s="1714"/>
      <c r="W74" s="1714"/>
      <c r="X74" s="1714"/>
      <c r="Y74" s="1714"/>
      <c r="Z74" s="1714"/>
      <c r="AA74" s="1714"/>
      <c r="AB74" s="1714"/>
      <c r="AC74" s="1714"/>
      <c r="AD74" s="1714"/>
      <c r="AE74" s="1714"/>
      <c r="AF74" s="1714"/>
      <c r="AG74" s="1714"/>
      <c r="AH74" s="1710" t="s">
        <v>2181</v>
      </c>
      <c r="AI74" s="1711"/>
      <c r="AJ74" s="1711"/>
      <c r="AK74" s="1712"/>
      <c r="AL74" s="262"/>
      <c r="AM74" s="241"/>
    </row>
    <row r="75" spans="1:39" ht="15" customHeight="1">
      <c r="A75" s="174"/>
      <c r="B75" s="1713" t="s">
        <v>2122</v>
      </c>
      <c r="C75" s="1714"/>
      <c r="D75" s="1714"/>
      <c r="E75" s="1714"/>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0" t="s">
        <v>2182</v>
      </c>
      <c r="AI75" s="1711"/>
      <c r="AJ75" s="1711"/>
      <c r="AK75" s="1712"/>
      <c r="AL75" s="262"/>
      <c r="AM75" s="241"/>
    </row>
    <row r="76" spans="1:39" ht="15" customHeight="1">
      <c r="A76" s="174"/>
      <c r="B76" s="1713" t="s">
        <v>2123</v>
      </c>
      <c r="C76" s="1714"/>
      <c r="D76" s="1714"/>
      <c r="E76" s="1714"/>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0" t="s">
        <v>2183</v>
      </c>
      <c r="AI76" s="1711"/>
      <c r="AJ76" s="1711"/>
      <c r="AK76" s="1712"/>
      <c r="AL76" s="262"/>
      <c r="AM76" s="241"/>
    </row>
    <row r="77" spans="1:39" ht="15" customHeight="1">
      <c r="A77" s="174"/>
      <c r="B77" s="1713" t="s">
        <v>2124</v>
      </c>
      <c r="C77" s="1714"/>
      <c r="D77" s="1714"/>
      <c r="E77" s="1714"/>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0" t="s">
        <v>2184</v>
      </c>
      <c r="AI77" s="1711"/>
      <c r="AJ77" s="1711"/>
      <c r="AK77" s="1712"/>
      <c r="AL77" s="262"/>
      <c r="AM77" s="241"/>
    </row>
    <row r="78" spans="1:39" ht="15" customHeight="1">
      <c r="A78" s="174"/>
      <c r="B78" s="1713" t="s">
        <v>2125</v>
      </c>
      <c r="C78" s="1714"/>
      <c r="D78" s="1714"/>
      <c r="E78" s="1714"/>
      <c r="F78" s="1714"/>
      <c r="G78" s="1714"/>
      <c r="H78" s="1714"/>
      <c r="I78" s="1714"/>
      <c r="J78" s="1714"/>
      <c r="K78" s="1714"/>
      <c r="L78" s="1714"/>
      <c r="M78" s="1714"/>
      <c r="N78" s="1714"/>
      <c r="O78" s="1714"/>
      <c r="P78" s="1714"/>
      <c r="Q78" s="1714"/>
      <c r="R78" s="1714"/>
      <c r="S78" s="1714"/>
      <c r="T78" s="1714"/>
      <c r="U78" s="1714"/>
      <c r="V78" s="1714"/>
      <c r="W78" s="1714"/>
      <c r="X78" s="1714"/>
      <c r="Y78" s="1714"/>
      <c r="Z78" s="1714"/>
      <c r="AA78" s="1714"/>
      <c r="AB78" s="1714"/>
      <c r="AC78" s="1714"/>
      <c r="AD78" s="1714"/>
      <c r="AE78" s="1714"/>
      <c r="AF78" s="1714"/>
      <c r="AG78" s="1714"/>
      <c r="AH78" s="1710" t="s">
        <v>2299</v>
      </c>
      <c r="AI78" s="1711"/>
      <c r="AJ78" s="1711"/>
      <c r="AK78" s="1712"/>
      <c r="AL78" s="262"/>
      <c r="AM78" s="241"/>
    </row>
    <row r="79" spans="1:39" ht="15" customHeight="1">
      <c r="A79" s="174"/>
      <c r="B79" s="1713" t="s">
        <v>2126</v>
      </c>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1714"/>
      <c r="AC79" s="1714"/>
      <c r="AD79" s="1714"/>
      <c r="AE79" s="1714"/>
      <c r="AF79" s="1714"/>
      <c r="AG79" s="1714"/>
      <c r="AH79" s="1710" t="s">
        <v>2185</v>
      </c>
      <c r="AI79" s="1711"/>
      <c r="AJ79" s="1711"/>
      <c r="AK79" s="1712"/>
      <c r="AL79" s="262"/>
      <c r="AM79" s="241"/>
    </row>
    <row r="80" spans="1:39" ht="15" customHeight="1">
      <c r="A80" s="174"/>
      <c r="B80" s="1713" t="s">
        <v>2127</v>
      </c>
      <c r="C80" s="1714"/>
      <c r="D80" s="1714"/>
      <c r="E80" s="1714"/>
      <c r="F80" s="1714"/>
      <c r="G80" s="1714"/>
      <c r="H80" s="1714"/>
      <c r="I80" s="1714"/>
      <c r="J80" s="1714"/>
      <c r="K80" s="1714"/>
      <c r="L80" s="1714"/>
      <c r="M80" s="1714"/>
      <c r="N80" s="1714"/>
      <c r="O80" s="1714"/>
      <c r="P80" s="1714"/>
      <c r="Q80" s="1714"/>
      <c r="R80" s="1714"/>
      <c r="S80" s="1714"/>
      <c r="T80" s="1714"/>
      <c r="U80" s="1714"/>
      <c r="V80" s="1714"/>
      <c r="W80" s="1714"/>
      <c r="X80" s="1714"/>
      <c r="Y80" s="1714"/>
      <c r="Z80" s="1714"/>
      <c r="AA80" s="1714"/>
      <c r="AB80" s="1714"/>
      <c r="AC80" s="1714"/>
      <c r="AD80" s="1714"/>
      <c r="AE80" s="1714"/>
      <c r="AF80" s="1714"/>
      <c r="AG80" s="1714"/>
      <c r="AH80" s="1710" t="s">
        <v>2187</v>
      </c>
      <c r="AI80" s="1711"/>
      <c r="AJ80" s="1711"/>
      <c r="AK80" s="1712"/>
      <c r="AL80" s="262"/>
      <c r="AM80" s="241"/>
    </row>
    <row r="81" spans="1:39" ht="15" customHeight="1">
      <c r="A81" s="174"/>
      <c r="B81" s="1713" t="s">
        <v>2186</v>
      </c>
      <c r="C81" s="1714"/>
      <c r="D81" s="1714"/>
      <c r="E81" s="1714"/>
      <c r="F81" s="1714"/>
      <c r="G81" s="1714"/>
      <c r="H81" s="1714"/>
      <c r="I81" s="1714"/>
      <c r="J81" s="1714"/>
      <c r="K81" s="1714"/>
      <c r="L81" s="1714"/>
      <c r="M81" s="1714"/>
      <c r="N81" s="1714"/>
      <c r="O81" s="1714"/>
      <c r="P81" s="1714"/>
      <c r="Q81" s="1714"/>
      <c r="R81" s="1714"/>
      <c r="S81" s="1714"/>
      <c r="T81" s="1714"/>
      <c r="U81" s="1714"/>
      <c r="V81" s="1714"/>
      <c r="W81" s="1714"/>
      <c r="X81" s="1714"/>
      <c r="Y81" s="1714"/>
      <c r="Z81" s="1714"/>
      <c r="AA81" s="1714"/>
      <c r="AB81" s="1714"/>
      <c r="AC81" s="1714"/>
      <c r="AD81" s="1714"/>
      <c r="AE81" s="1714"/>
      <c r="AF81" s="1714"/>
      <c r="AG81" s="1714"/>
      <c r="AH81" s="1710" t="s">
        <v>2188</v>
      </c>
      <c r="AI81" s="1711"/>
      <c r="AJ81" s="1711"/>
      <c r="AK81" s="1712"/>
      <c r="AL81" s="262"/>
      <c r="AM81" s="241"/>
    </row>
    <row r="82" spans="1:39" ht="15" customHeight="1">
      <c r="A82" s="174"/>
      <c r="B82" s="1713" t="s">
        <v>2128</v>
      </c>
      <c r="C82" s="1714"/>
      <c r="D82" s="1714"/>
      <c r="E82" s="1714"/>
      <c r="F82" s="1714"/>
      <c r="G82" s="1714"/>
      <c r="H82" s="1714"/>
      <c r="I82" s="1714"/>
      <c r="J82" s="1714"/>
      <c r="K82" s="1714"/>
      <c r="L82" s="1714"/>
      <c r="M82" s="1714"/>
      <c r="N82" s="1714"/>
      <c r="O82" s="1714"/>
      <c r="P82" s="1714"/>
      <c r="Q82" s="1714"/>
      <c r="R82" s="1714"/>
      <c r="S82" s="1714"/>
      <c r="T82" s="1714"/>
      <c r="U82" s="1714"/>
      <c r="V82" s="1714"/>
      <c r="W82" s="1714"/>
      <c r="X82" s="1714"/>
      <c r="Y82" s="1714"/>
      <c r="Z82" s="1714"/>
      <c r="AA82" s="1714"/>
      <c r="AB82" s="1714"/>
      <c r="AC82" s="1714"/>
      <c r="AD82" s="1714"/>
      <c r="AE82" s="1714"/>
      <c r="AF82" s="1714"/>
      <c r="AG82" s="1714"/>
      <c r="AH82" s="1710" t="s">
        <v>2189</v>
      </c>
      <c r="AI82" s="1711"/>
      <c r="AJ82" s="1711"/>
      <c r="AK82" s="1712"/>
      <c r="AL82" s="262"/>
      <c r="AM82" s="241"/>
    </row>
    <row r="83" spans="1:39" ht="15" customHeight="1">
      <c r="A83" s="174"/>
      <c r="B83" s="1713" t="s">
        <v>2129</v>
      </c>
      <c r="C83" s="1714"/>
      <c r="D83" s="1714"/>
      <c r="E83" s="1714"/>
      <c r="F83" s="1714"/>
      <c r="G83" s="1714"/>
      <c r="H83" s="1714"/>
      <c r="I83" s="1714"/>
      <c r="J83" s="1714"/>
      <c r="K83" s="1714"/>
      <c r="L83" s="1714"/>
      <c r="M83" s="1714"/>
      <c r="N83" s="1714"/>
      <c r="O83" s="1714"/>
      <c r="P83" s="1714"/>
      <c r="Q83" s="1714"/>
      <c r="R83" s="1714"/>
      <c r="S83" s="1714"/>
      <c r="T83" s="1714"/>
      <c r="U83" s="1714"/>
      <c r="V83" s="1714"/>
      <c r="W83" s="1714"/>
      <c r="X83" s="1714"/>
      <c r="Y83" s="1714"/>
      <c r="Z83" s="1714"/>
      <c r="AA83" s="1714"/>
      <c r="AB83" s="1714"/>
      <c r="AC83" s="1714"/>
      <c r="AD83" s="1714"/>
      <c r="AE83" s="1714"/>
      <c r="AF83" s="1714"/>
      <c r="AG83" s="1714"/>
      <c r="AH83" s="1710" t="s">
        <v>2190</v>
      </c>
      <c r="AI83" s="1711"/>
      <c r="AJ83" s="1711"/>
      <c r="AK83" s="1712"/>
      <c r="AL83" s="262"/>
      <c r="AM83" s="241"/>
    </row>
    <row r="84" spans="1:39" ht="15" customHeight="1">
      <c r="A84" s="174"/>
      <c r="B84" s="1713" t="s">
        <v>2130</v>
      </c>
      <c r="C84" s="1714"/>
      <c r="D84" s="1714"/>
      <c r="E84" s="1714"/>
      <c r="F84" s="1714"/>
      <c r="G84" s="1714"/>
      <c r="H84" s="1714"/>
      <c r="I84" s="1714"/>
      <c r="J84" s="1714"/>
      <c r="K84" s="1714"/>
      <c r="L84" s="1714"/>
      <c r="M84" s="1714"/>
      <c r="N84" s="1714"/>
      <c r="O84" s="1714"/>
      <c r="P84" s="1714"/>
      <c r="Q84" s="1714"/>
      <c r="R84" s="1714"/>
      <c r="S84" s="1714"/>
      <c r="T84" s="1714"/>
      <c r="U84" s="1714"/>
      <c r="V84" s="1714"/>
      <c r="W84" s="1714"/>
      <c r="X84" s="1714"/>
      <c r="Y84" s="1714"/>
      <c r="Z84" s="1714"/>
      <c r="AA84" s="1714"/>
      <c r="AB84" s="1714"/>
      <c r="AC84" s="1714"/>
      <c r="AD84" s="1714"/>
      <c r="AE84" s="1714"/>
      <c r="AF84" s="1714"/>
      <c r="AG84" s="1714"/>
      <c r="AH84" s="1710" t="s">
        <v>2191</v>
      </c>
      <c r="AI84" s="1711"/>
      <c r="AJ84" s="1711"/>
      <c r="AK84" s="1712"/>
      <c r="AL84" s="262"/>
      <c r="AM84" s="241"/>
    </row>
    <row r="85" spans="1:39" ht="15" customHeight="1">
      <c r="A85" s="174"/>
      <c r="B85" s="1713" t="s">
        <v>2295</v>
      </c>
      <c r="C85" s="1714"/>
      <c r="D85" s="1714"/>
      <c r="E85" s="1714"/>
      <c r="F85" s="1714"/>
      <c r="G85" s="1714"/>
      <c r="H85" s="1714"/>
      <c r="I85" s="1714"/>
      <c r="J85" s="1714"/>
      <c r="K85" s="1714"/>
      <c r="L85" s="1714"/>
      <c r="M85" s="1714"/>
      <c r="N85" s="1714"/>
      <c r="O85" s="1714"/>
      <c r="P85" s="1714"/>
      <c r="Q85" s="1714"/>
      <c r="R85" s="1714"/>
      <c r="S85" s="1714"/>
      <c r="T85" s="1714"/>
      <c r="U85" s="1714"/>
      <c r="V85" s="1714"/>
      <c r="W85" s="1714"/>
      <c r="X85" s="1714"/>
      <c r="Y85" s="1714"/>
      <c r="Z85" s="1714"/>
      <c r="AA85" s="1714"/>
      <c r="AB85" s="1714"/>
      <c r="AC85" s="1714"/>
      <c r="AD85" s="1714"/>
      <c r="AE85" s="1714"/>
      <c r="AF85" s="1714"/>
      <c r="AG85" s="1714"/>
      <c r="AH85" s="1710" t="s">
        <v>2192</v>
      </c>
      <c r="AI85" s="1711"/>
      <c r="AJ85" s="1711"/>
      <c r="AK85" s="1712"/>
      <c r="AL85" s="262"/>
      <c r="AM85" s="241"/>
    </row>
    <row r="86" spans="1:39" ht="15" customHeight="1">
      <c r="A86" s="174"/>
      <c r="B86" s="1713" t="s">
        <v>2296</v>
      </c>
      <c r="C86" s="1714"/>
      <c r="D86" s="1714"/>
      <c r="E86" s="1714"/>
      <c r="F86" s="1714"/>
      <c r="G86" s="1714"/>
      <c r="H86" s="1714"/>
      <c r="I86" s="1714"/>
      <c r="J86" s="1714"/>
      <c r="K86" s="1714"/>
      <c r="L86" s="1714"/>
      <c r="M86" s="1714"/>
      <c r="N86" s="1714"/>
      <c r="O86" s="1714"/>
      <c r="P86" s="1714"/>
      <c r="Q86" s="1714"/>
      <c r="R86" s="1714"/>
      <c r="S86" s="1714"/>
      <c r="T86" s="1714"/>
      <c r="U86" s="1714"/>
      <c r="V86" s="1714"/>
      <c r="W86" s="1714"/>
      <c r="X86" s="1714"/>
      <c r="Y86" s="1714"/>
      <c r="Z86" s="1714"/>
      <c r="AA86" s="1714"/>
      <c r="AB86" s="1714"/>
      <c r="AC86" s="1714"/>
      <c r="AD86" s="1714"/>
      <c r="AE86" s="1714"/>
      <c r="AF86" s="1714"/>
      <c r="AG86" s="1714"/>
      <c r="AH86" s="1710" t="s">
        <v>2196</v>
      </c>
      <c r="AI86" s="1711"/>
      <c r="AJ86" s="1711"/>
      <c r="AK86" s="1712"/>
      <c r="AL86" s="262"/>
      <c r="AM86" s="241"/>
    </row>
    <row r="87" spans="1:39" ht="27.6" customHeight="1">
      <c r="A87" s="174"/>
      <c r="B87" s="1713" t="s">
        <v>2297</v>
      </c>
      <c r="C87" s="1714"/>
      <c r="D87" s="1714"/>
      <c r="E87" s="1714"/>
      <c r="F87" s="1714"/>
      <c r="G87" s="1714"/>
      <c r="H87" s="1714"/>
      <c r="I87" s="1714"/>
      <c r="J87" s="1714"/>
      <c r="K87" s="1714"/>
      <c r="L87" s="1714"/>
      <c r="M87" s="1714"/>
      <c r="N87" s="1714"/>
      <c r="O87" s="1714"/>
      <c r="P87" s="1714"/>
      <c r="Q87" s="1714"/>
      <c r="R87" s="1714"/>
      <c r="S87" s="1714"/>
      <c r="T87" s="1714"/>
      <c r="U87" s="1714"/>
      <c r="V87" s="1714"/>
      <c r="W87" s="1714"/>
      <c r="X87" s="1714"/>
      <c r="Y87" s="1714"/>
      <c r="Z87" s="1714"/>
      <c r="AA87" s="1714"/>
      <c r="AB87" s="1714"/>
      <c r="AC87" s="1714"/>
      <c r="AD87" s="1714"/>
      <c r="AE87" s="1714"/>
      <c r="AF87" s="1714"/>
      <c r="AG87" s="1714"/>
      <c r="AH87" s="1716" t="s">
        <v>2195</v>
      </c>
      <c r="AI87" s="1717"/>
      <c r="AJ87" s="1717"/>
      <c r="AK87" s="1718"/>
      <c r="AL87" s="263"/>
      <c r="AM87" s="241"/>
    </row>
    <row r="88" spans="1:39" ht="15" customHeight="1">
      <c r="A88" s="174"/>
      <c r="B88" s="1713" t="s">
        <v>2298</v>
      </c>
      <c r="C88" s="1714"/>
      <c r="D88" s="1714"/>
      <c r="E88" s="1714"/>
      <c r="F88" s="1714"/>
      <c r="G88" s="1714"/>
      <c r="H88" s="1714"/>
      <c r="I88" s="1714"/>
      <c r="J88" s="1714"/>
      <c r="K88" s="1714"/>
      <c r="L88" s="1714"/>
      <c r="M88" s="1714"/>
      <c r="N88" s="1714"/>
      <c r="O88" s="1714"/>
      <c r="P88" s="1714"/>
      <c r="Q88" s="1714"/>
      <c r="R88" s="1714"/>
      <c r="S88" s="1714"/>
      <c r="T88" s="1714"/>
      <c r="U88" s="1714"/>
      <c r="V88" s="1714"/>
      <c r="W88" s="1714"/>
      <c r="X88" s="1714"/>
      <c r="Y88" s="1714"/>
      <c r="Z88" s="1714"/>
      <c r="AA88" s="1714"/>
      <c r="AB88" s="1714"/>
      <c r="AC88" s="1714"/>
      <c r="AD88" s="1714"/>
      <c r="AE88" s="1714"/>
      <c r="AF88" s="1714"/>
      <c r="AG88" s="1714"/>
      <c r="AH88" s="1716" t="s">
        <v>2194</v>
      </c>
      <c r="AI88" s="1717"/>
      <c r="AJ88" s="1717"/>
      <c r="AK88" s="1718"/>
      <c r="AL88" s="263"/>
      <c r="AM88" s="241"/>
    </row>
    <row r="89" spans="1:39" ht="15" customHeight="1">
      <c r="A89" s="174"/>
      <c r="B89" s="1713" t="s">
        <v>2131</v>
      </c>
      <c r="C89" s="1714"/>
      <c r="D89" s="1714"/>
      <c r="E89" s="1714"/>
      <c r="F89" s="1714"/>
      <c r="G89" s="1714"/>
      <c r="H89" s="1714"/>
      <c r="I89" s="1714"/>
      <c r="J89" s="1714"/>
      <c r="K89" s="1714"/>
      <c r="L89" s="1714"/>
      <c r="M89" s="1714"/>
      <c r="N89" s="1714"/>
      <c r="O89" s="1714"/>
      <c r="P89" s="1714"/>
      <c r="Q89" s="1714"/>
      <c r="R89" s="1714"/>
      <c r="S89" s="1714"/>
      <c r="T89" s="1714"/>
      <c r="U89" s="1714"/>
      <c r="V89" s="1714"/>
      <c r="W89" s="1714"/>
      <c r="X89" s="1714"/>
      <c r="Y89" s="1714"/>
      <c r="Z89" s="1714"/>
      <c r="AA89" s="1714"/>
      <c r="AB89" s="1714"/>
      <c r="AC89" s="1714"/>
      <c r="AD89" s="1714"/>
      <c r="AE89" s="1714"/>
      <c r="AF89" s="1714"/>
      <c r="AG89" s="1714"/>
      <c r="AH89" s="1710" t="s">
        <v>2197</v>
      </c>
      <c r="AI89" s="1711"/>
      <c r="AJ89" s="1711"/>
      <c r="AK89" s="1712"/>
      <c r="AL89" s="262"/>
      <c r="AM89" s="241"/>
    </row>
    <row r="90" spans="1:39" ht="15" customHeight="1">
      <c r="A90" s="174"/>
      <c r="B90" s="1713" t="s">
        <v>2132</v>
      </c>
      <c r="C90" s="1714"/>
      <c r="D90" s="1714"/>
      <c r="E90" s="1714"/>
      <c r="F90" s="1714"/>
      <c r="G90" s="1714"/>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0" t="s">
        <v>2198</v>
      </c>
      <c r="AI90" s="1711"/>
      <c r="AJ90" s="1711"/>
      <c r="AK90" s="1712"/>
      <c r="AL90" s="262"/>
      <c r="AM90" s="241"/>
    </row>
    <row r="91" spans="1:39" ht="15" customHeight="1">
      <c r="A91" s="174"/>
      <c r="B91" s="1713" t="s">
        <v>2199</v>
      </c>
      <c r="C91" s="1714"/>
      <c r="D91" s="1714"/>
      <c r="E91" s="1714"/>
      <c r="F91" s="1714"/>
      <c r="G91" s="1714"/>
      <c r="H91" s="1714"/>
      <c r="I91" s="1714"/>
      <c r="J91" s="1714"/>
      <c r="K91" s="1714"/>
      <c r="L91" s="1714"/>
      <c r="M91" s="1714"/>
      <c r="N91" s="1714"/>
      <c r="O91" s="1714"/>
      <c r="P91" s="1714"/>
      <c r="Q91" s="1714"/>
      <c r="R91" s="1714"/>
      <c r="S91" s="1714"/>
      <c r="T91" s="1714"/>
      <c r="U91" s="1714"/>
      <c r="V91" s="1714"/>
      <c r="W91" s="1714"/>
      <c r="X91" s="1714"/>
      <c r="Y91" s="1714"/>
      <c r="Z91" s="1714"/>
      <c r="AA91" s="1714"/>
      <c r="AB91" s="1714"/>
      <c r="AC91" s="1714"/>
      <c r="AD91" s="1714"/>
      <c r="AE91" s="1714"/>
      <c r="AF91" s="1714"/>
      <c r="AG91" s="1714"/>
      <c r="AH91" s="1710" t="s">
        <v>2200</v>
      </c>
      <c r="AI91" s="1711"/>
      <c r="AJ91" s="1711"/>
      <c r="AK91" s="1712"/>
      <c r="AL91" s="262"/>
      <c r="AM91" s="241"/>
    </row>
    <row r="92" spans="1:39" ht="15" customHeight="1">
      <c r="A92" s="174"/>
      <c r="B92" s="1713" t="s">
        <v>2133</v>
      </c>
      <c r="C92" s="1714"/>
      <c r="D92" s="1714"/>
      <c r="E92" s="1714"/>
      <c r="F92" s="1714"/>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5"/>
      <c r="AH92" s="1710" t="s">
        <v>2201</v>
      </c>
      <c r="AI92" s="1711"/>
      <c r="AJ92" s="1711"/>
      <c r="AK92" s="1712"/>
      <c r="AL92" s="262"/>
      <c r="AM92" s="241"/>
    </row>
    <row r="93" spans="1:39" ht="15" customHeight="1">
      <c r="A93" s="174"/>
      <c r="B93" s="1713" t="s">
        <v>2134</v>
      </c>
      <c r="C93" s="1714"/>
      <c r="D93" s="1714"/>
      <c r="E93" s="1714"/>
      <c r="F93" s="1714"/>
      <c r="G93" s="1714"/>
      <c r="H93" s="1714"/>
      <c r="I93" s="1714"/>
      <c r="J93" s="1714"/>
      <c r="K93" s="1714"/>
      <c r="L93" s="1714"/>
      <c r="M93" s="1714"/>
      <c r="N93" s="1714"/>
      <c r="O93" s="1714"/>
      <c r="P93" s="1714"/>
      <c r="Q93" s="1714"/>
      <c r="R93" s="1714"/>
      <c r="S93" s="1714"/>
      <c r="T93" s="1714"/>
      <c r="U93" s="1714"/>
      <c r="V93" s="1714"/>
      <c r="W93" s="1714"/>
      <c r="X93" s="1714"/>
      <c r="Y93" s="1714"/>
      <c r="Z93" s="1714"/>
      <c r="AA93" s="1714"/>
      <c r="AB93" s="1714"/>
      <c r="AC93" s="1714"/>
      <c r="AD93" s="1714"/>
      <c r="AE93" s="1714"/>
      <c r="AF93" s="1714"/>
      <c r="AG93" s="1715"/>
      <c r="AH93" s="1710" t="s">
        <v>2202</v>
      </c>
      <c r="AI93" s="1711"/>
      <c r="AJ93" s="1711"/>
      <c r="AK93" s="1712"/>
      <c r="AL93" s="262"/>
      <c r="AM93" s="241"/>
    </row>
    <row r="94" spans="1:39" ht="15" customHeight="1">
      <c r="A94" s="174"/>
      <c r="B94" s="1713" t="s">
        <v>2135</v>
      </c>
      <c r="C94" s="1714"/>
      <c r="D94" s="1714"/>
      <c r="E94" s="1714"/>
      <c r="F94" s="1714"/>
      <c r="G94" s="1714"/>
      <c r="H94" s="1714"/>
      <c r="I94" s="1714"/>
      <c r="J94" s="1714"/>
      <c r="K94" s="1714"/>
      <c r="L94" s="1714"/>
      <c r="M94" s="1714"/>
      <c r="N94" s="1714"/>
      <c r="O94" s="1714"/>
      <c r="P94" s="1714"/>
      <c r="Q94" s="1714"/>
      <c r="R94" s="1714"/>
      <c r="S94" s="1714"/>
      <c r="T94" s="1714"/>
      <c r="U94" s="1714"/>
      <c r="V94" s="1714"/>
      <c r="W94" s="1714"/>
      <c r="X94" s="1714"/>
      <c r="Y94" s="1714"/>
      <c r="Z94" s="1714"/>
      <c r="AA94" s="1714"/>
      <c r="AB94" s="1714"/>
      <c r="AC94" s="1714"/>
      <c r="AD94" s="1714"/>
      <c r="AE94" s="1714"/>
      <c r="AF94" s="1714"/>
      <c r="AG94" s="1715"/>
      <c r="AH94" s="1710" t="s">
        <v>2203</v>
      </c>
      <c r="AI94" s="1711"/>
      <c r="AJ94" s="1711"/>
      <c r="AK94" s="1712"/>
      <c r="AL94" s="262"/>
      <c r="AM94" s="241"/>
    </row>
    <row r="95" spans="1:39" ht="15" customHeight="1">
      <c r="A95" s="174"/>
      <c r="B95" s="1713" t="s">
        <v>2193</v>
      </c>
      <c r="C95" s="1714"/>
      <c r="D95" s="1714"/>
      <c r="E95" s="1714"/>
      <c r="F95" s="1714"/>
      <c r="G95" s="1714"/>
      <c r="H95" s="1714"/>
      <c r="I95" s="1714"/>
      <c r="J95" s="1714"/>
      <c r="K95" s="1714"/>
      <c r="L95" s="1714"/>
      <c r="M95" s="1714"/>
      <c r="N95" s="1714"/>
      <c r="O95" s="1714"/>
      <c r="P95" s="1714"/>
      <c r="Q95" s="1714"/>
      <c r="R95" s="1714"/>
      <c r="S95" s="1714"/>
      <c r="T95" s="1714"/>
      <c r="U95" s="1714"/>
      <c r="V95" s="1714"/>
      <c r="W95" s="1714"/>
      <c r="X95" s="1714"/>
      <c r="Y95" s="1714"/>
      <c r="Z95" s="1714"/>
      <c r="AA95" s="1714"/>
      <c r="AB95" s="1714"/>
      <c r="AC95" s="1714"/>
      <c r="AD95" s="1714"/>
      <c r="AE95" s="1714"/>
      <c r="AF95" s="1714"/>
      <c r="AG95" s="1715"/>
      <c r="AH95" s="1716" t="s">
        <v>2204</v>
      </c>
      <c r="AI95" s="1717"/>
      <c r="AJ95" s="1717"/>
      <c r="AK95" s="1718"/>
      <c r="AL95" s="263"/>
      <c r="AM95" s="241"/>
    </row>
    <row r="96" spans="1:39" ht="15" customHeight="1">
      <c r="A96" s="174"/>
      <c r="B96" s="1713" t="s">
        <v>2136</v>
      </c>
      <c r="C96" s="1714"/>
      <c r="D96" s="1714"/>
      <c r="E96" s="1714"/>
      <c r="F96" s="1714"/>
      <c r="G96" s="1714"/>
      <c r="H96" s="1714"/>
      <c r="I96" s="1714"/>
      <c r="J96" s="1714"/>
      <c r="K96" s="1714"/>
      <c r="L96" s="1714"/>
      <c r="M96" s="1714"/>
      <c r="N96" s="1714"/>
      <c r="O96" s="1714"/>
      <c r="P96" s="1714"/>
      <c r="Q96" s="1714"/>
      <c r="R96" s="1714"/>
      <c r="S96" s="1714"/>
      <c r="T96" s="1714"/>
      <c r="U96" s="1714"/>
      <c r="V96" s="1714"/>
      <c r="W96" s="1714"/>
      <c r="X96" s="1714"/>
      <c r="Y96" s="1714"/>
      <c r="Z96" s="1714"/>
      <c r="AA96" s="1714"/>
      <c r="AB96" s="1714"/>
      <c r="AC96" s="1714"/>
      <c r="AD96" s="1714"/>
      <c r="AE96" s="1714"/>
      <c r="AF96" s="1714"/>
      <c r="AG96" s="1715"/>
      <c r="AH96" s="1716" t="s">
        <v>2205</v>
      </c>
      <c r="AI96" s="1717"/>
      <c r="AJ96" s="1717"/>
      <c r="AK96" s="1718"/>
      <c r="AL96" s="263"/>
      <c r="AM96" s="241"/>
    </row>
    <row r="97" spans="1:39" ht="15" customHeight="1">
      <c r="A97" s="174"/>
      <c r="B97" s="1713" t="s">
        <v>2137</v>
      </c>
      <c r="C97" s="1714"/>
      <c r="D97" s="1714"/>
      <c r="E97" s="1714"/>
      <c r="F97" s="1714"/>
      <c r="G97" s="1714"/>
      <c r="H97" s="1714"/>
      <c r="I97" s="1714"/>
      <c r="J97" s="1714"/>
      <c r="K97" s="1714"/>
      <c r="L97" s="1714"/>
      <c r="M97" s="1714"/>
      <c r="N97" s="1714"/>
      <c r="O97" s="1714"/>
      <c r="P97" s="1714"/>
      <c r="Q97" s="1714"/>
      <c r="R97" s="1714"/>
      <c r="S97" s="1714"/>
      <c r="T97" s="1714"/>
      <c r="U97" s="1714"/>
      <c r="V97" s="1714"/>
      <c r="W97" s="1714"/>
      <c r="X97" s="1714"/>
      <c r="Y97" s="1714"/>
      <c r="Z97" s="1714"/>
      <c r="AA97" s="1714"/>
      <c r="AB97" s="1714"/>
      <c r="AC97" s="1714"/>
      <c r="AD97" s="1714"/>
      <c r="AE97" s="1714"/>
      <c r="AF97" s="1714"/>
      <c r="AG97" s="1715"/>
      <c r="AH97" s="1716" t="s">
        <v>2206</v>
      </c>
      <c r="AI97" s="1717"/>
      <c r="AJ97" s="1717"/>
      <c r="AK97" s="1718"/>
      <c r="AL97" s="263"/>
      <c r="AM97" s="241"/>
    </row>
    <row r="98" spans="1:39" ht="15" customHeight="1">
      <c r="A98" s="174"/>
      <c r="B98" s="1713" t="s">
        <v>2208</v>
      </c>
      <c r="C98" s="1714"/>
      <c r="D98" s="1714"/>
      <c r="E98" s="1714"/>
      <c r="F98" s="1714"/>
      <c r="G98" s="1714"/>
      <c r="H98" s="1714"/>
      <c r="I98" s="1714"/>
      <c r="J98" s="1714"/>
      <c r="K98" s="1714"/>
      <c r="L98" s="1714"/>
      <c r="M98" s="1714"/>
      <c r="N98" s="1714"/>
      <c r="O98" s="1714"/>
      <c r="P98" s="1714"/>
      <c r="Q98" s="1714"/>
      <c r="R98" s="1714"/>
      <c r="S98" s="1714"/>
      <c r="T98" s="1714"/>
      <c r="U98" s="1714"/>
      <c r="V98" s="1714"/>
      <c r="W98" s="1714"/>
      <c r="X98" s="1714"/>
      <c r="Y98" s="1714"/>
      <c r="Z98" s="1714"/>
      <c r="AA98" s="1714"/>
      <c r="AB98" s="1714"/>
      <c r="AC98" s="1714"/>
      <c r="AD98" s="1714"/>
      <c r="AE98" s="1714"/>
      <c r="AF98" s="1714"/>
      <c r="AG98" s="1715"/>
      <c r="AH98" s="1716" t="s">
        <v>2207</v>
      </c>
      <c r="AI98" s="1717"/>
      <c r="AJ98" s="1717"/>
      <c r="AK98" s="1718"/>
      <c r="AL98" s="263"/>
      <c r="AM98" s="241"/>
    </row>
    <row r="99" spans="1:39" ht="15" customHeight="1">
      <c r="A99" s="174"/>
      <c r="B99" s="1713" t="s">
        <v>2138</v>
      </c>
      <c r="C99" s="1714"/>
      <c r="D99" s="1714"/>
      <c r="E99" s="1714"/>
      <c r="F99" s="1714"/>
      <c r="G99" s="1714"/>
      <c r="H99" s="1714"/>
      <c r="I99" s="1714"/>
      <c r="J99" s="1714"/>
      <c r="K99" s="1714"/>
      <c r="L99" s="1714"/>
      <c r="M99" s="1714"/>
      <c r="N99" s="1714"/>
      <c r="O99" s="1714"/>
      <c r="P99" s="1714"/>
      <c r="Q99" s="1714"/>
      <c r="R99" s="1714"/>
      <c r="S99" s="1714"/>
      <c r="T99" s="1714"/>
      <c r="U99" s="1714"/>
      <c r="V99" s="1714"/>
      <c r="W99" s="1714"/>
      <c r="X99" s="1714"/>
      <c r="Y99" s="1714"/>
      <c r="Z99" s="1714"/>
      <c r="AA99" s="1714"/>
      <c r="AB99" s="1714"/>
      <c r="AC99" s="1714"/>
      <c r="AD99" s="1714"/>
      <c r="AE99" s="1714"/>
      <c r="AF99" s="1714"/>
      <c r="AG99" s="1715"/>
      <c r="AH99" s="1716" t="s">
        <v>2209</v>
      </c>
      <c r="AI99" s="1717"/>
      <c r="AJ99" s="1717"/>
      <c r="AK99" s="1718"/>
      <c r="AL99" s="263"/>
      <c r="AM99" s="241"/>
    </row>
    <row r="100" spans="1:39" ht="15" customHeight="1">
      <c r="A100" s="174"/>
      <c r="B100" s="1713" t="s">
        <v>2139</v>
      </c>
      <c r="C100" s="1714"/>
      <c r="D100" s="1714"/>
      <c r="E100" s="1714"/>
      <c r="F100" s="1714"/>
      <c r="G100" s="1714"/>
      <c r="H100" s="1714"/>
      <c r="I100" s="1714"/>
      <c r="J100" s="1714"/>
      <c r="K100" s="1714"/>
      <c r="L100" s="1714"/>
      <c r="M100" s="1714"/>
      <c r="N100" s="1714"/>
      <c r="O100" s="1714"/>
      <c r="P100" s="1714"/>
      <c r="Q100" s="1714"/>
      <c r="R100" s="1714"/>
      <c r="S100" s="1714"/>
      <c r="T100" s="1714"/>
      <c r="U100" s="1714"/>
      <c r="V100" s="1714"/>
      <c r="W100" s="1714"/>
      <c r="X100" s="1714"/>
      <c r="Y100" s="1714"/>
      <c r="Z100" s="1714"/>
      <c r="AA100" s="1714"/>
      <c r="AB100" s="1714"/>
      <c r="AC100" s="1714"/>
      <c r="AD100" s="1714"/>
      <c r="AE100" s="1714"/>
      <c r="AF100" s="1714"/>
      <c r="AG100" s="1715"/>
      <c r="AH100" s="1716" t="s">
        <v>2210</v>
      </c>
      <c r="AI100" s="1717"/>
      <c r="AJ100" s="1717"/>
      <c r="AK100" s="1718"/>
      <c r="AL100" s="263"/>
      <c r="AM100" s="241"/>
    </row>
    <row r="101" spans="1:39" ht="15" customHeight="1">
      <c r="A101" s="174"/>
      <c r="B101" s="1713" t="s">
        <v>2140</v>
      </c>
      <c r="C101" s="1714"/>
      <c r="D101" s="1714"/>
      <c r="E101" s="1714"/>
      <c r="F101" s="1714"/>
      <c r="G101" s="1714"/>
      <c r="H101" s="1714"/>
      <c r="I101" s="1714"/>
      <c r="J101" s="1714"/>
      <c r="K101" s="1714"/>
      <c r="L101" s="1714"/>
      <c r="M101" s="1714"/>
      <c r="N101" s="1714"/>
      <c r="O101" s="1714"/>
      <c r="P101" s="1714"/>
      <c r="Q101" s="1714"/>
      <c r="R101" s="1714"/>
      <c r="S101" s="1714"/>
      <c r="T101" s="1714"/>
      <c r="U101" s="1714"/>
      <c r="V101" s="1714"/>
      <c r="W101" s="1714"/>
      <c r="X101" s="1714"/>
      <c r="Y101" s="1714"/>
      <c r="Z101" s="1714"/>
      <c r="AA101" s="1714"/>
      <c r="AB101" s="1714"/>
      <c r="AC101" s="1714"/>
      <c r="AD101" s="1714"/>
      <c r="AE101" s="1714"/>
      <c r="AF101" s="1714"/>
      <c r="AG101" s="1715"/>
      <c r="AH101" s="1716" t="s">
        <v>2211</v>
      </c>
      <c r="AI101" s="1717"/>
      <c r="AJ101" s="1717"/>
      <c r="AK101" s="1718"/>
      <c r="AL101" s="263"/>
      <c r="AM101" s="241"/>
    </row>
    <row r="102" spans="1:39" ht="15" customHeight="1">
      <c r="A102" s="174"/>
      <c r="B102" s="1713" t="s">
        <v>2141</v>
      </c>
      <c r="C102" s="1714"/>
      <c r="D102" s="1714"/>
      <c r="E102" s="1714"/>
      <c r="F102" s="1714"/>
      <c r="G102" s="1714"/>
      <c r="H102" s="1714"/>
      <c r="I102" s="1714"/>
      <c r="J102" s="1714"/>
      <c r="K102" s="1714"/>
      <c r="L102" s="1714"/>
      <c r="M102" s="1714"/>
      <c r="N102" s="1714"/>
      <c r="O102" s="1714"/>
      <c r="P102" s="1714"/>
      <c r="Q102" s="1714"/>
      <c r="R102" s="1714"/>
      <c r="S102" s="1714"/>
      <c r="T102" s="1714"/>
      <c r="U102" s="1714"/>
      <c r="V102" s="1714"/>
      <c r="W102" s="1714"/>
      <c r="X102" s="1714"/>
      <c r="Y102" s="1714"/>
      <c r="Z102" s="1714"/>
      <c r="AA102" s="1714"/>
      <c r="AB102" s="1714"/>
      <c r="AC102" s="1714"/>
      <c r="AD102" s="1714"/>
      <c r="AE102" s="1714"/>
      <c r="AF102" s="1714"/>
      <c r="AG102" s="1715"/>
      <c r="AH102" s="1716" t="s">
        <v>2212</v>
      </c>
      <c r="AI102" s="1717"/>
      <c r="AJ102" s="1717"/>
      <c r="AK102" s="1718"/>
      <c r="AL102" s="263"/>
      <c r="AM102" s="241"/>
    </row>
    <row r="103" spans="1:39" ht="15" customHeight="1">
      <c r="A103" s="174"/>
      <c r="B103" s="1713" t="s">
        <v>2142</v>
      </c>
      <c r="C103" s="1714"/>
      <c r="D103" s="1714"/>
      <c r="E103" s="1714"/>
      <c r="F103" s="1714"/>
      <c r="G103" s="1714"/>
      <c r="H103" s="1714"/>
      <c r="I103" s="1714"/>
      <c r="J103" s="1714"/>
      <c r="K103" s="1714"/>
      <c r="L103" s="1714"/>
      <c r="M103" s="1714"/>
      <c r="N103" s="1714"/>
      <c r="O103" s="1714"/>
      <c r="P103" s="1714"/>
      <c r="Q103" s="1714"/>
      <c r="R103" s="1714"/>
      <c r="S103" s="1714"/>
      <c r="T103" s="1714"/>
      <c r="U103" s="1714"/>
      <c r="V103" s="1714"/>
      <c r="W103" s="1714"/>
      <c r="X103" s="1714"/>
      <c r="Y103" s="1714"/>
      <c r="Z103" s="1714"/>
      <c r="AA103" s="1714"/>
      <c r="AB103" s="1714"/>
      <c r="AC103" s="1714"/>
      <c r="AD103" s="1714"/>
      <c r="AE103" s="1714"/>
      <c r="AF103" s="1714"/>
      <c r="AG103" s="1715"/>
      <c r="AH103" s="1716" t="s">
        <v>2213</v>
      </c>
      <c r="AI103" s="1717"/>
      <c r="AJ103" s="1717"/>
      <c r="AK103" s="1718"/>
      <c r="AL103" s="263"/>
      <c r="AM103" s="241"/>
    </row>
    <row r="104" spans="1:39" ht="15" customHeight="1">
      <c r="A104" s="174"/>
      <c r="B104" s="1713" t="s">
        <v>2143</v>
      </c>
      <c r="C104" s="1714"/>
      <c r="D104" s="1714"/>
      <c r="E104" s="1714"/>
      <c r="F104" s="1714"/>
      <c r="G104" s="1714"/>
      <c r="H104" s="1714"/>
      <c r="I104" s="1714"/>
      <c r="J104" s="1714"/>
      <c r="K104" s="1714"/>
      <c r="L104" s="1714"/>
      <c r="M104" s="1714"/>
      <c r="N104" s="1714"/>
      <c r="O104" s="1714"/>
      <c r="P104" s="1714"/>
      <c r="Q104" s="1714"/>
      <c r="R104" s="1714"/>
      <c r="S104" s="1714"/>
      <c r="T104" s="1714"/>
      <c r="U104" s="1714"/>
      <c r="V104" s="1714"/>
      <c r="W104" s="1714"/>
      <c r="X104" s="1714"/>
      <c r="Y104" s="1714"/>
      <c r="Z104" s="1714"/>
      <c r="AA104" s="1714"/>
      <c r="AB104" s="1714"/>
      <c r="AC104" s="1714"/>
      <c r="AD104" s="1714"/>
      <c r="AE104" s="1714"/>
      <c r="AF104" s="1714"/>
      <c r="AG104" s="1715"/>
      <c r="AH104" s="1716" t="s">
        <v>2214</v>
      </c>
      <c r="AI104" s="1717"/>
      <c r="AJ104" s="1717"/>
      <c r="AK104" s="1718"/>
      <c r="AL104" s="263"/>
      <c r="AM104" s="241"/>
    </row>
    <row r="105" spans="1:39" ht="30" customHeight="1">
      <c r="A105" s="174"/>
      <c r="B105" s="1713" t="s">
        <v>2144</v>
      </c>
      <c r="C105" s="1714"/>
      <c r="D105" s="1714"/>
      <c r="E105" s="1714"/>
      <c r="F105" s="1714"/>
      <c r="G105" s="1714"/>
      <c r="H105" s="1714"/>
      <c r="I105" s="1714"/>
      <c r="J105" s="1714"/>
      <c r="K105" s="1714"/>
      <c r="L105" s="1714"/>
      <c r="M105" s="1714"/>
      <c r="N105" s="1714"/>
      <c r="O105" s="1714"/>
      <c r="P105" s="1714"/>
      <c r="Q105" s="1714"/>
      <c r="R105" s="1714"/>
      <c r="S105" s="1714"/>
      <c r="T105" s="1714"/>
      <c r="U105" s="1714"/>
      <c r="V105" s="1714"/>
      <c r="W105" s="1714"/>
      <c r="X105" s="1714"/>
      <c r="Y105" s="1714"/>
      <c r="Z105" s="1714"/>
      <c r="AA105" s="1714"/>
      <c r="AB105" s="1714"/>
      <c r="AC105" s="1714"/>
      <c r="AD105" s="1714"/>
      <c r="AE105" s="1714"/>
      <c r="AF105" s="1714"/>
      <c r="AG105" s="1715"/>
      <c r="AH105" s="1716" t="s">
        <v>2215</v>
      </c>
      <c r="AI105" s="1717"/>
      <c r="AJ105" s="1717"/>
      <c r="AK105" s="1718"/>
      <c r="AL105" s="263"/>
      <c r="AM105" s="241"/>
    </row>
    <row r="106" spans="1:39" ht="15" customHeight="1">
      <c r="A106" s="174"/>
      <c r="B106" s="1713" t="s">
        <v>2145</v>
      </c>
      <c r="C106" s="1714"/>
      <c r="D106" s="1714"/>
      <c r="E106" s="1714"/>
      <c r="F106" s="1714"/>
      <c r="G106" s="1714"/>
      <c r="H106" s="1714"/>
      <c r="I106" s="1714"/>
      <c r="J106" s="1714"/>
      <c r="K106" s="1714"/>
      <c r="L106" s="1714"/>
      <c r="M106" s="1714"/>
      <c r="N106" s="1714"/>
      <c r="O106" s="1714"/>
      <c r="P106" s="1714"/>
      <c r="Q106" s="1714"/>
      <c r="R106" s="1714"/>
      <c r="S106" s="1714"/>
      <c r="T106" s="1714"/>
      <c r="U106" s="1714"/>
      <c r="V106" s="1714"/>
      <c r="W106" s="1714"/>
      <c r="X106" s="1714"/>
      <c r="Y106" s="1714"/>
      <c r="Z106" s="1714"/>
      <c r="AA106" s="1714"/>
      <c r="AB106" s="1714"/>
      <c r="AC106" s="1714"/>
      <c r="AD106" s="1714"/>
      <c r="AE106" s="1714"/>
      <c r="AF106" s="1714"/>
      <c r="AG106" s="1715"/>
      <c r="AH106" s="1716" t="s">
        <v>2216</v>
      </c>
      <c r="AI106" s="1717"/>
      <c r="AJ106" s="1717"/>
      <c r="AK106" s="1718"/>
      <c r="AL106" s="263"/>
      <c r="AM106" s="241"/>
    </row>
    <row r="107" spans="1:39" ht="15" customHeight="1">
      <c r="A107" s="174"/>
      <c r="B107" s="1713" t="s">
        <v>2146</v>
      </c>
      <c r="C107" s="1714"/>
      <c r="D107" s="1714"/>
      <c r="E107" s="1714"/>
      <c r="F107" s="1714"/>
      <c r="G107" s="1714"/>
      <c r="H107" s="1714"/>
      <c r="I107" s="1714"/>
      <c r="J107" s="1714"/>
      <c r="K107" s="1714"/>
      <c r="L107" s="1714"/>
      <c r="M107" s="1714"/>
      <c r="N107" s="1714"/>
      <c r="O107" s="1714"/>
      <c r="P107" s="1714"/>
      <c r="Q107" s="1714"/>
      <c r="R107" s="1714"/>
      <c r="S107" s="1714"/>
      <c r="T107" s="1714"/>
      <c r="U107" s="1714"/>
      <c r="V107" s="1714"/>
      <c r="W107" s="1714"/>
      <c r="X107" s="1714"/>
      <c r="Y107" s="1714"/>
      <c r="Z107" s="1714"/>
      <c r="AA107" s="1714"/>
      <c r="AB107" s="1714"/>
      <c r="AC107" s="1714"/>
      <c r="AD107" s="1714"/>
      <c r="AE107" s="1714"/>
      <c r="AF107" s="1714"/>
      <c r="AG107" s="1715"/>
      <c r="AH107" s="1716" t="s">
        <v>2217</v>
      </c>
      <c r="AI107" s="1717"/>
      <c r="AJ107" s="1717"/>
      <c r="AK107" s="1718"/>
      <c r="AL107" s="263"/>
      <c r="AM107" s="241"/>
    </row>
    <row r="108" spans="1:39" ht="15" customHeight="1">
      <c r="A108" s="174"/>
      <c r="B108" s="1713" t="s">
        <v>2147</v>
      </c>
      <c r="C108" s="1714"/>
      <c r="D108" s="1714"/>
      <c r="E108" s="1714"/>
      <c r="F108" s="1714"/>
      <c r="G108" s="1714"/>
      <c r="H108" s="1714"/>
      <c r="I108" s="1714"/>
      <c r="J108" s="1714"/>
      <c r="K108" s="1714"/>
      <c r="L108" s="1714"/>
      <c r="M108" s="1714"/>
      <c r="N108" s="1714"/>
      <c r="O108" s="1714"/>
      <c r="P108" s="1714"/>
      <c r="Q108" s="1714"/>
      <c r="R108" s="1714"/>
      <c r="S108" s="1714"/>
      <c r="T108" s="1714"/>
      <c r="U108" s="1714"/>
      <c r="V108" s="1714"/>
      <c r="W108" s="1714"/>
      <c r="X108" s="1714"/>
      <c r="Y108" s="1714"/>
      <c r="Z108" s="1714"/>
      <c r="AA108" s="1714"/>
      <c r="AB108" s="1714"/>
      <c r="AC108" s="1714"/>
      <c r="AD108" s="1714"/>
      <c r="AE108" s="1714"/>
      <c r="AF108" s="1714"/>
      <c r="AG108" s="1715"/>
      <c r="AH108" s="1716" t="s">
        <v>2218</v>
      </c>
      <c r="AI108" s="1717"/>
      <c r="AJ108" s="1717"/>
      <c r="AK108" s="1718"/>
      <c r="AL108" s="263"/>
      <c r="AM108" s="241"/>
    </row>
    <row r="109" spans="1:39" ht="15" customHeight="1">
      <c r="A109" s="174"/>
      <c r="B109" s="1713" t="s">
        <v>2148</v>
      </c>
      <c r="C109" s="1714"/>
      <c r="D109" s="1714"/>
      <c r="E109" s="1714"/>
      <c r="F109" s="1714"/>
      <c r="G109" s="1714"/>
      <c r="H109" s="1714"/>
      <c r="I109" s="1714"/>
      <c r="J109" s="1714"/>
      <c r="K109" s="1714"/>
      <c r="L109" s="1714"/>
      <c r="M109" s="1714"/>
      <c r="N109" s="1714"/>
      <c r="O109" s="1714"/>
      <c r="P109" s="1714"/>
      <c r="Q109" s="1714"/>
      <c r="R109" s="1714"/>
      <c r="S109" s="1714"/>
      <c r="T109" s="1714"/>
      <c r="U109" s="1714"/>
      <c r="V109" s="1714"/>
      <c r="W109" s="1714"/>
      <c r="X109" s="1714"/>
      <c r="Y109" s="1714"/>
      <c r="Z109" s="1714"/>
      <c r="AA109" s="1714"/>
      <c r="AB109" s="1714"/>
      <c r="AC109" s="1714"/>
      <c r="AD109" s="1714"/>
      <c r="AE109" s="1714"/>
      <c r="AF109" s="1714"/>
      <c r="AG109" s="1715"/>
      <c r="AH109" s="1716" t="s">
        <v>2219</v>
      </c>
      <c r="AI109" s="1717"/>
      <c r="AJ109" s="1717"/>
      <c r="AK109" s="1718"/>
      <c r="AL109" s="263"/>
      <c r="AM109" s="241"/>
    </row>
    <row r="110" spans="1:39" ht="15" customHeight="1">
      <c r="A110" s="174"/>
      <c r="B110" s="1713" t="s">
        <v>2149</v>
      </c>
      <c r="C110" s="1714"/>
      <c r="D110" s="1714"/>
      <c r="E110" s="1714"/>
      <c r="F110" s="1714"/>
      <c r="G110" s="1714"/>
      <c r="H110" s="1714"/>
      <c r="I110" s="1714"/>
      <c r="J110" s="1714"/>
      <c r="K110" s="1714"/>
      <c r="L110" s="1714"/>
      <c r="M110" s="1714"/>
      <c r="N110" s="1714"/>
      <c r="O110" s="1714"/>
      <c r="P110" s="1714"/>
      <c r="Q110" s="1714"/>
      <c r="R110" s="1714"/>
      <c r="S110" s="1714"/>
      <c r="T110" s="1714"/>
      <c r="U110" s="1714"/>
      <c r="V110" s="1714"/>
      <c r="W110" s="1714"/>
      <c r="X110" s="1714"/>
      <c r="Y110" s="1714"/>
      <c r="Z110" s="1714"/>
      <c r="AA110" s="1714"/>
      <c r="AB110" s="1714"/>
      <c r="AC110" s="1714"/>
      <c r="AD110" s="1714"/>
      <c r="AE110" s="1714"/>
      <c r="AF110" s="1714"/>
      <c r="AG110" s="1715"/>
      <c r="AH110" s="1716" t="s">
        <v>2220</v>
      </c>
      <c r="AI110" s="1717"/>
      <c r="AJ110" s="1717"/>
      <c r="AK110" s="1718"/>
      <c r="AL110" s="263"/>
      <c r="AM110" s="241"/>
    </row>
    <row r="111" spans="1:39" ht="45" customHeight="1">
      <c r="A111" s="174"/>
      <c r="B111" s="1713" t="s">
        <v>2327</v>
      </c>
      <c r="C111" s="1714"/>
      <c r="D111" s="1714"/>
      <c r="E111" s="1714"/>
      <c r="F111" s="1714"/>
      <c r="G111" s="1714"/>
      <c r="H111" s="1714"/>
      <c r="I111" s="1714"/>
      <c r="J111" s="1714"/>
      <c r="K111" s="1714"/>
      <c r="L111" s="1714"/>
      <c r="M111" s="1714"/>
      <c r="N111" s="1714"/>
      <c r="O111" s="1714"/>
      <c r="P111" s="1714"/>
      <c r="Q111" s="1714"/>
      <c r="R111" s="1714"/>
      <c r="S111" s="1714"/>
      <c r="T111" s="1714"/>
      <c r="U111" s="1714"/>
      <c r="V111" s="1714"/>
      <c r="W111" s="1714"/>
      <c r="X111" s="1714"/>
      <c r="Y111" s="1714"/>
      <c r="Z111" s="1714"/>
      <c r="AA111" s="1714"/>
      <c r="AB111" s="1714"/>
      <c r="AC111" s="1714"/>
      <c r="AD111" s="1714"/>
      <c r="AE111" s="1714"/>
      <c r="AF111" s="1714"/>
      <c r="AG111" s="1715"/>
      <c r="AH111" s="1716" t="s">
        <v>2221</v>
      </c>
      <c r="AI111" s="1717"/>
      <c r="AJ111" s="1717"/>
      <c r="AK111" s="1718"/>
      <c r="AL111" s="263"/>
      <c r="AM111" s="241"/>
    </row>
    <row r="112" spans="1:39" ht="30" customHeight="1">
      <c r="A112" s="174"/>
      <c r="B112" s="1713" t="s">
        <v>2328</v>
      </c>
      <c r="C112" s="1714"/>
      <c r="D112" s="1714"/>
      <c r="E112" s="1714"/>
      <c r="F112" s="1714"/>
      <c r="G112" s="1714"/>
      <c r="H112" s="1714"/>
      <c r="I112" s="1714"/>
      <c r="J112" s="1714"/>
      <c r="K112" s="1714"/>
      <c r="L112" s="1714"/>
      <c r="M112" s="1714"/>
      <c r="N112" s="1714"/>
      <c r="O112" s="1714"/>
      <c r="P112" s="1714"/>
      <c r="Q112" s="1714"/>
      <c r="R112" s="1714"/>
      <c r="S112" s="1714"/>
      <c r="T112" s="1714"/>
      <c r="U112" s="1714"/>
      <c r="V112" s="1714"/>
      <c r="W112" s="1714"/>
      <c r="X112" s="1714"/>
      <c r="Y112" s="1714"/>
      <c r="Z112" s="1714"/>
      <c r="AA112" s="1714"/>
      <c r="AB112" s="1714"/>
      <c r="AC112" s="1714"/>
      <c r="AD112" s="1714"/>
      <c r="AE112" s="1714"/>
      <c r="AF112" s="1714"/>
      <c r="AG112" s="1715"/>
      <c r="AH112" s="1716" t="s">
        <v>2222</v>
      </c>
      <c r="AI112" s="1717"/>
      <c r="AJ112" s="1717"/>
      <c r="AK112" s="1718"/>
      <c r="AL112" s="263"/>
      <c r="AM112" s="241"/>
    </row>
    <row r="113" spans="1:39" ht="15" customHeight="1">
      <c r="A113" s="174"/>
      <c r="B113" s="1713" t="s">
        <v>2150</v>
      </c>
      <c r="C113" s="1714"/>
      <c r="D113" s="1714"/>
      <c r="E113" s="1714"/>
      <c r="F113" s="1714"/>
      <c r="G113" s="1714"/>
      <c r="H113" s="1714"/>
      <c r="I113" s="1714"/>
      <c r="J113" s="1714"/>
      <c r="K113" s="1714"/>
      <c r="L113" s="1714"/>
      <c r="M113" s="1714"/>
      <c r="N113" s="1714"/>
      <c r="O113" s="1714"/>
      <c r="P113" s="1714"/>
      <c r="Q113" s="1714"/>
      <c r="R113" s="1714"/>
      <c r="S113" s="1714"/>
      <c r="T113" s="1714"/>
      <c r="U113" s="1714"/>
      <c r="V113" s="1714"/>
      <c r="W113" s="1714"/>
      <c r="X113" s="1714"/>
      <c r="Y113" s="1714"/>
      <c r="Z113" s="1714"/>
      <c r="AA113" s="1714"/>
      <c r="AB113" s="1714"/>
      <c r="AC113" s="1714"/>
      <c r="AD113" s="1714"/>
      <c r="AE113" s="1714"/>
      <c r="AF113" s="1714"/>
      <c r="AG113" s="1715"/>
      <c r="AH113" s="1716" t="s">
        <v>2223</v>
      </c>
      <c r="AI113" s="1717"/>
      <c r="AJ113" s="1717"/>
      <c r="AK113" s="1718"/>
      <c r="AL113" s="263"/>
      <c r="AM113" s="241"/>
    </row>
    <row r="114" spans="1:39" ht="120" customHeight="1">
      <c r="A114" s="174"/>
      <c r="B114" s="1713" t="s">
        <v>2326</v>
      </c>
      <c r="C114" s="1714"/>
      <c r="D114" s="1714"/>
      <c r="E114" s="1714"/>
      <c r="F114" s="1714"/>
      <c r="G114" s="1714"/>
      <c r="H114" s="1714"/>
      <c r="I114" s="1714"/>
      <c r="J114" s="1714"/>
      <c r="K114" s="1714"/>
      <c r="L114" s="1714"/>
      <c r="M114" s="1714"/>
      <c r="N114" s="1714"/>
      <c r="O114" s="1714"/>
      <c r="P114" s="1714"/>
      <c r="Q114" s="1714"/>
      <c r="R114" s="1714"/>
      <c r="S114" s="1714"/>
      <c r="T114" s="1714"/>
      <c r="U114" s="1714"/>
      <c r="V114" s="1714"/>
      <c r="W114" s="1714"/>
      <c r="X114" s="1714"/>
      <c r="Y114" s="1714"/>
      <c r="Z114" s="1714"/>
      <c r="AA114" s="1714"/>
      <c r="AB114" s="1714"/>
      <c r="AC114" s="1714"/>
      <c r="AD114" s="1714"/>
      <c r="AE114" s="1714"/>
      <c r="AF114" s="1714"/>
      <c r="AG114" s="1715"/>
      <c r="AH114" s="1716" t="s">
        <v>2224</v>
      </c>
      <c r="AI114" s="1717"/>
      <c r="AJ114" s="1717"/>
      <c r="AK114" s="1718"/>
      <c r="AL114" s="263"/>
      <c r="AM114" s="241"/>
    </row>
    <row r="115" spans="1:39" ht="30" customHeight="1">
      <c r="A115" s="174"/>
      <c r="B115" s="1713" t="s">
        <v>2151</v>
      </c>
      <c r="C115" s="1714"/>
      <c r="D115" s="1714"/>
      <c r="E115" s="1714"/>
      <c r="F115" s="1714"/>
      <c r="G115" s="1714"/>
      <c r="H115" s="1714"/>
      <c r="I115" s="1714"/>
      <c r="J115" s="1714"/>
      <c r="K115" s="1714"/>
      <c r="L115" s="1714"/>
      <c r="M115" s="1714"/>
      <c r="N115" s="1714"/>
      <c r="O115" s="1714"/>
      <c r="P115" s="1714"/>
      <c r="Q115" s="1714"/>
      <c r="R115" s="1714"/>
      <c r="S115" s="1714"/>
      <c r="T115" s="1714"/>
      <c r="U115" s="1714"/>
      <c r="V115" s="1714"/>
      <c r="W115" s="1714"/>
      <c r="X115" s="1714"/>
      <c r="Y115" s="1714"/>
      <c r="Z115" s="1714"/>
      <c r="AA115" s="1714"/>
      <c r="AB115" s="1714"/>
      <c r="AC115" s="1714"/>
      <c r="AD115" s="1714"/>
      <c r="AE115" s="1714"/>
      <c r="AF115" s="1714"/>
      <c r="AG115" s="1715"/>
      <c r="AH115" s="1716" t="s">
        <v>2225</v>
      </c>
      <c r="AI115" s="1717"/>
      <c r="AJ115" s="1717"/>
      <c r="AK115" s="1718"/>
      <c r="AL115" s="263"/>
      <c r="AM115" s="241"/>
    </row>
    <row r="116" spans="1:39" ht="15" customHeight="1">
      <c r="A116" s="174"/>
      <c r="B116" s="1713" t="s">
        <v>2152</v>
      </c>
      <c r="C116" s="1714"/>
      <c r="D116" s="1714"/>
      <c r="E116" s="1714"/>
      <c r="F116" s="1714"/>
      <c r="G116" s="1714"/>
      <c r="H116" s="1714"/>
      <c r="I116" s="1714"/>
      <c r="J116" s="1714"/>
      <c r="K116" s="1714"/>
      <c r="L116" s="1714"/>
      <c r="M116" s="1714"/>
      <c r="N116" s="1714"/>
      <c r="O116" s="1714"/>
      <c r="P116" s="1714"/>
      <c r="Q116" s="1714"/>
      <c r="R116" s="1714"/>
      <c r="S116" s="1714"/>
      <c r="T116" s="1714"/>
      <c r="U116" s="1714"/>
      <c r="V116" s="1714"/>
      <c r="W116" s="1714"/>
      <c r="X116" s="1714"/>
      <c r="Y116" s="1714"/>
      <c r="Z116" s="1714"/>
      <c r="AA116" s="1714"/>
      <c r="AB116" s="1714"/>
      <c r="AC116" s="1714"/>
      <c r="AD116" s="1714"/>
      <c r="AE116" s="1714"/>
      <c r="AF116" s="1714"/>
      <c r="AG116" s="1715"/>
      <c r="AH116" s="1716" t="s">
        <v>2226</v>
      </c>
      <c r="AI116" s="1717"/>
      <c r="AJ116" s="1717"/>
      <c r="AK116" s="1718"/>
      <c r="AL116" s="263"/>
      <c r="AM116" s="241"/>
    </row>
    <row r="117" spans="1:39" ht="15" customHeight="1">
      <c r="A117" s="174"/>
      <c r="B117" s="1713" t="s">
        <v>2153</v>
      </c>
      <c r="C117" s="1714"/>
      <c r="D117" s="1714"/>
      <c r="E117" s="1714"/>
      <c r="F117" s="1714"/>
      <c r="G117" s="1714"/>
      <c r="H117" s="1714"/>
      <c r="I117" s="1714"/>
      <c r="J117" s="1714"/>
      <c r="K117" s="1714"/>
      <c r="L117" s="1714"/>
      <c r="M117" s="1714"/>
      <c r="N117" s="1714"/>
      <c r="O117" s="1714"/>
      <c r="P117" s="1714"/>
      <c r="Q117" s="1714"/>
      <c r="R117" s="1714"/>
      <c r="S117" s="1714"/>
      <c r="T117" s="1714"/>
      <c r="U117" s="1714"/>
      <c r="V117" s="1714"/>
      <c r="W117" s="1714"/>
      <c r="X117" s="1714"/>
      <c r="Y117" s="1714"/>
      <c r="Z117" s="1714"/>
      <c r="AA117" s="1714"/>
      <c r="AB117" s="1714"/>
      <c r="AC117" s="1714"/>
      <c r="AD117" s="1714"/>
      <c r="AE117" s="1714"/>
      <c r="AF117" s="1714"/>
      <c r="AG117" s="1715"/>
      <c r="AH117" s="1716" t="s">
        <v>2227</v>
      </c>
      <c r="AI117" s="1717"/>
      <c r="AJ117" s="1717"/>
      <c r="AK117" s="1718"/>
      <c r="AL117" s="263"/>
      <c r="AM117" s="241"/>
    </row>
    <row r="118" spans="1:39" ht="15" customHeight="1">
      <c r="A118" s="174"/>
      <c r="B118" s="1713" t="s">
        <v>2154</v>
      </c>
      <c r="C118" s="1714"/>
      <c r="D118" s="1714"/>
      <c r="E118" s="1714"/>
      <c r="F118" s="1714"/>
      <c r="G118" s="1714"/>
      <c r="H118" s="1714"/>
      <c r="I118" s="1714"/>
      <c r="J118" s="1714"/>
      <c r="K118" s="1714"/>
      <c r="L118" s="1714"/>
      <c r="M118" s="1714"/>
      <c r="N118" s="1714"/>
      <c r="O118" s="1714"/>
      <c r="P118" s="1714"/>
      <c r="Q118" s="1714"/>
      <c r="R118" s="1714"/>
      <c r="S118" s="1714"/>
      <c r="T118" s="1714"/>
      <c r="U118" s="1714"/>
      <c r="V118" s="1714"/>
      <c r="W118" s="1714"/>
      <c r="X118" s="1714"/>
      <c r="Y118" s="1714"/>
      <c r="Z118" s="1714"/>
      <c r="AA118" s="1714"/>
      <c r="AB118" s="1714"/>
      <c r="AC118" s="1714"/>
      <c r="AD118" s="1714"/>
      <c r="AE118" s="1714"/>
      <c r="AF118" s="1714"/>
      <c r="AG118" s="1715"/>
      <c r="AH118" s="1716" t="s">
        <v>2228</v>
      </c>
      <c r="AI118" s="1717"/>
      <c r="AJ118" s="1717"/>
      <c r="AK118" s="1718"/>
      <c r="AL118" s="263"/>
      <c r="AM118" s="241"/>
    </row>
    <row r="119" spans="1:39" ht="15" customHeight="1">
      <c r="A119" s="174"/>
      <c r="B119" s="1713" t="s">
        <v>2155</v>
      </c>
      <c r="C119" s="1714"/>
      <c r="D119" s="1714"/>
      <c r="E119" s="1714"/>
      <c r="F119" s="1714"/>
      <c r="G119" s="1714"/>
      <c r="H119" s="1714"/>
      <c r="I119" s="1714"/>
      <c r="J119" s="1714"/>
      <c r="K119" s="1714"/>
      <c r="L119" s="1714"/>
      <c r="M119" s="1714"/>
      <c r="N119" s="1714"/>
      <c r="O119" s="1714"/>
      <c r="P119" s="1714"/>
      <c r="Q119" s="1714"/>
      <c r="R119" s="1714"/>
      <c r="S119" s="1714"/>
      <c r="T119" s="1714"/>
      <c r="U119" s="1714"/>
      <c r="V119" s="1714"/>
      <c r="W119" s="1714"/>
      <c r="X119" s="1714"/>
      <c r="Y119" s="1714"/>
      <c r="Z119" s="1714"/>
      <c r="AA119" s="1714"/>
      <c r="AB119" s="1714"/>
      <c r="AC119" s="1714"/>
      <c r="AD119" s="1714"/>
      <c r="AE119" s="1714"/>
      <c r="AF119" s="1714"/>
      <c r="AG119" s="1715"/>
      <c r="AH119" s="1716" t="s">
        <v>2229</v>
      </c>
      <c r="AI119" s="1717"/>
      <c r="AJ119" s="1717"/>
      <c r="AK119" s="1718"/>
      <c r="AL119" s="263"/>
      <c r="AM119" s="241"/>
    </row>
    <row r="120" spans="1:39" ht="15" customHeight="1">
      <c r="A120" s="174"/>
      <c r="B120" s="1713" t="s">
        <v>2156</v>
      </c>
      <c r="C120" s="1714"/>
      <c r="D120" s="1714"/>
      <c r="E120" s="1714"/>
      <c r="F120" s="1714"/>
      <c r="G120" s="1714"/>
      <c r="H120" s="1714"/>
      <c r="I120" s="1714"/>
      <c r="J120" s="1714"/>
      <c r="K120" s="1714"/>
      <c r="L120" s="1714"/>
      <c r="M120" s="1714"/>
      <c r="N120" s="1714"/>
      <c r="O120" s="1714"/>
      <c r="P120" s="1714"/>
      <c r="Q120" s="1714"/>
      <c r="R120" s="1714"/>
      <c r="S120" s="1714"/>
      <c r="T120" s="1714"/>
      <c r="U120" s="1714"/>
      <c r="V120" s="1714"/>
      <c r="W120" s="1714"/>
      <c r="X120" s="1714"/>
      <c r="Y120" s="1714"/>
      <c r="Z120" s="1714"/>
      <c r="AA120" s="1714"/>
      <c r="AB120" s="1714"/>
      <c r="AC120" s="1714"/>
      <c r="AD120" s="1714"/>
      <c r="AE120" s="1714"/>
      <c r="AF120" s="1714"/>
      <c r="AG120" s="1715"/>
      <c r="AH120" s="1716" t="s">
        <v>2230</v>
      </c>
      <c r="AI120" s="1717"/>
      <c r="AJ120" s="1717"/>
      <c r="AK120" s="1718"/>
      <c r="AL120" s="263"/>
      <c r="AM120" s="241"/>
    </row>
    <row r="121" spans="1:39" ht="15" customHeight="1">
      <c r="A121" s="174"/>
      <c r="B121" s="1713" t="s">
        <v>2157</v>
      </c>
      <c r="C121" s="1714"/>
      <c r="D121" s="1714"/>
      <c r="E121" s="1714"/>
      <c r="F121" s="1714"/>
      <c r="G121" s="1714"/>
      <c r="H121" s="1714"/>
      <c r="I121" s="1714"/>
      <c r="J121" s="1714"/>
      <c r="K121" s="1714"/>
      <c r="L121" s="1714"/>
      <c r="M121" s="1714"/>
      <c r="N121" s="1714"/>
      <c r="O121" s="1714"/>
      <c r="P121" s="1714"/>
      <c r="Q121" s="1714"/>
      <c r="R121" s="1714"/>
      <c r="S121" s="1714"/>
      <c r="T121" s="1714"/>
      <c r="U121" s="1714"/>
      <c r="V121" s="1714"/>
      <c r="W121" s="1714"/>
      <c r="X121" s="1714"/>
      <c r="Y121" s="1714"/>
      <c r="Z121" s="1714"/>
      <c r="AA121" s="1714"/>
      <c r="AB121" s="1714"/>
      <c r="AC121" s="1714"/>
      <c r="AD121" s="1714"/>
      <c r="AE121" s="1714"/>
      <c r="AF121" s="1714"/>
      <c r="AG121" s="1715"/>
      <c r="AH121" s="1716" t="s">
        <v>2231</v>
      </c>
      <c r="AI121" s="1717"/>
      <c r="AJ121" s="1717"/>
      <c r="AK121" s="1718"/>
      <c r="AL121" s="263"/>
      <c r="AM121" s="241"/>
    </row>
    <row r="122" spans="1:39" ht="15" customHeight="1">
      <c r="A122" s="174"/>
      <c r="B122" s="1713" t="s">
        <v>2158</v>
      </c>
      <c r="C122" s="1714"/>
      <c r="D122" s="1714"/>
      <c r="E122" s="1714"/>
      <c r="F122" s="1714"/>
      <c r="G122" s="1714"/>
      <c r="H122" s="1714"/>
      <c r="I122" s="1714"/>
      <c r="J122" s="1714"/>
      <c r="K122" s="1714"/>
      <c r="L122" s="1714"/>
      <c r="M122" s="1714"/>
      <c r="N122" s="1714"/>
      <c r="O122" s="1714"/>
      <c r="P122" s="1714"/>
      <c r="Q122" s="1714"/>
      <c r="R122" s="1714"/>
      <c r="S122" s="1714"/>
      <c r="T122" s="1714"/>
      <c r="U122" s="1714"/>
      <c r="V122" s="1714"/>
      <c r="W122" s="1714"/>
      <c r="X122" s="1714"/>
      <c r="Y122" s="1714"/>
      <c r="Z122" s="1714"/>
      <c r="AA122" s="1714"/>
      <c r="AB122" s="1714"/>
      <c r="AC122" s="1714"/>
      <c r="AD122" s="1714"/>
      <c r="AE122" s="1714"/>
      <c r="AF122" s="1714"/>
      <c r="AG122" s="1715"/>
      <c r="AH122" s="1716" t="s">
        <v>2232</v>
      </c>
      <c r="AI122" s="1717"/>
      <c r="AJ122" s="1717"/>
      <c r="AK122" s="1718"/>
      <c r="AL122" s="263"/>
      <c r="AM122" s="241"/>
    </row>
    <row r="123" spans="1:39" ht="15" customHeight="1">
      <c r="A123" s="174"/>
      <c r="B123" s="1713" t="s">
        <v>2159</v>
      </c>
      <c r="C123" s="1714"/>
      <c r="D123" s="1714"/>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5"/>
      <c r="AH123" s="1716" t="s">
        <v>2233</v>
      </c>
      <c r="AI123" s="1717"/>
      <c r="AJ123" s="1717"/>
      <c r="AK123" s="1718"/>
      <c r="AL123" s="263"/>
      <c r="AM123" s="241"/>
    </row>
    <row r="124" spans="1:39" ht="15" customHeight="1">
      <c r="A124" s="174"/>
      <c r="B124" s="1713" t="s">
        <v>2160</v>
      </c>
      <c r="C124" s="1714"/>
      <c r="D124" s="1714"/>
      <c r="E124" s="1714"/>
      <c r="F124" s="1714"/>
      <c r="G124" s="1714"/>
      <c r="H124" s="1714"/>
      <c r="I124" s="1714"/>
      <c r="J124" s="1714"/>
      <c r="K124" s="1714"/>
      <c r="L124" s="1714"/>
      <c r="M124" s="1714"/>
      <c r="N124" s="1714"/>
      <c r="O124" s="1714"/>
      <c r="P124" s="1714"/>
      <c r="Q124" s="1714"/>
      <c r="R124" s="1714"/>
      <c r="S124" s="1714"/>
      <c r="T124" s="1714"/>
      <c r="U124" s="1714"/>
      <c r="V124" s="1714"/>
      <c r="W124" s="1714"/>
      <c r="X124" s="1714"/>
      <c r="Y124" s="1714"/>
      <c r="Z124" s="1714"/>
      <c r="AA124" s="1714"/>
      <c r="AB124" s="1714"/>
      <c r="AC124" s="1714"/>
      <c r="AD124" s="1714"/>
      <c r="AE124" s="1714"/>
      <c r="AF124" s="1714"/>
      <c r="AG124" s="1715"/>
      <c r="AH124" s="1716" t="s">
        <v>2234</v>
      </c>
      <c r="AI124" s="1717"/>
      <c r="AJ124" s="1717"/>
      <c r="AK124" s="1718"/>
      <c r="AL124" s="263"/>
      <c r="AM124" s="241"/>
    </row>
    <row r="125" spans="1:39" ht="15" customHeight="1">
      <c r="A125" s="174"/>
      <c r="B125" s="1713" t="s">
        <v>2161</v>
      </c>
      <c r="C125" s="1714"/>
      <c r="D125" s="1714"/>
      <c r="E125" s="1714"/>
      <c r="F125" s="1714"/>
      <c r="G125" s="1714"/>
      <c r="H125" s="1714"/>
      <c r="I125" s="1714"/>
      <c r="J125" s="1714"/>
      <c r="K125" s="1714"/>
      <c r="L125" s="1714"/>
      <c r="M125" s="1714"/>
      <c r="N125" s="1714"/>
      <c r="O125" s="1714"/>
      <c r="P125" s="1714"/>
      <c r="Q125" s="1714"/>
      <c r="R125" s="1714"/>
      <c r="S125" s="1714"/>
      <c r="T125" s="1714"/>
      <c r="U125" s="1714"/>
      <c r="V125" s="1714"/>
      <c r="W125" s="1714"/>
      <c r="X125" s="1714"/>
      <c r="Y125" s="1714"/>
      <c r="Z125" s="1714"/>
      <c r="AA125" s="1714"/>
      <c r="AB125" s="1714"/>
      <c r="AC125" s="1714"/>
      <c r="AD125" s="1714"/>
      <c r="AE125" s="1714"/>
      <c r="AF125" s="1714"/>
      <c r="AG125" s="1715"/>
      <c r="AH125" s="1716" t="s">
        <v>2235</v>
      </c>
      <c r="AI125" s="1717"/>
      <c r="AJ125" s="1717"/>
      <c r="AK125" s="1718"/>
      <c r="AL125" s="263"/>
      <c r="AM125" s="241"/>
    </row>
    <row r="126" spans="1:39" ht="15" customHeight="1">
      <c r="A126" s="174"/>
      <c r="B126" s="1713" t="s">
        <v>2162</v>
      </c>
      <c r="C126" s="1714"/>
      <c r="D126" s="1714"/>
      <c r="E126" s="1714"/>
      <c r="F126" s="1714"/>
      <c r="G126" s="1714"/>
      <c r="H126" s="1714"/>
      <c r="I126" s="1714"/>
      <c r="J126" s="1714"/>
      <c r="K126" s="1714"/>
      <c r="L126" s="1714"/>
      <c r="M126" s="1714"/>
      <c r="N126" s="1714"/>
      <c r="O126" s="1714"/>
      <c r="P126" s="1714"/>
      <c r="Q126" s="1714"/>
      <c r="R126" s="1714"/>
      <c r="S126" s="1714"/>
      <c r="T126" s="1714"/>
      <c r="U126" s="1714"/>
      <c r="V126" s="1714"/>
      <c r="W126" s="1714"/>
      <c r="X126" s="1714"/>
      <c r="Y126" s="1714"/>
      <c r="Z126" s="1714"/>
      <c r="AA126" s="1714"/>
      <c r="AB126" s="1714"/>
      <c r="AC126" s="1714"/>
      <c r="AD126" s="1714"/>
      <c r="AE126" s="1714"/>
      <c r="AF126" s="1714"/>
      <c r="AG126" s="1715"/>
      <c r="AH126" s="1716" t="s">
        <v>2236</v>
      </c>
      <c r="AI126" s="1717"/>
      <c r="AJ126" s="1717"/>
      <c r="AK126" s="1718"/>
      <c r="AL126" s="263"/>
      <c r="AM126" s="241"/>
    </row>
    <row r="127" spans="1:39" ht="15" customHeight="1">
      <c r="A127" s="174"/>
      <c r="B127" s="1713" t="s">
        <v>2163</v>
      </c>
      <c r="C127" s="1714"/>
      <c r="D127" s="1714"/>
      <c r="E127" s="1714"/>
      <c r="F127" s="1714"/>
      <c r="G127" s="1714"/>
      <c r="H127" s="1714"/>
      <c r="I127" s="1714"/>
      <c r="J127" s="1714"/>
      <c r="K127" s="1714"/>
      <c r="L127" s="1714"/>
      <c r="M127" s="1714"/>
      <c r="N127" s="1714"/>
      <c r="O127" s="1714"/>
      <c r="P127" s="1714"/>
      <c r="Q127" s="1714"/>
      <c r="R127" s="1714"/>
      <c r="S127" s="1714"/>
      <c r="T127" s="1714"/>
      <c r="U127" s="1714"/>
      <c r="V127" s="1714"/>
      <c r="W127" s="1714"/>
      <c r="X127" s="1714"/>
      <c r="Y127" s="1714"/>
      <c r="Z127" s="1714"/>
      <c r="AA127" s="1714"/>
      <c r="AB127" s="1714"/>
      <c r="AC127" s="1714"/>
      <c r="AD127" s="1714"/>
      <c r="AE127" s="1714"/>
      <c r="AF127" s="1714"/>
      <c r="AG127" s="1715"/>
      <c r="AH127" s="1716" t="s">
        <v>2237</v>
      </c>
      <c r="AI127" s="1717"/>
      <c r="AJ127" s="1717"/>
      <c r="AK127" s="1718"/>
      <c r="AL127" s="263"/>
      <c r="AM127" s="241"/>
    </row>
    <row r="128" spans="1:39" ht="15" customHeight="1">
      <c r="A128" s="174"/>
      <c r="B128" s="1713" t="s">
        <v>2164</v>
      </c>
      <c r="C128" s="1714"/>
      <c r="D128" s="1714"/>
      <c r="E128" s="1714"/>
      <c r="F128" s="1714"/>
      <c r="G128" s="1714"/>
      <c r="H128" s="1714"/>
      <c r="I128" s="1714"/>
      <c r="J128" s="1714"/>
      <c r="K128" s="1714"/>
      <c r="L128" s="1714"/>
      <c r="M128" s="1714"/>
      <c r="N128" s="1714"/>
      <c r="O128" s="1714"/>
      <c r="P128" s="1714"/>
      <c r="Q128" s="1714"/>
      <c r="R128" s="1714"/>
      <c r="S128" s="1714"/>
      <c r="T128" s="1714"/>
      <c r="U128" s="1714"/>
      <c r="V128" s="1714"/>
      <c r="W128" s="1714"/>
      <c r="X128" s="1714"/>
      <c r="Y128" s="1714"/>
      <c r="Z128" s="1714"/>
      <c r="AA128" s="1714"/>
      <c r="AB128" s="1714"/>
      <c r="AC128" s="1714"/>
      <c r="AD128" s="1714"/>
      <c r="AE128" s="1714"/>
      <c r="AF128" s="1714"/>
      <c r="AG128" s="1715"/>
      <c r="AH128" s="1716" t="s">
        <v>2238</v>
      </c>
      <c r="AI128" s="1717"/>
      <c r="AJ128" s="1717"/>
      <c r="AK128" s="1718"/>
      <c r="AL128" s="263"/>
      <c r="AM128" s="241"/>
    </row>
    <row r="129" spans="1:39" ht="15" customHeight="1">
      <c r="A129" s="174"/>
      <c r="B129" s="1713" t="s">
        <v>2165</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1714"/>
      <c r="AC129" s="1714"/>
      <c r="AD129" s="1714"/>
      <c r="AE129" s="1714"/>
      <c r="AF129" s="1714"/>
      <c r="AG129" s="1715"/>
      <c r="AH129" s="1716" t="s">
        <v>2239</v>
      </c>
      <c r="AI129" s="1717"/>
      <c r="AJ129" s="1717"/>
      <c r="AK129" s="1718"/>
      <c r="AL129" s="263"/>
      <c r="AM129" s="241"/>
    </row>
    <row r="130" spans="1:39" ht="45" customHeight="1">
      <c r="A130" s="174"/>
      <c r="B130" s="1713" t="s">
        <v>2166</v>
      </c>
      <c r="C130" s="1714"/>
      <c r="D130" s="1714"/>
      <c r="E130" s="1714"/>
      <c r="F130" s="1714"/>
      <c r="G130" s="1714"/>
      <c r="H130" s="1714"/>
      <c r="I130" s="1714"/>
      <c r="J130" s="1714"/>
      <c r="K130" s="1714"/>
      <c r="L130" s="1714"/>
      <c r="M130" s="1714"/>
      <c r="N130" s="1714"/>
      <c r="O130" s="1714"/>
      <c r="P130" s="1714"/>
      <c r="Q130" s="1714"/>
      <c r="R130" s="1714"/>
      <c r="S130" s="1714"/>
      <c r="T130" s="1714"/>
      <c r="U130" s="1714"/>
      <c r="V130" s="1714"/>
      <c r="W130" s="1714"/>
      <c r="X130" s="1714"/>
      <c r="Y130" s="1714"/>
      <c r="Z130" s="1714"/>
      <c r="AA130" s="1714"/>
      <c r="AB130" s="1714"/>
      <c r="AC130" s="1714"/>
      <c r="AD130" s="1714"/>
      <c r="AE130" s="1714"/>
      <c r="AF130" s="1714"/>
      <c r="AG130" s="1715"/>
      <c r="AH130" s="1716" t="s">
        <v>2240</v>
      </c>
      <c r="AI130" s="1717"/>
      <c r="AJ130" s="1717"/>
      <c r="AK130" s="1718"/>
      <c r="AL130" s="263"/>
      <c r="AM130" s="241"/>
    </row>
    <row r="131" spans="1:39" ht="15" customHeight="1">
      <c r="A131" s="174"/>
      <c r="B131" s="1713" t="s">
        <v>2167</v>
      </c>
      <c r="C131" s="1714"/>
      <c r="D131" s="1714"/>
      <c r="E131" s="1714"/>
      <c r="F131" s="1714"/>
      <c r="G131" s="1714"/>
      <c r="H131" s="1714"/>
      <c r="I131" s="1714"/>
      <c r="J131" s="1714"/>
      <c r="K131" s="1714"/>
      <c r="L131" s="1714"/>
      <c r="M131" s="1714"/>
      <c r="N131" s="1714"/>
      <c r="O131" s="1714"/>
      <c r="P131" s="1714"/>
      <c r="Q131" s="1714"/>
      <c r="R131" s="1714"/>
      <c r="S131" s="1714"/>
      <c r="T131" s="1714"/>
      <c r="U131" s="1714"/>
      <c r="V131" s="1714"/>
      <c r="W131" s="1714"/>
      <c r="X131" s="1714"/>
      <c r="Y131" s="1714"/>
      <c r="Z131" s="1714"/>
      <c r="AA131" s="1714"/>
      <c r="AB131" s="1714"/>
      <c r="AC131" s="1714"/>
      <c r="AD131" s="1714"/>
      <c r="AE131" s="1714"/>
      <c r="AF131" s="1714"/>
      <c r="AG131" s="1715"/>
      <c r="AH131" s="1716" t="s">
        <v>2241</v>
      </c>
      <c r="AI131" s="1717"/>
      <c r="AJ131" s="1717"/>
      <c r="AK131" s="1718"/>
      <c r="AL131" s="263"/>
      <c r="AM131" s="241"/>
    </row>
    <row r="132" spans="1:39" ht="15" customHeight="1">
      <c r="A132" s="174"/>
      <c r="B132" s="1713" t="s">
        <v>2168</v>
      </c>
      <c r="C132" s="1714"/>
      <c r="D132" s="1714"/>
      <c r="E132" s="1714"/>
      <c r="F132" s="1714"/>
      <c r="G132" s="1714"/>
      <c r="H132" s="1714"/>
      <c r="I132" s="1714"/>
      <c r="J132" s="1714"/>
      <c r="K132" s="1714"/>
      <c r="L132" s="1714"/>
      <c r="M132" s="1714"/>
      <c r="N132" s="1714"/>
      <c r="O132" s="1714"/>
      <c r="P132" s="1714"/>
      <c r="Q132" s="1714"/>
      <c r="R132" s="1714"/>
      <c r="S132" s="1714"/>
      <c r="T132" s="1714"/>
      <c r="U132" s="1714"/>
      <c r="V132" s="1714"/>
      <c r="W132" s="1714"/>
      <c r="X132" s="1714"/>
      <c r="Y132" s="1714"/>
      <c r="Z132" s="1714"/>
      <c r="AA132" s="1714"/>
      <c r="AB132" s="1714"/>
      <c r="AC132" s="1714"/>
      <c r="AD132" s="1714"/>
      <c r="AE132" s="1714"/>
      <c r="AF132" s="1714"/>
      <c r="AG132" s="1715"/>
      <c r="AH132" s="1716" t="s">
        <v>2242</v>
      </c>
      <c r="AI132" s="1717"/>
      <c r="AJ132" s="1717"/>
      <c r="AK132" s="1718"/>
      <c r="AL132" s="263"/>
      <c r="AM132" s="241"/>
    </row>
    <row r="133" spans="1:39" ht="15" customHeight="1">
      <c r="A133" s="174"/>
      <c r="B133" s="1713" t="s">
        <v>2329</v>
      </c>
      <c r="C133" s="1714"/>
      <c r="D133" s="1714"/>
      <c r="E133" s="1714"/>
      <c r="F133" s="1714"/>
      <c r="G133" s="1714"/>
      <c r="H133" s="1714"/>
      <c r="I133" s="1714"/>
      <c r="J133" s="1714"/>
      <c r="K133" s="1714"/>
      <c r="L133" s="1714"/>
      <c r="M133" s="1714"/>
      <c r="N133" s="1714"/>
      <c r="O133" s="1714"/>
      <c r="P133" s="1714"/>
      <c r="Q133" s="1714"/>
      <c r="R133" s="1714"/>
      <c r="S133" s="1714"/>
      <c r="T133" s="1714"/>
      <c r="U133" s="1714"/>
      <c r="V133" s="1714"/>
      <c r="W133" s="1714"/>
      <c r="X133" s="1714"/>
      <c r="Y133" s="1714"/>
      <c r="Z133" s="1714"/>
      <c r="AA133" s="1714"/>
      <c r="AB133" s="1714"/>
      <c r="AC133" s="1714"/>
      <c r="AD133" s="1714"/>
      <c r="AE133" s="1714"/>
      <c r="AF133" s="1714"/>
      <c r="AG133" s="1715"/>
      <c r="AH133" s="1716" t="s">
        <v>2243</v>
      </c>
      <c r="AI133" s="1717"/>
      <c r="AJ133" s="1717"/>
      <c r="AK133" s="1718"/>
      <c r="AL133" s="263"/>
      <c r="AM133" s="241"/>
    </row>
    <row r="134" spans="1:39" ht="15" customHeight="1">
      <c r="A134" s="174"/>
      <c r="B134" s="1713" t="s">
        <v>2330</v>
      </c>
      <c r="C134" s="1714"/>
      <c r="D134" s="1714"/>
      <c r="E134" s="1714"/>
      <c r="F134" s="1714"/>
      <c r="G134" s="1714"/>
      <c r="H134" s="1714"/>
      <c r="I134" s="1714"/>
      <c r="J134" s="1714"/>
      <c r="K134" s="1714"/>
      <c r="L134" s="1714"/>
      <c r="M134" s="1714"/>
      <c r="N134" s="1714"/>
      <c r="O134" s="1714"/>
      <c r="P134" s="1714"/>
      <c r="Q134" s="1714"/>
      <c r="R134" s="1714"/>
      <c r="S134" s="1714"/>
      <c r="T134" s="1714"/>
      <c r="U134" s="1714"/>
      <c r="V134" s="1714"/>
      <c r="W134" s="1714"/>
      <c r="X134" s="1714"/>
      <c r="Y134" s="1714"/>
      <c r="Z134" s="1714"/>
      <c r="AA134" s="1714"/>
      <c r="AB134" s="1714"/>
      <c r="AC134" s="1714"/>
      <c r="AD134" s="1714"/>
      <c r="AE134" s="1714"/>
      <c r="AF134" s="1714"/>
      <c r="AG134" s="1715"/>
      <c r="AH134" s="1716" t="s">
        <v>2244</v>
      </c>
      <c r="AI134" s="1717"/>
      <c r="AJ134" s="1717"/>
      <c r="AK134" s="1718"/>
      <c r="AL134" s="263"/>
      <c r="AM134" s="241"/>
    </row>
    <row r="135" spans="1:39" ht="84.95" customHeight="1">
      <c r="A135" s="174"/>
      <c r="B135" s="1713" t="s">
        <v>2331</v>
      </c>
      <c r="C135" s="1714"/>
      <c r="D135" s="1714"/>
      <c r="E135" s="1714"/>
      <c r="F135" s="1714"/>
      <c r="G135" s="1714"/>
      <c r="H135" s="1714"/>
      <c r="I135" s="1714"/>
      <c r="J135" s="1714"/>
      <c r="K135" s="1714"/>
      <c r="L135" s="1714"/>
      <c r="M135" s="1714"/>
      <c r="N135" s="1714"/>
      <c r="O135" s="1714"/>
      <c r="P135" s="1714"/>
      <c r="Q135" s="1714"/>
      <c r="R135" s="1714"/>
      <c r="S135" s="1714"/>
      <c r="T135" s="1714"/>
      <c r="U135" s="1714"/>
      <c r="V135" s="1714"/>
      <c r="W135" s="1714"/>
      <c r="X135" s="1714"/>
      <c r="Y135" s="1714"/>
      <c r="Z135" s="1714"/>
      <c r="AA135" s="1714"/>
      <c r="AB135" s="1714"/>
      <c r="AC135" s="1714"/>
      <c r="AD135" s="1714"/>
      <c r="AE135" s="1714"/>
      <c r="AF135" s="1714"/>
      <c r="AG135" s="1715"/>
      <c r="AH135" s="1716" t="s">
        <v>2245</v>
      </c>
      <c r="AI135" s="1717"/>
      <c r="AJ135" s="1717"/>
      <c r="AK135" s="1718"/>
      <c r="AL135" s="263"/>
      <c r="AM135" s="241"/>
    </row>
    <row r="136" spans="1:39" ht="15" customHeight="1">
      <c r="A136" s="174"/>
      <c r="B136" s="1713" t="s">
        <v>2169</v>
      </c>
      <c r="C136" s="1714"/>
      <c r="D136" s="1714"/>
      <c r="E136" s="1714"/>
      <c r="F136" s="1714"/>
      <c r="G136" s="1714"/>
      <c r="H136" s="1714"/>
      <c r="I136" s="1714"/>
      <c r="J136" s="1714"/>
      <c r="K136" s="1714"/>
      <c r="L136" s="1714"/>
      <c r="M136" s="1714"/>
      <c r="N136" s="1714"/>
      <c r="O136" s="1714"/>
      <c r="P136" s="1714"/>
      <c r="Q136" s="1714"/>
      <c r="R136" s="1714"/>
      <c r="S136" s="1714"/>
      <c r="T136" s="1714"/>
      <c r="U136" s="1714"/>
      <c r="V136" s="1714"/>
      <c r="W136" s="1714"/>
      <c r="X136" s="1714"/>
      <c r="Y136" s="1714"/>
      <c r="Z136" s="1714"/>
      <c r="AA136" s="1714"/>
      <c r="AB136" s="1714"/>
      <c r="AC136" s="1714"/>
      <c r="AD136" s="1714"/>
      <c r="AE136" s="1714"/>
      <c r="AF136" s="1714"/>
      <c r="AG136" s="1715"/>
      <c r="AH136" s="1716" t="s">
        <v>2246</v>
      </c>
      <c r="AI136" s="1717"/>
      <c r="AJ136" s="1717"/>
      <c r="AK136" s="1718"/>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83" t="s">
        <v>2469</v>
      </c>
      <c r="B138" s="1583"/>
      <c r="C138" s="1583"/>
      <c r="D138" s="1583"/>
      <c r="E138" s="1583"/>
      <c r="F138" s="1583"/>
      <c r="G138" s="1583"/>
      <c r="H138" s="1583"/>
      <c r="I138" s="1583"/>
      <c r="J138" s="1583"/>
      <c r="K138" s="1583"/>
      <c r="L138" s="1583"/>
      <c r="M138" s="1583"/>
      <c r="N138" s="1583"/>
      <c r="O138" s="1583"/>
      <c r="P138" s="1583"/>
      <c r="Q138" s="1583"/>
      <c r="R138" s="1583"/>
      <c r="S138" s="1583"/>
      <c r="T138" s="1583"/>
      <c r="U138" s="1583"/>
      <c r="V138" s="1583"/>
      <c r="W138" s="1583"/>
      <c r="X138" s="1583"/>
      <c r="Y138" s="1583"/>
      <c r="Z138" s="1583"/>
      <c r="AA138" s="1583"/>
      <c r="AB138" s="1583"/>
      <c r="AC138" s="1583"/>
      <c r="AD138" s="1583"/>
      <c r="AE138" s="1583"/>
      <c r="AF138" s="1583"/>
      <c r="AG138" s="1583"/>
      <c r="AH138" s="1583"/>
      <c r="AI138" s="1583"/>
      <c r="AJ138" s="1583"/>
      <c r="AK138" s="1583"/>
      <c r="AL138" s="1583"/>
      <c r="AM138" s="241"/>
    </row>
    <row r="139" spans="1:39" ht="12.6" customHeight="1">
      <c r="A139" s="1583"/>
      <c r="B139" s="1583"/>
      <c r="C139" s="1583"/>
      <c r="D139" s="1583"/>
      <c r="E139" s="1583"/>
      <c r="F139" s="1583"/>
      <c r="G139" s="1583"/>
      <c r="H139" s="1583"/>
      <c r="I139" s="1583"/>
      <c r="J139" s="1583"/>
      <c r="K139" s="1583"/>
      <c r="L139" s="1583"/>
      <c r="M139" s="1583"/>
      <c r="N139" s="1583"/>
      <c r="O139" s="1583"/>
      <c r="P139" s="1583"/>
      <c r="Q139" s="1583"/>
      <c r="R139" s="1583"/>
      <c r="S139" s="1583"/>
      <c r="T139" s="1583"/>
      <c r="U139" s="1583"/>
      <c r="V139" s="1583"/>
      <c r="W139" s="1583"/>
      <c r="X139" s="1583"/>
      <c r="Y139" s="1583"/>
      <c r="Z139" s="1583"/>
      <c r="AA139" s="1583"/>
      <c r="AB139" s="1583"/>
      <c r="AC139" s="1583"/>
      <c r="AD139" s="1583"/>
      <c r="AE139" s="1583"/>
      <c r="AF139" s="1583"/>
      <c r="AG139" s="1583"/>
      <c r="AH139" s="1583"/>
      <c r="AI139" s="1583"/>
      <c r="AJ139" s="1583"/>
      <c r="AK139" s="1583"/>
      <c r="AL139" s="1583"/>
      <c r="AM139" s="241"/>
    </row>
    <row r="140" spans="1:39" ht="15" customHeight="1">
      <c r="A140" s="174"/>
      <c r="B140" s="1719" t="s">
        <v>2314</v>
      </c>
      <c r="C140" s="1719"/>
      <c r="D140" s="1719"/>
      <c r="E140" s="1719"/>
      <c r="F140" s="1719"/>
      <c r="G140" s="1719"/>
      <c r="H140" s="1719"/>
      <c r="I140" s="1719"/>
      <c r="J140" s="1719"/>
      <c r="K140" s="1719"/>
      <c r="L140" s="1719"/>
      <c r="M140" s="1719"/>
      <c r="N140" s="1719"/>
      <c r="O140" s="1719"/>
      <c r="P140" s="1719"/>
      <c r="Q140" s="1719"/>
      <c r="R140" s="1719"/>
      <c r="S140" s="1719"/>
      <c r="T140" s="1719"/>
      <c r="U140" s="1719"/>
      <c r="V140" s="1719"/>
      <c r="W140" s="1719"/>
      <c r="X140" s="1719"/>
      <c r="Y140" s="1719"/>
      <c r="Z140" s="1719"/>
      <c r="AA140" s="1719"/>
      <c r="AB140" s="1719"/>
      <c r="AC140" s="1719"/>
      <c r="AD140" s="1719"/>
      <c r="AE140" s="1719"/>
      <c r="AF140" s="1719"/>
      <c r="AG140" s="1719"/>
      <c r="AH140" s="1719" t="s">
        <v>2170</v>
      </c>
      <c r="AI140" s="1719"/>
      <c r="AJ140" s="1719"/>
      <c r="AK140" s="1719"/>
      <c r="AL140" s="174"/>
      <c r="AM140" s="241"/>
    </row>
    <row r="141" spans="1:39" ht="15" customHeight="1">
      <c r="A141" s="174"/>
      <c r="B141" s="1709" t="s">
        <v>2315</v>
      </c>
      <c r="C141" s="1709"/>
      <c r="D141" s="1709"/>
      <c r="E141" s="1709"/>
      <c r="F141" s="1709"/>
      <c r="G141" s="1709"/>
      <c r="H141" s="1709"/>
      <c r="I141" s="1709"/>
      <c r="J141" s="1709"/>
      <c r="K141" s="1709"/>
      <c r="L141" s="1709"/>
      <c r="M141" s="1709"/>
      <c r="N141" s="1709"/>
      <c r="O141" s="1709"/>
      <c r="P141" s="1709"/>
      <c r="Q141" s="1709"/>
      <c r="R141" s="1709"/>
      <c r="S141" s="1709"/>
      <c r="T141" s="1709"/>
      <c r="U141" s="1709"/>
      <c r="V141" s="1709"/>
      <c r="W141" s="1709"/>
      <c r="X141" s="1709"/>
      <c r="Y141" s="1709"/>
      <c r="Z141" s="1709"/>
      <c r="AA141" s="1709"/>
      <c r="AB141" s="1709"/>
      <c r="AC141" s="1709"/>
      <c r="AD141" s="1709"/>
      <c r="AE141" s="1709"/>
      <c r="AF141" s="1709"/>
      <c r="AG141" s="1709"/>
      <c r="AH141" s="1710" t="s">
        <v>2281</v>
      </c>
      <c r="AI141" s="1711"/>
      <c r="AJ141" s="1711"/>
      <c r="AK141" s="1712"/>
      <c r="AL141" s="174"/>
      <c r="AM141" s="241"/>
    </row>
    <row r="142" spans="1:39" ht="15" customHeight="1">
      <c r="A142" s="174"/>
      <c r="B142" s="1709" t="s">
        <v>2316</v>
      </c>
      <c r="C142" s="1709"/>
      <c r="D142" s="1709"/>
      <c r="E142" s="1709"/>
      <c r="F142" s="1709"/>
      <c r="G142" s="1709"/>
      <c r="H142" s="1709"/>
      <c r="I142" s="1709"/>
      <c r="J142" s="1709"/>
      <c r="K142" s="1709"/>
      <c r="L142" s="1709"/>
      <c r="M142" s="1709"/>
      <c r="N142" s="1709"/>
      <c r="O142" s="1709"/>
      <c r="P142" s="1709"/>
      <c r="Q142" s="1709"/>
      <c r="R142" s="1709"/>
      <c r="S142" s="1709"/>
      <c r="T142" s="1709"/>
      <c r="U142" s="1709"/>
      <c r="V142" s="1709"/>
      <c r="W142" s="1709"/>
      <c r="X142" s="1709"/>
      <c r="Y142" s="1709"/>
      <c r="Z142" s="1709"/>
      <c r="AA142" s="1709"/>
      <c r="AB142" s="1709"/>
      <c r="AC142" s="1709"/>
      <c r="AD142" s="1709"/>
      <c r="AE142" s="1709"/>
      <c r="AF142" s="1709"/>
      <c r="AG142" s="1709"/>
      <c r="AH142" s="1710" t="s">
        <v>2319</v>
      </c>
      <c r="AI142" s="1711"/>
      <c r="AJ142" s="1711"/>
      <c r="AK142" s="1712"/>
      <c r="AL142" s="174"/>
      <c r="AM142" s="241"/>
    </row>
    <row r="143" spans="1:39" ht="15" customHeight="1">
      <c r="A143" s="174"/>
      <c r="B143" s="1709" t="s">
        <v>2317</v>
      </c>
      <c r="C143" s="1709"/>
      <c r="D143" s="1709"/>
      <c r="E143" s="1709"/>
      <c r="F143" s="1709"/>
      <c r="G143" s="1709"/>
      <c r="H143" s="1709"/>
      <c r="I143" s="1709"/>
      <c r="J143" s="1709"/>
      <c r="K143" s="1709"/>
      <c r="L143" s="1709"/>
      <c r="M143" s="1709"/>
      <c r="N143" s="1709"/>
      <c r="O143" s="1709"/>
      <c r="P143" s="1709"/>
      <c r="Q143" s="1709"/>
      <c r="R143" s="1709"/>
      <c r="S143" s="1709"/>
      <c r="T143" s="1709"/>
      <c r="U143" s="1709"/>
      <c r="V143" s="1709"/>
      <c r="W143" s="1709"/>
      <c r="X143" s="1709"/>
      <c r="Y143" s="1709"/>
      <c r="Z143" s="1709"/>
      <c r="AA143" s="1709"/>
      <c r="AB143" s="1709"/>
      <c r="AC143" s="1709"/>
      <c r="AD143" s="1709"/>
      <c r="AE143" s="1709"/>
      <c r="AF143" s="1709"/>
      <c r="AG143" s="1709"/>
      <c r="AH143" s="1710" t="s">
        <v>2320</v>
      </c>
      <c r="AI143" s="1711"/>
      <c r="AJ143" s="1711"/>
      <c r="AK143" s="1712"/>
      <c r="AL143" s="174"/>
      <c r="AM143" s="241"/>
    </row>
    <row r="144" spans="1:39" ht="15" customHeight="1">
      <c r="A144" s="174"/>
      <c r="B144" s="1709" t="s">
        <v>2318</v>
      </c>
      <c r="C144" s="1709"/>
      <c r="D144" s="1709"/>
      <c r="E144" s="1709"/>
      <c r="F144" s="1709"/>
      <c r="G144" s="1709"/>
      <c r="H144" s="1709"/>
      <c r="I144" s="1709"/>
      <c r="J144" s="1709"/>
      <c r="K144" s="1709"/>
      <c r="L144" s="1709"/>
      <c r="M144" s="1709"/>
      <c r="N144" s="1709"/>
      <c r="O144" s="1709"/>
      <c r="P144" s="1709"/>
      <c r="Q144" s="1709"/>
      <c r="R144" s="1709"/>
      <c r="S144" s="1709"/>
      <c r="T144" s="1709"/>
      <c r="U144" s="1709"/>
      <c r="V144" s="1709"/>
      <c r="W144" s="1709"/>
      <c r="X144" s="1709"/>
      <c r="Y144" s="1709"/>
      <c r="Z144" s="1709"/>
      <c r="AA144" s="1709"/>
      <c r="AB144" s="1709"/>
      <c r="AC144" s="1709"/>
      <c r="AD144" s="1709"/>
      <c r="AE144" s="1709"/>
      <c r="AF144" s="1709"/>
      <c r="AG144" s="1709"/>
      <c r="AH144" s="1710" t="s">
        <v>2321</v>
      </c>
      <c r="AI144" s="1711"/>
      <c r="AJ144" s="1711"/>
      <c r="AK144" s="1712"/>
      <c r="AL144" s="174"/>
      <c r="AM144" s="241"/>
    </row>
    <row r="145" spans="1:44" ht="15" customHeight="1">
      <c r="A145" s="174"/>
      <c r="B145" s="1709" t="s">
        <v>2333</v>
      </c>
      <c r="C145" s="1709"/>
      <c r="D145" s="1709"/>
      <c r="E145" s="1709"/>
      <c r="F145" s="1709"/>
      <c r="G145" s="1709"/>
      <c r="H145" s="1709"/>
      <c r="I145" s="1709"/>
      <c r="J145" s="1709"/>
      <c r="K145" s="1709"/>
      <c r="L145" s="1709"/>
      <c r="M145" s="1709"/>
      <c r="N145" s="1709"/>
      <c r="O145" s="1709"/>
      <c r="P145" s="1709"/>
      <c r="Q145" s="1709"/>
      <c r="R145" s="1709"/>
      <c r="S145" s="1709"/>
      <c r="T145" s="1709"/>
      <c r="U145" s="1709"/>
      <c r="V145" s="1709"/>
      <c r="W145" s="1709"/>
      <c r="X145" s="1709"/>
      <c r="Y145" s="1709"/>
      <c r="Z145" s="1709"/>
      <c r="AA145" s="1709"/>
      <c r="AB145" s="1709"/>
      <c r="AC145" s="1709"/>
      <c r="AD145" s="1709"/>
      <c r="AE145" s="1709"/>
      <c r="AF145" s="1709"/>
      <c r="AG145" s="1709"/>
      <c r="AH145" s="1710" t="s">
        <v>2322</v>
      </c>
      <c r="AI145" s="1711"/>
      <c r="AJ145" s="1711"/>
      <c r="AK145" s="1712"/>
      <c r="AL145" s="174"/>
      <c r="AM145" s="241"/>
    </row>
    <row r="146" spans="1:44" ht="15" customHeight="1">
      <c r="A146" s="174"/>
      <c r="B146" s="1709" t="s">
        <v>2169</v>
      </c>
      <c r="C146" s="1709"/>
      <c r="D146" s="1709"/>
      <c r="E146" s="1709"/>
      <c r="F146" s="1709"/>
      <c r="G146" s="1709"/>
      <c r="H146" s="1709"/>
      <c r="I146" s="1709"/>
      <c r="J146" s="1709"/>
      <c r="K146" s="1709"/>
      <c r="L146" s="1709"/>
      <c r="M146" s="1709"/>
      <c r="N146" s="1709"/>
      <c r="O146" s="1709"/>
      <c r="P146" s="1709"/>
      <c r="Q146" s="1709"/>
      <c r="R146" s="1709"/>
      <c r="S146" s="1709"/>
      <c r="T146" s="1709"/>
      <c r="U146" s="1709"/>
      <c r="V146" s="1709"/>
      <c r="W146" s="1709"/>
      <c r="X146" s="1709"/>
      <c r="Y146" s="1709"/>
      <c r="Z146" s="1709"/>
      <c r="AA146" s="1709"/>
      <c r="AB146" s="1709"/>
      <c r="AC146" s="1709"/>
      <c r="AD146" s="1709"/>
      <c r="AE146" s="1709"/>
      <c r="AF146" s="1709"/>
      <c r="AG146" s="1709"/>
      <c r="AH146" s="1710" t="s">
        <v>2323</v>
      </c>
      <c r="AI146" s="1711"/>
      <c r="AJ146" s="1711"/>
      <c r="AK146" s="1712"/>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83" t="s">
        <v>2470</v>
      </c>
      <c r="B148" s="1583"/>
      <c r="C148" s="1583"/>
      <c r="D148" s="1583"/>
      <c r="E148" s="1583"/>
      <c r="F148" s="1583"/>
      <c r="G148" s="1583"/>
      <c r="H148" s="1583"/>
      <c r="I148" s="1583"/>
      <c r="J148" s="1583"/>
      <c r="K148" s="1583"/>
      <c r="L148" s="1583"/>
      <c r="M148" s="1583"/>
      <c r="N148" s="1583"/>
      <c r="O148" s="1583"/>
      <c r="P148" s="1583"/>
      <c r="Q148" s="1583"/>
      <c r="R148" s="1583"/>
      <c r="S148" s="1583"/>
      <c r="T148" s="1583"/>
      <c r="U148" s="1583"/>
      <c r="V148" s="1583"/>
      <c r="W148" s="1583"/>
      <c r="X148" s="1583"/>
      <c r="Y148" s="1583"/>
      <c r="Z148" s="1583"/>
      <c r="AA148" s="1583"/>
      <c r="AB148" s="1583"/>
      <c r="AC148" s="1583"/>
      <c r="AD148" s="1583"/>
      <c r="AE148" s="1583"/>
      <c r="AF148" s="1583"/>
      <c r="AG148" s="1583"/>
      <c r="AH148" s="1583"/>
      <c r="AI148" s="1583"/>
      <c r="AJ148" s="1583"/>
      <c r="AK148" s="1583"/>
      <c r="AL148" s="1583"/>
      <c r="AM148" s="4"/>
      <c r="AN148" s="4"/>
      <c r="AO148" s="4"/>
      <c r="AP148" s="4"/>
      <c r="AQ148" s="4"/>
      <c r="AR148" s="4"/>
    </row>
    <row r="149" spans="1:44" ht="15" customHeight="1">
      <c r="A149" s="1583"/>
      <c r="B149" s="1583"/>
      <c r="C149" s="1583"/>
      <c r="D149" s="1583"/>
      <c r="E149" s="1583"/>
      <c r="F149" s="1583"/>
      <c r="G149" s="1583"/>
      <c r="H149" s="1583"/>
      <c r="I149" s="1583"/>
      <c r="J149" s="1583"/>
      <c r="K149" s="1583"/>
      <c r="L149" s="1583"/>
      <c r="M149" s="1583"/>
      <c r="N149" s="1583"/>
      <c r="O149" s="1583"/>
      <c r="P149" s="1583"/>
      <c r="Q149" s="1583"/>
      <c r="R149" s="1583"/>
      <c r="S149" s="1583"/>
      <c r="T149" s="1583"/>
      <c r="U149" s="1583"/>
      <c r="V149" s="1583"/>
      <c r="W149" s="1583"/>
      <c r="X149" s="1583"/>
      <c r="Y149" s="1583"/>
      <c r="Z149" s="1583"/>
      <c r="AA149" s="1583"/>
      <c r="AB149" s="1583"/>
      <c r="AC149" s="1583"/>
      <c r="AD149" s="1583"/>
      <c r="AE149" s="1583"/>
      <c r="AF149" s="1583"/>
      <c r="AG149" s="1583"/>
      <c r="AH149" s="1583"/>
      <c r="AI149" s="1583"/>
      <c r="AJ149" s="1583"/>
      <c r="AK149" s="1583"/>
      <c r="AL149" s="1583"/>
      <c r="AM149" s="4"/>
      <c r="AN149" s="4"/>
      <c r="AO149" s="4"/>
      <c r="AP149" s="4"/>
      <c r="AQ149" s="4"/>
      <c r="AR149" s="4"/>
    </row>
    <row r="150" spans="1:44" ht="15" customHeight="1">
      <c r="A150" s="1583"/>
      <c r="B150" s="1583"/>
      <c r="C150" s="1583"/>
      <c r="D150" s="1583"/>
      <c r="E150" s="1583"/>
      <c r="F150" s="1583"/>
      <c r="G150" s="1583"/>
      <c r="H150" s="1583"/>
      <c r="I150" s="1583"/>
      <c r="J150" s="1583"/>
      <c r="K150" s="1583"/>
      <c r="L150" s="1583"/>
      <c r="M150" s="1583"/>
      <c r="N150" s="1583"/>
      <c r="O150" s="1583"/>
      <c r="P150" s="1583"/>
      <c r="Q150" s="1583"/>
      <c r="R150" s="1583"/>
      <c r="S150" s="1583"/>
      <c r="T150" s="1583"/>
      <c r="U150" s="1583"/>
      <c r="V150" s="1583"/>
      <c r="W150" s="1583"/>
      <c r="X150" s="1583"/>
      <c r="Y150" s="1583"/>
      <c r="Z150" s="1583"/>
      <c r="AA150" s="1583"/>
      <c r="AB150" s="1583"/>
      <c r="AC150" s="1583"/>
      <c r="AD150" s="1583"/>
      <c r="AE150" s="1583"/>
      <c r="AF150" s="1583"/>
      <c r="AG150" s="1583"/>
      <c r="AH150" s="1583"/>
      <c r="AI150" s="1583"/>
      <c r="AJ150" s="1583"/>
      <c r="AK150" s="1583"/>
      <c r="AL150" s="1583"/>
      <c r="AM150" s="4"/>
      <c r="AN150" s="4"/>
      <c r="AO150" s="4"/>
      <c r="AP150" s="4"/>
      <c r="AQ150" s="4"/>
      <c r="AR150" s="4"/>
    </row>
    <row r="151" spans="1:44" ht="15" customHeight="1">
      <c r="A151" s="1583"/>
      <c r="B151" s="1583"/>
      <c r="C151" s="1583"/>
      <c r="D151" s="1583"/>
      <c r="E151" s="1583"/>
      <c r="F151" s="1583"/>
      <c r="G151" s="1583"/>
      <c r="H151" s="1583"/>
      <c r="I151" s="1583"/>
      <c r="J151" s="1583"/>
      <c r="K151" s="1583"/>
      <c r="L151" s="1583"/>
      <c r="M151" s="1583"/>
      <c r="N151" s="1583"/>
      <c r="O151" s="1583"/>
      <c r="P151" s="1583"/>
      <c r="Q151" s="1583"/>
      <c r="R151" s="1583"/>
      <c r="S151" s="1583"/>
      <c r="T151" s="1583"/>
      <c r="U151" s="1583"/>
      <c r="V151" s="1583"/>
      <c r="W151" s="1583"/>
      <c r="X151" s="1583"/>
      <c r="Y151" s="1583"/>
      <c r="Z151" s="1583"/>
      <c r="AA151" s="1583"/>
      <c r="AB151" s="1583"/>
      <c r="AC151" s="1583"/>
      <c r="AD151" s="1583"/>
      <c r="AE151" s="1583"/>
      <c r="AF151" s="1583"/>
      <c r="AG151" s="1583"/>
      <c r="AH151" s="1583"/>
      <c r="AI151" s="1583"/>
      <c r="AJ151" s="1583"/>
      <c r="AK151" s="1583"/>
      <c r="AL151" s="1583"/>
      <c r="AM151" s="4"/>
      <c r="AN151" s="4"/>
      <c r="AO151" s="4"/>
      <c r="AP151" s="4"/>
      <c r="AQ151" s="4"/>
      <c r="AR151" s="4"/>
    </row>
    <row r="152" spans="1:44" ht="7.5" customHeight="1">
      <c r="A152" s="1583"/>
      <c r="B152" s="1583"/>
      <c r="C152" s="1583"/>
      <c r="D152" s="1583"/>
      <c r="E152" s="1583"/>
      <c r="F152" s="1583"/>
      <c r="G152" s="1583"/>
      <c r="H152" s="1583"/>
      <c r="I152" s="1583"/>
      <c r="J152" s="1583"/>
      <c r="K152" s="1583"/>
      <c r="L152" s="1583"/>
      <c r="M152" s="1583"/>
      <c r="N152" s="1583"/>
      <c r="O152" s="1583"/>
      <c r="P152" s="1583"/>
      <c r="Q152" s="1583"/>
      <c r="R152" s="1583"/>
      <c r="S152" s="1583"/>
      <c r="T152" s="1583"/>
      <c r="U152" s="1583"/>
      <c r="V152" s="1583"/>
      <c r="W152" s="1583"/>
      <c r="X152" s="1583"/>
      <c r="Y152" s="1583"/>
      <c r="Z152" s="1583"/>
      <c r="AA152" s="1583"/>
      <c r="AB152" s="1583"/>
      <c r="AC152" s="1583"/>
      <c r="AD152" s="1583"/>
      <c r="AE152" s="1583"/>
      <c r="AF152" s="1583"/>
      <c r="AG152" s="1583"/>
      <c r="AH152" s="1583"/>
      <c r="AI152" s="1583"/>
      <c r="AJ152" s="1583"/>
      <c r="AK152" s="1583"/>
      <c r="AL152" s="1583"/>
      <c r="AM152" s="4"/>
      <c r="AN152" s="4"/>
      <c r="AO152" s="4"/>
      <c r="AP152" s="4"/>
      <c r="AQ152" s="4"/>
      <c r="AR152" s="4"/>
    </row>
    <row r="153" spans="1:44" ht="15" customHeight="1">
      <c r="A153" s="1583" t="s">
        <v>2471</v>
      </c>
      <c r="B153" s="1583"/>
      <c r="C153" s="1583"/>
      <c r="D153" s="1583"/>
      <c r="E153" s="1583"/>
      <c r="F153" s="1583"/>
      <c r="G153" s="1583"/>
      <c r="H153" s="1583"/>
      <c r="I153" s="1583"/>
      <c r="J153" s="1583"/>
      <c r="K153" s="1583"/>
      <c r="L153" s="1583"/>
      <c r="M153" s="1583"/>
      <c r="N153" s="1583"/>
      <c r="O153" s="1583"/>
      <c r="P153" s="1583"/>
      <c r="Q153" s="1583"/>
      <c r="R153" s="1583"/>
      <c r="S153" s="1583"/>
      <c r="T153" s="1583"/>
      <c r="U153" s="1583"/>
      <c r="V153" s="1583"/>
      <c r="W153" s="1583"/>
      <c r="X153" s="1583"/>
      <c r="Y153" s="1583"/>
      <c r="Z153" s="1583"/>
      <c r="AA153" s="1583"/>
      <c r="AB153" s="1583"/>
      <c r="AC153" s="1583"/>
      <c r="AD153" s="1583"/>
      <c r="AE153" s="1583"/>
      <c r="AF153" s="1583"/>
      <c r="AG153" s="1583"/>
      <c r="AH153" s="1583"/>
      <c r="AI153" s="1583"/>
      <c r="AJ153" s="1583"/>
      <c r="AK153" s="1583"/>
      <c r="AL153" s="1583"/>
      <c r="AM153" s="241"/>
    </row>
    <row r="154" spans="1:44" ht="15" customHeight="1">
      <c r="A154" s="1583"/>
      <c r="B154" s="1583"/>
      <c r="C154" s="1583"/>
      <c r="D154" s="1583"/>
      <c r="E154" s="1583"/>
      <c r="F154" s="1583"/>
      <c r="G154" s="1583"/>
      <c r="H154" s="1583"/>
      <c r="I154" s="1583"/>
      <c r="J154" s="1583"/>
      <c r="K154" s="1583"/>
      <c r="L154" s="1583"/>
      <c r="M154" s="1583"/>
      <c r="N154" s="1583"/>
      <c r="O154" s="1583"/>
      <c r="P154" s="1583"/>
      <c r="Q154" s="1583"/>
      <c r="R154" s="1583"/>
      <c r="S154" s="1583"/>
      <c r="T154" s="1583"/>
      <c r="U154" s="1583"/>
      <c r="V154" s="1583"/>
      <c r="W154" s="1583"/>
      <c r="X154" s="1583"/>
      <c r="Y154" s="1583"/>
      <c r="Z154" s="1583"/>
      <c r="AA154" s="1583"/>
      <c r="AB154" s="1583"/>
      <c r="AC154" s="1583"/>
      <c r="AD154" s="1583"/>
      <c r="AE154" s="1583"/>
      <c r="AF154" s="1583"/>
      <c r="AG154" s="1583"/>
      <c r="AH154" s="1583"/>
      <c r="AI154" s="1583"/>
      <c r="AJ154" s="1583"/>
      <c r="AK154" s="1583"/>
      <c r="AL154" s="1583"/>
      <c r="AM154" s="241"/>
    </row>
    <row r="155" spans="1:44" ht="15" customHeight="1">
      <c r="A155" s="1583"/>
      <c r="B155" s="1583"/>
      <c r="C155" s="1583"/>
      <c r="D155" s="1583"/>
      <c r="E155" s="1583"/>
      <c r="F155" s="1583"/>
      <c r="G155" s="1583"/>
      <c r="H155" s="1583"/>
      <c r="I155" s="1583"/>
      <c r="J155" s="1583"/>
      <c r="K155" s="1583"/>
      <c r="L155" s="1583"/>
      <c r="M155" s="1583"/>
      <c r="N155" s="1583"/>
      <c r="O155" s="1583"/>
      <c r="P155" s="1583"/>
      <c r="Q155" s="1583"/>
      <c r="R155" s="1583"/>
      <c r="S155" s="1583"/>
      <c r="T155" s="1583"/>
      <c r="U155" s="1583"/>
      <c r="V155" s="1583"/>
      <c r="W155" s="1583"/>
      <c r="X155" s="1583"/>
      <c r="Y155" s="1583"/>
      <c r="Z155" s="1583"/>
      <c r="AA155" s="1583"/>
      <c r="AB155" s="1583"/>
      <c r="AC155" s="1583"/>
      <c r="AD155" s="1583"/>
      <c r="AE155" s="1583"/>
      <c r="AF155" s="1583"/>
      <c r="AG155" s="1583"/>
      <c r="AH155" s="1583"/>
      <c r="AI155" s="1583"/>
      <c r="AJ155" s="1583"/>
      <c r="AK155" s="1583"/>
      <c r="AL155" s="1583"/>
      <c r="AM155" s="241"/>
    </row>
    <row r="156" spans="1:44" ht="15" customHeight="1">
      <c r="A156" s="1583"/>
      <c r="B156" s="1583"/>
      <c r="C156" s="1583"/>
      <c r="D156" s="1583"/>
      <c r="E156" s="1583"/>
      <c r="F156" s="1583"/>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c r="AA156" s="1583"/>
      <c r="AB156" s="1583"/>
      <c r="AC156" s="1583"/>
      <c r="AD156" s="1583"/>
      <c r="AE156" s="1583"/>
      <c r="AF156" s="1583"/>
      <c r="AG156" s="1583"/>
      <c r="AH156" s="1583"/>
      <c r="AI156" s="1583"/>
      <c r="AJ156" s="1583"/>
      <c r="AK156" s="1583"/>
      <c r="AL156" s="1583"/>
      <c r="AM156" s="241"/>
    </row>
    <row r="157" spans="1:44" ht="15" customHeight="1">
      <c r="A157" s="1583"/>
      <c r="B157" s="1583"/>
      <c r="C157" s="1583"/>
      <c r="D157" s="1583"/>
      <c r="E157" s="1583"/>
      <c r="F157" s="1583"/>
      <c r="G157" s="1583"/>
      <c r="H157" s="1583"/>
      <c r="I157" s="1583"/>
      <c r="J157" s="1583"/>
      <c r="K157" s="1583"/>
      <c r="L157" s="1583"/>
      <c r="M157" s="1583"/>
      <c r="N157" s="1583"/>
      <c r="O157" s="1583"/>
      <c r="P157" s="1583"/>
      <c r="Q157" s="1583"/>
      <c r="R157" s="1583"/>
      <c r="S157" s="1583"/>
      <c r="T157" s="1583"/>
      <c r="U157" s="1583"/>
      <c r="V157" s="1583"/>
      <c r="W157" s="1583"/>
      <c r="X157" s="1583"/>
      <c r="Y157" s="1583"/>
      <c r="Z157" s="1583"/>
      <c r="AA157" s="1583"/>
      <c r="AB157" s="1583"/>
      <c r="AC157" s="1583"/>
      <c r="AD157" s="1583"/>
      <c r="AE157" s="1583"/>
      <c r="AF157" s="1583"/>
      <c r="AG157" s="1583"/>
      <c r="AH157" s="1583"/>
      <c r="AI157" s="1583"/>
      <c r="AJ157" s="1583"/>
      <c r="AK157" s="1583"/>
      <c r="AL157" s="1583"/>
      <c r="AM157" s="241"/>
    </row>
    <row r="158" spans="1:44" ht="15" customHeight="1">
      <c r="A158" s="1583"/>
      <c r="B158" s="1583"/>
      <c r="C158" s="1583"/>
      <c r="D158" s="1583"/>
      <c r="E158" s="1583"/>
      <c r="F158" s="1583"/>
      <c r="G158" s="1583"/>
      <c r="H158" s="1583"/>
      <c r="I158" s="1583"/>
      <c r="J158" s="1583"/>
      <c r="K158" s="1583"/>
      <c r="L158" s="1583"/>
      <c r="M158" s="1583"/>
      <c r="N158" s="1583"/>
      <c r="O158" s="1583"/>
      <c r="P158" s="1583"/>
      <c r="Q158" s="1583"/>
      <c r="R158" s="1583"/>
      <c r="S158" s="1583"/>
      <c r="T158" s="1583"/>
      <c r="U158" s="1583"/>
      <c r="V158" s="1583"/>
      <c r="W158" s="1583"/>
      <c r="X158" s="1583"/>
      <c r="Y158" s="1583"/>
      <c r="Z158" s="1583"/>
      <c r="AA158" s="1583"/>
      <c r="AB158" s="1583"/>
      <c r="AC158" s="1583"/>
      <c r="AD158" s="1583"/>
      <c r="AE158" s="1583"/>
      <c r="AF158" s="1583"/>
      <c r="AG158" s="1583"/>
      <c r="AH158" s="1583"/>
      <c r="AI158" s="1583"/>
      <c r="AJ158" s="1583"/>
      <c r="AK158" s="1583"/>
      <c r="AL158" s="1583"/>
      <c r="AM158" s="241"/>
    </row>
    <row r="159" spans="1:44" ht="15" customHeight="1">
      <c r="A159" s="1583"/>
      <c r="B159" s="1583"/>
      <c r="C159" s="1583"/>
      <c r="D159" s="1583"/>
      <c r="E159" s="1583"/>
      <c r="F159" s="1583"/>
      <c r="G159" s="1583"/>
      <c r="H159" s="1583"/>
      <c r="I159" s="1583"/>
      <c r="J159" s="1583"/>
      <c r="K159" s="1583"/>
      <c r="L159" s="1583"/>
      <c r="M159" s="1583"/>
      <c r="N159" s="1583"/>
      <c r="O159" s="1583"/>
      <c r="P159" s="1583"/>
      <c r="Q159" s="1583"/>
      <c r="R159" s="1583"/>
      <c r="S159" s="1583"/>
      <c r="T159" s="1583"/>
      <c r="U159" s="1583"/>
      <c r="V159" s="1583"/>
      <c r="W159" s="1583"/>
      <c r="X159" s="1583"/>
      <c r="Y159" s="1583"/>
      <c r="Z159" s="1583"/>
      <c r="AA159" s="1583"/>
      <c r="AB159" s="1583"/>
      <c r="AC159" s="1583"/>
      <c r="AD159" s="1583"/>
      <c r="AE159" s="1583"/>
      <c r="AF159" s="1583"/>
      <c r="AG159" s="1583"/>
      <c r="AH159" s="1583"/>
      <c r="AI159" s="1583"/>
      <c r="AJ159" s="1583"/>
      <c r="AK159" s="1583"/>
      <c r="AL159" s="1583"/>
      <c r="AM159" s="241"/>
    </row>
    <row r="160" spans="1:44" ht="15" customHeight="1">
      <c r="A160" s="1583"/>
      <c r="B160" s="1583"/>
      <c r="C160" s="1583"/>
      <c r="D160" s="1583"/>
      <c r="E160" s="1583"/>
      <c r="F160" s="1583"/>
      <c r="G160" s="1583"/>
      <c r="H160" s="1583"/>
      <c r="I160" s="1583"/>
      <c r="J160" s="1583"/>
      <c r="K160" s="1583"/>
      <c r="L160" s="1583"/>
      <c r="M160" s="1583"/>
      <c r="N160" s="1583"/>
      <c r="O160" s="1583"/>
      <c r="P160" s="1583"/>
      <c r="Q160" s="1583"/>
      <c r="R160" s="1583"/>
      <c r="S160" s="1583"/>
      <c r="T160" s="1583"/>
      <c r="U160" s="1583"/>
      <c r="V160" s="1583"/>
      <c r="W160" s="1583"/>
      <c r="X160" s="1583"/>
      <c r="Y160" s="1583"/>
      <c r="Z160" s="1583"/>
      <c r="AA160" s="1583"/>
      <c r="AB160" s="1583"/>
      <c r="AC160" s="1583"/>
      <c r="AD160" s="1583"/>
      <c r="AE160" s="1583"/>
      <c r="AF160" s="1583"/>
      <c r="AG160" s="1583"/>
      <c r="AH160" s="1583"/>
      <c r="AI160" s="1583"/>
      <c r="AJ160" s="1583"/>
      <c r="AK160" s="1583"/>
      <c r="AL160" s="1583"/>
      <c r="AM160" s="241"/>
    </row>
    <row r="161" spans="1:39" ht="15" customHeight="1">
      <c r="A161" s="1583"/>
      <c r="B161" s="1583"/>
      <c r="C161" s="1583"/>
      <c r="D161" s="1583"/>
      <c r="E161" s="1583"/>
      <c r="F161" s="1583"/>
      <c r="G161" s="1583"/>
      <c r="H161" s="1583"/>
      <c r="I161" s="1583"/>
      <c r="J161" s="1583"/>
      <c r="K161" s="1583"/>
      <c r="L161" s="1583"/>
      <c r="M161" s="1583"/>
      <c r="N161" s="1583"/>
      <c r="O161" s="1583"/>
      <c r="P161" s="1583"/>
      <c r="Q161" s="1583"/>
      <c r="R161" s="1583"/>
      <c r="S161" s="1583"/>
      <c r="T161" s="1583"/>
      <c r="U161" s="1583"/>
      <c r="V161" s="1583"/>
      <c r="W161" s="1583"/>
      <c r="X161" s="1583"/>
      <c r="Y161" s="1583"/>
      <c r="Z161" s="1583"/>
      <c r="AA161" s="1583"/>
      <c r="AB161" s="1583"/>
      <c r="AC161" s="1583"/>
      <c r="AD161" s="1583"/>
      <c r="AE161" s="1583"/>
      <c r="AF161" s="1583"/>
      <c r="AG161" s="1583"/>
      <c r="AH161" s="1583"/>
      <c r="AI161" s="1583"/>
      <c r="AJ161" s="1583"/>
      <c r="AK161" s="1583"/>
      <c r="AL161" s="1583"/>
      <c r="AM161" s="241"/>
    </row>
    <row r="162" spans="1:39" ht="15" customHeight="1">
      <c r="A162" s="1583"/>
      <c r="B162" s="1583"/>
      <c r="C162" s="1583"/>
      <c r="D162" s="1583"/>
      <c r="E162" s="1583"/>
      <c r="F162" s="1583"/>
      <c r="G162" s="1583"/>
      <c r="H162" s="1583"/>
      <c r="I162" s="1583"/>
      <c r="J162" s="1583"/>
      <c r="K162" s="1583"/>
      <c r="L162" s="1583"/>
      <c r="M162" s="1583"/>
      <c r="N162" s="1583"/>
      <c r="O162" s="1583"/>
      <c r="P162" s="1583"/>
      <c r="Q162" s="1583"/>
      <c r="R162" s="1583"/>
      <c r="S162" s="1583"/>
      <c r="T162" s="1583"/>
      <c r="U162" s="1583"/>
      <c r="V162" s="1583"/>
      <c r="W162" s="1583"/>
      <c r="X162" s="1583"/>
      <c r="Y162" s="1583"/>
      <c r="Z162" s="1583"/>
      <c r="AA162" s="1583"/>
      <c r="AB162" s="1583"/>
      <c r="AC162" s="1583"/>
      <c r="AD162" s="1583"/>
      <c r="AE162" s="1583"/>
      <c r="AF162" s="1583"/>
      <c r="AG162" s="1583"/>
      <c r="AH162" s="1583"/>
      <c r="AI162" s="1583"/>
      <c r="AJ162" s="1583"/>
      <c r="AK162" s="1583"/>
      <c r="AL162" s="1583"/>
      <c r="AM162" s="241"/>
    </row>
    <row r="163" spans="1:39" ht="15" customHeight="1">
      <c r="A163" s="1583"/>
      <c r="B163" s="1583"/>
      <c r="C163" s="1583"/>
      <c r="D163" s="1583"/>
      <c r="E163" s="1583"/>
      <c r="F163" s="1583"/>
      <c r="G163" s="1583"/>
      <c r="H163" s="1583"/>
      <c r="I163" s="1583"/>
      <c r="J163" s="1583"/>
      <c r="K163" s="1583"/>
      <c r="L163" s="1583"/>
      <c r="M163" s="1583"/>
      <c r="N163" s="1583"/>
      <c r="O163" s="1583"/>
      <c r="P163" s="1583"/>
      <c r="Q163" s="1583"/>
      <c r="R163" s="1583"/>
      <c r="S163" s="1583"/>
      <c r="T163" s="1583"/>
      <c r="U163" s="1583"/>
      <c r="V163" s="1583"/>
      <c r="W163" s="1583"/>
      <c r="X163" s="1583"/>
      <c r="Y163" s="1583"/>
      <c r="Z163" s="1583"/>
      <c r="AA163" s="1583"/>
      <c r="AB163" s="1583"/>
      <c r="AC163" s="1583"/>
      <c r="AD163" s="1583"/>
      <c r="AE163" s="1583"/>
      <c r="AF163" s="1583"/>
      <c r="AG163" s="1583"/>
      <c r="AH163" s="1583"/>
      <c r="AI163" s="1583"/>
      <c r="AJ163" s="1583"/>
      <c r="AK163" s="1583"/>
      <c r="AL163" s="1583"/>
      <c r="AM163" s="241"/>
    </row>
    <row r="164" spans="1:39" ht="15" customHeight="1">
      <c r="A164" s="1583"/>
      <c r="B164" s="1583"/>
      <c r="C164" s="1583"/>
      <c r="D164" s="1583"/>
      <c r="E164" s="1583"/>
      <c r="F164" s="1583"/>
      <c r="G164" s="1583"/>
      <c r="H164" s="1583"/>
      <c r="I164" s="1583"/>
      <c r="J164" s="1583"/>
      <c r="K164" s="1583"/>
      <c r="L164" s="1583"/>
      <c r="M164" s="1583"/>
      <c r="N164" s="1583"/>
      <c r="O164" s="1583"/>
      <c r="P164" s="1583"/>
      <c r="Q164" s="1583"/>
      <c r="R164" s="1583"/>
      <c r="S164" s="1583"/>
      <c r="T164" s="1583"/>
      <c r="U164" s="1583"/>
      <c r="V164" s="1583"/>
      <c r="W164" s="1583"/>
      <c r="X164" s="1583"/>
      <c r="Y164" s="1583"/>
      <c r="Z164" s="1583"/>
      <c r="AA164" s="1583"/>
      <c r="AB164" s="1583"/>
      <c r="AC164" s="1583"/>
      <c r="AD164" s="1583"/>
      <c r="AE164" s="1583"/>
      <c r="AF164" s="1583"/>
      <c r="AG164" s="1583"/>
      <c r="AH164" s="1583"/>
      <c r="AI164" s="1583"/>
      <c r="AJ164" s="1583"/>
      <c r="AK164" s="1583"/>
      <c r="AL164" s="1583"/>
      <c r="AM164" s="241"/>
    </row>
    <row r="165" spans="1:39" ht="15" customHeight="1">
      <c r="A165" s="1583"/>
      <c r="B165" s="1583"/>
      <c r="C165" s="1583"/>
      <c r="D165" s="1583"/>
      <c r="E165" s="1583"/>
      <c r="F165" s="1583"/>
      <c r="G165" s="1583"/>
      <c r="H165" s="1583"/>
      <c r="I165" s="1583"/>
      <c r="J165" s="1583"/>
      <c r="K165" s="1583"/>
      <c r="L165" s="1583"/>
      <c r="M165" s="1583"/>
      <c r="N165" s="1583"/>
      <c r="O165" s="1583"/>
      <c r="P165" s="1583"/>
      <c r="Q165" s="1583"/>
      <c r="R165" s="1583"/>
      <c r="S165" s="1583"/>
      <c r="T165" s="1583"/>
      <c r="U165" s="1583"/>
      <c r="V165" s="1583"/>
      <c r="W165" s="1583"/>
      <c r="X165" s="1583"/>
      <c r="Y165" s="1583"/>
      <c r="Z165" s="1583"/>
      <c r="AA165" s="1583"/>
      <c r="AB165" s="1583"/>
      <c r="AC165" s="1583"/>
      <c r="AD165" s="1583"/>
      <c r="AE165" s="1583"/>
      <c r="AF165" s="1583"/>
      <c r="AG165" s="1583"/>
      <c r="AH165" s="1583"/>
      <c r="AI165" s="1583"/>
      <c r="AJ165" s="1583"/>
      <c r="AK165" s="1583"/>
      <c r="AL165" s="1583"/>
      <c r="AM165" s="241"/>
    </row>
    <row r="166" spans="1:39" ht="15" customHeight="1">
      <c r="A166" s="1583"/>
      <c r="B166" s="1583"/>
      <c r="C166" s="1583"/>
      <c r="D166" s="1583"/>
      <c r="E166" s="1583"/>
      <c r="F166" s="1583"/>
      <c r="G166" s="1583"/>
      <c r="H166" s="1583"/>
      <c r="I166" s="1583"/>
      <c r="J166" s="1583"/>
      <c r="K166" s="1583"/>
      <c r="L166" s="1583"/>
      <c r="M166" s="1583"/>
      <c r="N166" s="1583"/>
      <c r="O166" s="1583"/>
      <c r="P166" s="1583"/>
      <c r="Q166" s="1583"/>
      <c r="R166" s="1583"/>
      <c r="S166" s="1583"/>
      <c r="T166" s="1583"/>
      <c r="U166" s="1583"/>
      <c r="V166" s="1583"/>
      <c r="W166" s="1583"/>
      <c r="X166" s="1583"/>
      <c r="Y166" s="1583"/>
      <c r="Z166" s="1583"/>
      <c r="AA166" s="1583"/>
      <c r="AB166" s="1583"/>
      <c r="AC166" s="1583"/>
      <c r="AD166" s="1583"/>
      <c r="AE166" s="1583"/>
      <c r="AF166" s="1583"/>
      <c r="AG166" s="1583"/>
      <c r="AH166" s="1583"/>
      <c r="AI166" s="1583"/>
      <c r="AJ166" s="1583"/>
      <c r="AK166" s="1583"/>
      <c r="AL166" s="1583"/>
      <c r="AM166" s="241"/>
    </row>
    <row r="167" spans="1:39" ht="2.4500000000000002" customHeight="1">
      <c r="A167" s="1583"/>
      <c r="B167" s="1583"/>
      <c r="C167" s="1583"/>
      <c r="D167" s="1583"/>
      <c r="E167" s="1583"/>
      <c r="F167" s="1583"/>
      <c r="G167" s="1583"/>
      <c r="H167" s="1583"/>
      <c r="I167" s="1583"/>
      <c r="J167" s="1583"/>
      <c r="K167" s="1583"/>
      <c r="L167" s="1583"/>
      <c r="M167" s="1583"/>
      <c r="N167" s="1583"/>
      <c r="O167" s="1583"/>
      <c r="P167" s="1583"/>
      <c r="Q167" s="1583"/>
      <c r="R167" s="1583"/>
      <c r="S167" s="1583"/>
      <c r="T167" s="1583"/>
      <c r="U167" s="1583"/>
      <c r="V167" s="1583"/>
      <c r="W167" s="1583"/>
      <c r="X167" s="1583"/>
      <c r="Y167" s="1583"/>
      <c r="Z167" s="1583"/>
      <c r="AA167" s="1583"/>
      <c r="AB167" s="1583"/>
      <c r="AC167" s="1583"/>
      <c r="AD167" s="1583"/>
      <c r="AE167" s="1583"/>
      <c r="AF167" s="1583"/>
      <c r="AG167" s="1583"/>
      <c r="AH167" s="1583"/>
      <c r="AI167" s="1583"/>
      <c r="AJ167" s="1583"/>
      <c r="AK167" s="1583"/>
      <c r="AL167" s="1583"/>
      <c r="AM167" s="241"/>
    </row>
    <row r="168" spans="1:39" ht="15" customHeight="1">
      <c r="A168" s="1583" t="s">
        <v>2472</v>
      </c>
      <c r="B168" s="1583"/>
      <c r="C168" s="1583"/>
      <c r="D168" s="1583"/>
      <c r="E168" s="1583"/>
      <c r="F168" s="1583"/>
      <c r="G168" s="1583"/>
      <c r="H168" s="1583"/>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c r="AC168" s="1583"/>
      <c r="AD168" s="1583"/>
      <c r="AE168" s="1583"/>
      <c r="AF168" s="1583"/>
      <c r="AG168" s="1583"/>
      <c r="AH168" s="1583"/>
      <c r="AI168" s="1583"/>
      <c r="AJ168" s="1583"/>
      <c r="AK168" s="1583"/>
      <c r="AL168" s="1583"/>
      <c r="AM168" s="241"/>
    </row>
    <row r="169" spans="1:39" ht="15" customHeight="1">
      <c r="A169" s="1583"/>
      <c r="B169" s="1583"/>
      <c r="C169" s="1583"/>
      <c r="D169" s="1583"/>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D169" s="1583"/>
      <c r="AE169" s="1583"/>
      <c r="AF169" s="1583"/>
      <c r="AG169" s="1583"/>
      <c r="AH169" s="1583"/>
      <c r="AI169" s="1583"/>
      <c r="AJ169" s="1583"/>
      <c r="AK169" s="1583"/>
      <c r="AL169" s="1583"/>
      <c r="AM169" s="241"/>
    </row>
    <row r="170" spans="1:39" ht="15" customHeight="1">
      <c r="A170" s="1583"/>
      <c r="B170" s="1583"/>
      <c r="C170" s="1583"/>
      <c r="D170" s="1583"/>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D170" s="1583"/>
      <c r="AE170" s="1583"/>
      <c r="AF170" s="1583"/>
      <c r="AG170" s="1583"/>
      <c r="AH170" s="1583"/>
      <c r="AI170" s="1583"/>
      <c r="AJ170" s="1583"/>
      <c r="AK170" s="1583"/>
      <c r="AL170" s="1583"/>
      <c r="AM170" s="241"/>
    </row>
    <row r="171" spans="1:39" ht="15" customHeight="1">
      <c r="A171" s="1583"/>
      <c r="B171" s="1583"/>
      <c r="C171" s="1583"/>
      <c r="D171" s="1583"/>
      <c r="E171" s="1583"/>
      <c r="F171" s="1583"/>
      <c r="G171" s="1583"/>
      <c r="H171" s="1583"/>
      <c r="I171" s="1583"/>
      <c r="J171" s="1583"/>
      <c r="K171" s="1583"/>
      <c r="L171" s="1583"/>
      <c r="M171" s="1583"/>
      <c r="N171" s="1583"/>
      <c r="O171" s="1583"/>
      <c r="P171" s="1583"/>
      <c r="Q171" s="1583"/>
      <c r="R171" s="1583"/>
      <c r="S171" s="1583"/>
      <c r="T171" s="1583"/>
      <c r="U171" s="1583"/>
      <c r="V171" s="1583"/>
      <c r="W171" s="1583"/>
      <c r="X171" s="1583"/>
      <c r="Y171" s="1583"/>
      <c r="Z171" s="1583"/>
      <c r="AA171" s="1583"/>
      <c r="AB171" s="1583"/>
      <c r="AC171" s="1583"/>
      <c r="AD171" s="1583"/>
      <c r="AE171" s="1583"/>
      <c r="AF171" s="1583"/>
      <c r="AG171" s="1583"/>
      <c r="AH171" s="1583"/>
      <c r="AI171" s="1583"/>
      <c r="AJ171" s="1583"/>
      <c r="AK171" s="1583"/>
      <c r="AL171" s="1583"/>
      <c r="AM171" s="241"/>
    </row>
    <row r="172" spans="1:39" ht="15" customHeight="1">
      <c r="A172" s="1583"/>
      <c r="B172" s="1583"/>
      <c r="C172" s="1583"/>
      <c r="D172" s="1583"/>
      <c r="E172" s="1583"/>
      <c r="F172" s="1583"/>
      <c r="G172" s="1583"/>
      <c r="H172" s="1583"/>
      <c r="I172" s="1583"/>
      <c r="J172" s="1583"/>
      <c r="K172" s="1583"/>
      <c r="L172" s="1583"/>
      <c r="M172" s="1583"/>
      <c r="N172" s="1583"/>
      <c r="O172" s="1583"/>
      <c r="P172" s="1583"/>
      <c r="Q172" s="1583"/>
      <c r="R172" s="1583"/>
      <c r="S172" s="1583"/>
      <c r="T172" s="1583"/>
      <c r="U172" s="1583"/>
      <c r="V172" s="1583"/>
      <c r="W172" s="1583"/>
      <c r="X172" s="1583"/>
      <c r="Y172" s="1583"/>
      <c r="Z172" s="1583"/>
      <c r="AA172" s="1583"/>
      <c r="AB172" s="1583"/>
      <c r="AC172" s="1583"/>
      <c r="AD172" s="1583"/>
      <c r="AE172" s="1583"/>
      <c r="AF172" s="1583"/>
      <c r="AG172" s="1583"/>
      <c r="AH172" s="1583"/>
      <c r="AI172" s="1583"/>
      <c r="AJ172" s="1583"/>
      <c r="AK172" s="1583"/>
      <c r="AL172" s="1583"/>
      <c r="AM172" s="241"/>
    </row>
    <row r="173" spans="1:39" ht="15" customHeight="1">
      <c r="A173" s="1583"/>
      <c r="B173" s="1583"/>
      <c r="C173" s="1583"/>
      <c r="D173" s="1583"/>
      <c r="E173" s="1583"/>
      <c r="F173" s="1583"/>
      <c r="G173" s="1583"/>
      <c r="H173" s="1583"/>
      <c r="I173" s="1583"/>
      <c r="J173" s="1583"/>
      <c r="K173" s="1583"/>
      <c r="L173" s="1583"/>
      <c r="M173" s="1583"/>
      <c r="N173" s="1583"/>
      <c r="O173" s="1583"/>
      <c r="P173" s="1583"/>
      <c r="Q173" s="1583"/>
      <c r="R173" s="1583"/>
      <c r="S173" s="1583"/>
      <c r="T173" s="1583"/>
      <c r="U173" s="1583"/>
      <c r="V173" s="1583"/>
      <c r="W173" s="1583"/>
      <c r="X173" s="1583"/>
      <c r="Y173" s="1583"/>
      <c r="Z173" s="1583"/>
      <c r="AA173" s="1583"/>
      <c r="AB173" s="1583"/>
      <c r="AC173" s="1583"/>
      <c r="AD173" s="1583"/>
      <c r="AE173" s="1583"/>
      <c r="AF173" s="1583"/>
      <c r="AG173" s="1583"/>
      <c r="AH173" s="1583"/>
      <c r="AI173" s="1583"/>
      <c r="AJ173" s="1583"/>
      <c r="AK173" s="1583"/>
      <c r="AL173" s="1583"/>
      <c r="AM173" s="241"/>
    </row>
    <row r="174" spans="1:39" ht="15" customHeight="1">
      <c r="A174" s="1583"/>
      <c r="B174" s="1583"/>
      <c r="C174" s="1583"/>
      <c r="D174" s="1583"/>
      <c r="E174" s="1583"/>
      <c r="F174" s="1583"/>
      <c r="G174" s="1583"/>
      <c r="H174" s="1583"/>
      <c r="I174" s="1583"/>
      <c r="J174" s="1583"/>
      <c r="K174" s="1583"/>
      <c r="L174" s="1583"/>
      <c r="M174" s="1583"/>
      <c r="N174" s="1583"/>
      <c r="O174" s="1583"/>
      <c r="P174" s="1583"/>
      <c r="Q174" s="1583"/>
      <c r="R174" s="1583"/>
      <c r="S174" s="1583"/>
      <c r="T174" s="1583"/>
      <c r="U174" s="1583"/>
      <c r="V174" s="1583"/>
      <c r="W174" s="1583"/>
      <c r="X174" s="1583"/>
      <c r="Y174" s="1583"/>
      <c r="Z174" s="1583"/>
      <c r="AA174" s="1583"/>
      <c r="AB174" s="1583"/>
      <c r="AC174" s="1583"/>
      <c r="AD174" s="1583"/>
      <c r="AE174" s="1583"/>
      <c r="AF174" s="1583"/>
      <c r="AG174" s="1583"/>
      <c r="AH174" s="1583"/>
      <c r="AI174" s="1583"/>
      <c r="AJ174" s="1583"/>
      <c r="AK174" s="1583"/>
      <c r="AL174" s="1583"/>
      <c r="AM174" s="241"/>
    </row>
    <row r="175" spans="1:39" ht="15" customHeight="1">
      <c r="A175" s="1583"/>
      <c r="B175" s="1583"/>
      <c r="C175" s="1583"/>
      <c r="D175" s="1583"/>
      <c r="E175" s="1583"/>
      <c r="F175" s="1583"/>
      <c r="G175" s="1583"/>
      <c r="H175" s="1583"/>
      <c r="I175" s="1583"/>
      <c r="J175" s="1583"/>
      <c r="K175" s="1583"/>
      <c r="L175" s="1583"/>
      <c r="M175" s="1583"/>
      <c r="N175" s="1583"/>
      <c r="O175" s="1583"/>
      <c r="P175" s="1583"/>
      <c r="Q175" s="1583"/>
      <c r="R175" s="1583"/>
      <c r="S175" s="1583"/>
      <c r="T175" s="1583"/>
      <c r="U175" s="1583"/>
      <c r="V175" s="1583"/>
      <c r="W175" s="1583"/>
      <c r="X175" s="1583"/>
      <c r="Y175" s="1583"/>
      <c r="Z175" s="1583"/>
      <c r="AA175" s="1583"/>
      <c r="AB175" s="1583"/>
      <c r="AC175" s="1583"/>
      <c r="AD175" s="1583"/>
      <c r="AE175" s="1583"/>
      <c r="AF175" s="1583"/>
      <c r="AG175" s="1583"/>
      <c r="AH175" s="1583"/>
      <c r="AI175" s="1583"/>
      <c r="AJ175" s="1583"/>
      <c r="AK175" s="1583"/>
      <c r="AL175" s="1583"/>
      <c r="AM175" s="241"/>
    </row>
    <row r="176" spans="1:39" ht="15" customHeight="1">
      <c r="A176" s="1583"/>
      <c r="B176" s="1583"/>
      <c r="C176" s="1583"/>
      <c r="D176" s="1583"/>
      <c r="E176" s="1583"/>
      <c r="F176" s="1583"/>
      <c r="G176" s="1583"/>
      <c r="H176" s="1583"/>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c r="AC176" s="1583"/>
      <c r="AD176" s="1583"/>
      <c r="AE176" s="1583"/>
      <c r="AF176" s="1583"/>
      <c r="AG176" s="1583"/>
      <c r="AH176" s="1583"/>
      <c r="AI176" s="1583"/>
      <c r="AJ176" s="1583"/>
      <c r="AK176" s="1583"/>
      <c r="AL176" s="1583"/>
      <c r="AM176" s="241"/>
    </row>
    <row r="177" spans="1:39" ht="15" customHeight="1">
      <c r="A177" s="1583"/>
      <c r="B177" s="1583"/>
      <c r="C177" s="1583"/>
      <c r="D177" s="1583"/>
      <c r="E177" s="1583"/>
      <c r="F177" s="1583"/>
      <c r="G177" s="1583"/>
      <c r="H177" s="1583"/>
      <c r="I177" s="1583"/>
      <c r="J177" s="1583"/>
      <c r="K177" s="1583"/>
      <c r="L177" s="1583"/>
      <c r="M177" s="1583"/>
      <c r="N177" s="1583"/>
      <c r="O177" s="1583"/>
      <c r="P177" s="1583"/>
      <c r="Q177" s="1583"/>
      <c r="R177" s="1583"/>
      <c r="S177" s="1583"/>
      <c r="T177" s="1583"/>
      <c r="U177" s="1583"/>
      <c r="V177" s="1583"/>
      <c r="W177" s="1583"/>
      <c r="X177" s="1583"/>
      <c r="Y177" s="1583"/>
      <c r="Z177" s="1583"/>
      <c r="AA177" s="1583"/>
      <c r="AB177" s="1583"/>
      <c r="AC177" s="1583"/>
      <c r="AD177" s="1583"/>
      <c r="AE177" s="1583"/>
      <c r="AF177" s="1583"/>
      <c r="AG177" s="1583"/>
      <c r="AH177" s="1583"/>
      <c r="AI177" s="1583"/>
      <c r="AJ177" s="1583"/>
      <c r="AK177" s="1583"/>
      <c r="AL177" s="1583"/>
      <c r="AM177" s="241"/>
    </row>
    <row r="178" spans="1:39" ht="15" customHeight="1">
      <c r="A178" s="1583"/>
      <c r="B178" s="1583"/>
      <c r="C178" s="1583"/>
      <c r="D178" s="1583"/>
      <c r="E178" s="1583"/>
      <c r="F178" s="1583"/>
      <c r="G178" s="1583"/>
      <c r="H178" s="1583"/>
      <c r="I178" s="1583"/>
      <c r="J178" s="1583"/>
      <c r="K178" s="1583"/>
      <c r="L178" s="1583"/>
      <c r="M178" s="1583"/>
      <c r="N178" s="1583"/>
      <c r="O178" s="1583"/>
      <c r="P178" s="1583"/>
      <c r="Q178" s="1583"/>
      <c r="R178" s="1583"/>
      <c r="S178" s="1583"/>
      <c r="T178" s="1583"/>
      <c r="U178" s="1583"/>
      <c r="V178" s="1583"/>
      <c r="W178" s="1583"/>
      <c r="X178" s="1583"/>
      <c r="Y178" s="1583"/>
      <c r="Z178" s="1583"/>
      <c r="AA178" s="1583"/>
      <c r="AB178" s="1583"/>
      <c r="AC178" s="1583"/>
      <c r="AD178" s="1583"/>
      <c r="AE178" s="1583"/>
      <c r="AF178" s="1583"/>
      <c r="AG178" s="1583"/>
      <c r="AH178" s="1583"/>
      <c r="AI178" s="1583"/>
      <c r="AJ178" s="1583"/>
      <c r="AK178" s="1583"/>
      <c r="AL178" s="1583"/>
      <c r="AM178" s="241"/>
    </row>
    <row r="179" spans="1:39" ht="15" customHeight="1">
      <c r="A179" s="1583"/>
      <c r="B179" s="1583"/>
      <c r="C179" s="1583"/>
      <c r="D179" s="1583"/>
      <c r="E179" s="1583"/>
      <c r="F179" s="1583"/>
      <c r="G179" s="1583"/>
      <c r="H179" s="1583"/>
      <c r="I179" s="1583"/>
      <c r="J179" s="1583"/>
      <c r="K179" s="1583"/>
      <c r="L179" s="1583"/>
      <c r="M179" s="1583"/>
      <c r="N179" s="1583"/>
      <c r="O179" s="1583"/>
      <c r="P179" s="1583"/>
      <c r="Q179" s="1583"/>
      <c r="R179" s="1583"/>
      <c r="S179" s="1583"/>
      <c r="T179" s="1583"/>
      <c r="U179" s="1583"/>
      <c r="V179" s="1583"/>
      <c r="W179" s="1583"/>
      <c r="X179" s="1583"/>
      <c r="Y179" s="1583"/>
      <c r="Z179" s="1583"/>
      <c r="AA179" s="1583"/>
      <c r="AB179" s="1583"/>
      <c r="AC179" s="1583"/>
      <c r="AD179" s="1583"/>
      <c r="AE179" s="1583"/>
      <c r="AF179" s="1583"/>
      <c r="AG179" s="1583"/>
      <c r="AH179" s="1583"/>
      <c r="AI179" s="1583"/>
      <c r="AJ179" s="1583"/>
      <c r="AK179" s="1583"/>
      <c r="AL179" s="1583"/>
      <c r="AM179" s="241"/>
    </row>
    <row r="180" spans="1:39" ht="15" customHeight="1">
      <c r="A180" s="1583"/>
      <c r="B180" s="1583"/>
      <c r="C180" s="1583"/>
      <c r="D180" s="1583"/>
      <c r="E180" s="1583"/>
      <c r="F180" s="1583"/>
      <c r="G180" s="1583"/>
      <c r="H180" s="1583"/>
      <c r="I180" s="1583"/>
      <c r="J180" s="1583"/>
      <c r="K180" s="1583"/>
      <c r="L180" s="1583"/>
      <c r="M180" s="1583"/>
      <c r="N180" s="1583"/>
      <c r="O180" s="1583"/>
      <c r="P180" s="1583"/>
      <c r="Q180" s="1583"/>
      <c r="R180" s="1583"/>
      <c r="S180" s="1583"/>
      <c r="T180" s="1583"/>
      <c r="U180" s="1583"/>
      <c r="V180" s="1583"/>
      <c r="W180" s="1583"/>
      <c r="X180" s="1583"/>
      <c r="Y180" s="1583"/>
      <c r="Z180" s="1583"/>
      <c r="AA180" s="1583"/>
      <c r="AB180" s="1583"/>
      <c r="AC180" s="1583"/>
      <c r="AD180" s="1583"/>
      <c r="AE180" s="1583"/>
      <c r="AF180" s="1583"/>
      <c r="AG180" s="1583"/>
      <c r="AH180" s="1583"/>
      <c r="AI180" s="1583"/>
      <c r="AJ180" s="1583"/>
      <c r="AK180" s="1583"/>
      <c r="AL180" s="1583"/>
      <c r="AM180" s="241"/>
    </row>
    <row r="181" spans="1:39" ht="15" customHeight="1">
      <c r="A181" s="1583"/>
      <c r="B181" s="1583"/>
      <c r="C181" s="1583"/>
      <c r="D181" s="1583"/>
      <c r="E181" s="1583"/>
      <c r="F181" s="1583"/>
      <c r="G181" s="1583"/>
      <c r="H181" s="1583"/>
      <c r="I181" s="1583"/>
      <c r="J181" s="1583"/>
      <c r="K181" s="1583"/>
      <c r="L181" s="1583"/>
      <c r="M181" s="1583"/>
      <c r="N181" s="1583"/>
      <c r="O181" s="1583"/>
      <c r="P181" s="1583"/>
      <c r="Q181" s="1583"/>
      <c r="R181" s="1583"/>
      <c r="S181" s="1583"/>
      <c r="T181" s="1583"/>
      <c r="U181" s="1583"/>
      <c r="V181" s="1583"/>
      <c r="W181" s="1583"/>
      <c r="X181" s="1583"/>
      <c r="Y181" s="1583"/>
      <c r="Z181" s="1583"/>
      <c r="AA181" s="1583"/>
      <c r="AB181" s="1583"/>
      <c r="AC181" s="1583"/>
      <c r="AD181" s="1583"/>
      <c r="AE181" s="1583"/>
      <c r="AF181" s="1583"/>
      <c r="AG181" s="1583"/>
      <c r="AH181" s="1583"/>
      <c r="AI181" s="1583"/>
      <c r="AJ181" s="1583"/>
      <c r="AK181" s="1583"/>
      <c r="AL181" s="1583"/>
      <c r="AM181" s="241"/>
    </row>
    <row r="182" spans="1:39" ht="6" customHeight="1">
      <c r="A182" s="1583"/>
      <c r="B182" s="1583"/>
      <c r="C182" s="1583"/>
      <c r="D182" s="1583"/>
      <c r="E182" s="1583"/>
      <c r="F182" s="1583"/>
      <c r="G182" s="1583"/>
      <c r="H182" s="1583"/>
      <c r="I182" s="1583"/>
      <c r="J182" s="1583"/>
      <c r="K182" s="1583"/>
      <c r="L182" s="1583"/>
      <c r="M182" s="1583"/>
      <c r="N182" s="1583"/>
      <c r="O182" s="1583"/>
      <c r="P182" s="1583"/>
      <c r="Q182" s="1583"/>
      <c r="R182" s="1583"/>
      <c r="S182" s="1583"/>
      <c r="T182" s="1583"/>
      <c r="U182" s="1583"/>
      <c r="V182" s="1583"/>
      <c r="W182" s="1583"/>
      <c r="X182" s="1583"/>
      <c r="Y182" s="1583"/>
      <c r="Z182" s="1583"/>
      <c r="AA182" s="1583"/>
      <c r="AB182" s="1583"/>
      <c r="AC182" s="1583"/>
      <c r="AD182" s="1583"/>
      <c r="AE182" s="1583"/>
      <c r="AF182" s="1583"/>
      <c r="AG182" s="1583"/>
      <c r="AH182" s="1583"/>
      <c r="AI182" s="1583"/>
      <c r="AJ182" s="1583"/>
      <c r="AK182" s="1583"/>
      <c r="AL182" s="1583"/>
      <c r="AM182" s="241"/>
    </row>
    <row r="183" spans="1:39" ht="15" customHeight="1">
      <c r="A183" s="1583" t="s">
        <v>2473</v>
      </c>
      <c r="B183" s="1583"/>
      <c r="C183" s="1583"/>
      <c r="D183" s="1583"/>
      <c r="E183" s="1583"/>
      <c r="F183" s="1583"/>
      <c r="G183" s="1583"/>
      <c r="H183" s="1583"/>
      <c r="I183" s="1583"/>
      <c r="J183" s="1583"/>
      <c r="K183" s="1583"/>
      <c r="L183" s="1583"/>
      <c r="M183" s="1583"/>
      <c r="N183" s="1583"/>
      <c r="O183" s="1583"/>
      <c r="P183" s="1583"/>
      <c r="Q183" s="1583"/>
      <c r="R183" s="1583"/>
      <c r="S183" s="1583"/>
      <c r="T183" s="1583"/>
      <c r="U183" s="1583"/>
      <c r="V183" s="1583"/>
      <c r="W183" s="1583"/>
      <c r="X183" s="1583"/>
      <c r="Y183" s="1583"/>
      <c r="Z183" s="1583"/>
      <c r="AA183" s="1583"/>
      <c r="AB183" s="1583"/>
      <c r="AC183" s="1583"/>
      <c r="AD183" s="1583"/>
      <c r="AE183" s="1583"/>
      <c r="AF183" s="1583"/>
      <c r="AG183" s="1583"/>
      <c r="AH183" s="1583"/>
      <c r="AI183" s="1583"/>
      <c r="AJ183" s="1583"/>
      <c r="AK183" s="1583"/>
      <c r="AL183" s="1583"/>
      <c r="AM183" s="241"/>
    </row>
    <row r="184" spans="1:39" ht="15" customHeight="1">
      <c r="A184" s="1583"/>
      <c r="B184" s="1583"/>
      <c r="C184" s="1583"/>
      <c r="D184" s="1583"/>
      <c r="E184" s="1583"/>
      <c r="F184" s="1583"/>
      <c r="G184" s="1583"/>
      <c r="H184" s="1583"/>
      <c r="I184" s="1583"/>
      <c r="J184" s="1583"/>
      <c r="K184" s="1583"/>
      <c r="L184" s="1583"/>
      <c r="M184" s="1583"/>
      <c r="N184" s="1583"/>
      <c r="O184" s="1583"/>
      <c r="P184" s="1583"/>
      <c r="Q184" s="1583"/>
      <c r="R184" s="1583"/>
      <c r="S184" s="1583"/>
      <c r="T184" s="1583"/>
      <c r="U184" s="1583"/>
      <c r="V184" s="1583"/>
      <c r="W184" s="1583"/>
      <c r="X184" s="1583"/>
      <c r="Y184" s="1583"/>
      <c r="Z184" s="1583"/>
      <c r="AA184" s="1583"/>
      <c r="AB184" s="1583"/>
      <c r="AC184" s="1583"/>
      <c r="AD184" s="1583"/>
      <c r="AE184" s="1583"/>
      <c r="AF184" s="1583"/>
      <c r="AG184" s="1583"/>
      <c r="AH184" s="1583"/>
      <c r="AI184" s="1583"/>
      <c r="AJ184" s="1583"/>
      <c r="AK184" s="1583"/>
      <c r="AL184" s="1583"/>
      <c r="AM184" s="241"/>
    </row>
    <row r="185" spans="1:39" ht="15" customHeight="1">
      <c r="A185" s="1583"/>
      <c r="B185" s="1583"/>
      <c r="C185" s="1583"/>
      <c r="D185" s="1583"/>
      <c r="E185" s="1583"/>
      <c r="F185" s="1583"/>
      <c r="G185" s="1583"/>
      <c r="H185" s="1583"/>
      <c r="I185" s="1583"/>
      <c r="J185" s="1583"/>
      <c r="K185" s="1583"/>
      <c r="L185" s="1583"/>
      <c r="M185" s="1583"/>
      <c r="N185" s="1583"/>
      <c r="O185" s="1583"/>
      <c r="P185" s="1583"/>
      <c r="Q185" s="1583"/>
      <c r="R185" s="1583"/>
      <c r="S185" s="1583"/>
      <c r="T185" s="1583"/>
      <c r="U185" s="1583"/>
      <c r="V185" s="1583"/>
      <c r="W185" s="1583"/>
      <c r="X185" s="1583"/>
      <c r="Y185" s="1583"/>
      <c r="Z185" s="1583"/>
      <c r="AA185" s="1583"/>
      <c r="AB185" s="1583"/>
      <c r="AC185" s="1583"/>
      <c r="AD185" s="1583"/>
      <c r="AE185" s="1583"/>
      <c r="AF185" s="1583"/>
      <c r="AG185" s="1583"/>
      <c r="AH185" s="1583"/>
      <c r="AI185" s="1583"/>
      <c r="AJ185" s="1583"/>
      <c r="AK185" s="1583"/>
      <c r="AL185" s="1583"/>
      <c r="AM185" s="241"/>
    </row>
    <row r="186" spans="1:39" ht="15" customHeight="1">
      <c r="A186" s="1583"/>
      <c r="B186" s="1583"/>
      <c r="C186" s="1583"/>
      <c r="D186" s="1583"/>
      <c r="E186" s="1583"/>
      <c r="F186" s="1583"/>
      <c r="G186" s="1583"/>
      <c r="H186" s="1583"/>
      <c r="I186" s="1583"/>
      <c r="J186" s="1583"/>
      <c r="K186" s="1583"/>
      <c r="L186" s="1583"/>
      <c r="M186" s="1583"/>
      <c r="N186" s="1583"/>
      <c r="O186" s="1583"/>
      <c r="P186" s="1583"/>
      <c r="Q186" s="1583"/>
      <c r="R186" s="1583"/>
      <c r="S186" s="1583"/>
      <c r="T186" s="1583"/>
      <c r="U186" s="1583"/>
      <c r="V186" s="1583"/>
      <c r="W186" s="1583"/>
      <c r="X186" s="1583"/>
      <c r="Y186" s="1583"/>
      <c r="Z186" s="1583"/>
      <c r="AA186" s="1583"/>
      <c r="AB186" s="1583"/>
      <c r="AC186" s="1583"/>
      <c r="AD186" s="1583"/>
      <c r="AE186" s="1583"/>
      <c r="AF186" s="1583"/>
      <c r="AG186" s="1583"/>
      <c r="AH186" s="1583"/>
      <c r="AI186" s="1583"/>
      <c r="AJ186" s="1583"/>
      <c r="AK186" s="1583"/>
      <c r="AL186" s="1583"/>
      <c r="AM186" s="241"/>
    </row>
    <row r="187" spans="1:39" ht="18" customHeight="1">
      <c r="A187" s="1583"/>
      <c r="B187" s="1583"/>
      <c r="C187" s="1583"/>
      <c r="D187" s="1583"/>
      <c r="E187" s="1583"/>
      <c r="F187" s="1583"/>
      <c r="G187" s="1583"/>
      <c r="H187" s="1583"/>
      <c r="I187" s="1583"/>
      <c r="J187" s="1583"/>
      <c r="K187" s="1583"/>
      <c r="L187" s="1583"/>
      <c r="M187" s="1583"/>
      <c r="N187" s="1583"/>
      <c r="O187" s="1583"/>
      <c r="P187" s="1583"/>
      <c r="Q187" s="1583"/>
      <c r="R187" s="1583"/>
      <c r="S187" s="1583"/>
      <c r="T187" s="1583"/>
      <c r="U187" s="1583"/>
      <c r="V187" s="1583"/>
      <c r="W187" s="1583"/>
      <c r="X187" s="1583"/>
      <c r="Y187" s="1583"/>
      <c r="Z187" s="1583"/>
      <c r="AA187" s="1583"/>
      <c r="AB187" s="1583"/>
      <c r="AC187" s="1583"/>
      <c r="AD187" s="1583"/>
      <c r="AE187" s="1583"/>
      <c r="AF187" s="1583"/>
      <c r="AG187" s="1583"/>
      <c r="AH187" s="1583"/>
      <c r="AI187" s="1583"/>
      <c r="AJ187" s="1583"/>
      <c r="AK187" s="1583"/>
      <c r="AL187" s="1583"/>
      <c r="AM187" s="241"/>
    </row>
    <row r="188" spans="1:39" ht="15" customHeight="1">
      <c r="A188" s="1583"/>
      <c r="B188" s="1583"/>
      <c r="C188" s="1583"/>
      <c r="D188" s="1583"/>
      <c r="E188" s="1583"/>
      <c r="F188" s="1583"/>
      <c r="G188" s="1583"/>
      <c r="H188" s="1583"/>
      <c r="I188" s="1583"/>
      <c r="J188" s="1583"/>
      <c r="K188" s="1583"/>
      <c r="L188" s="1583"/>
      <c r="M188" s="1583"/>
      <c r="N188" s="1583"/>
      <c r="O188" s="1583"/>
      <c r="P188" s="1583"/>
      <c r="Q188" s="1583"/>
      <c r="R188" s="1583"/>
      <c r="S188" s="1583"/>
      <c r="T188" s="1583"/>
      <c r="U188" s="1583"/>
      <c r="V188" s="1583"/>
      <c r="W188" s="1583"/>
      <c r="X188" s="1583"/>
      <c r="Y188" s="1583"/>
      <c r="Z188" s="1583"/>
      <c r="AA188" s="1583"/>
      <c r="AB188" s="1583"/>
      <c r="AC188" s="1583"/>
      <c r="AD188" s="1583"/>
      <c r="AE188" s="1583"/>
      <c r="AF188" s="1583"/>
      <c r="AG188" s="1583"/>
      <c r="AH188" s="1583"/>
      <c r="AI188" s="1583"/>
      <c r="AJ188" s="1583"/>
      <c r="AK188" s="1583"/>
      <c r="AL188" s="1583"/>
      <c r="AM188" s="241"/>
    </row>
    <row r="189" spans="1:39" ht="15" customHeight="1">
      <c r="A189" s="1583"/>
      <c r="B189" s="1583"/>
      <c r="C189" s="1583"/>
      <c r="D189" s="1583"/>
      <c r="E189" s="1583"/>
      <c r="F189" s="1583"/>
      <c r="G189" s="1583"/>
      <c r="H189" s="1583"/>
      <c r="I189" s="1583"/>
      <c r="J189" s="1583"/>
      <c r="K189" s="1583"/>
      <c r="L189" s="1583"/>
      <c r="M189" s="1583"/>
      <c r="N189" s="1583"/>
      <c r="O189" s="1583"/>
      <c r="P189" s="1583"/>
      <c r="Q189" s="1583"/>
      <c r="R189" s="1583"/>
      <c r="S189" s="1583"/>
      <c r="T189" s="1583"/>
      <c r="U189" s="1583"/>
      <c r="V189" s="1583"/>
      <c r="W189" s="1583"/>
      <c r="X189" s="1583"/>
      <c r="Y189" s="1583"/>
      <c r="Z189" s="1583"/>
      <c r="AA189" s="1583"/>
      <c r="AB189" s="1583"/>
      <c r="AC189" s="1583"/>
      <c r="AD189" s="1583"/>
      <c r="AE189" s="1583"/>
      <c r="AF189" s="1583"/>
      <c r="AG189" s="1583"/>
      <c r="AH189" s="1583"/>
      <c r="AI189" s="1583"/>
      <c r="AJ189" s="1583"/>
      <c r="AK189" s="1583"/>
      <c r="AL189" s="1583"/>
      <c r="AM189" s="241"/>
    </row>
    <row r="190" spans="1:39" ht="15" customHeight="1">
      <c r="A190" s="1583"/>
      <c r="B190" s="1583"/>
      <c r="C190" s="1583"/>
      <c r="D190" s="1583"/>
      <c r="E190" s="1583"/>
      <c r="F190" s="1583"/>
      <c r="G190" s="1583"/>
      <c r="H190" s="1583"/>
      <c r="I190" s="1583"/>
      <c r="J190" s="1583"/>
      <c r="K190" s="1583"/>
      <c r="L190" s="1583"/>
      <c r="M190" s="1583"/>
      <c r="N190" s="1583"/>
      <c r="O190" s="1583"/>
      <c r="P190" s="1583"/>
      <c r="Q190" s="1583"/>
      <c r="R190" s="1583"/>
      <c r="S190" s="1583"/>
      <c r="T190" s="1583"/>
      <c r="U190" s="1583"/>
      <c r="V190" s="1583"/>
      <c r="W190" s="1583"/>
      <c r="X190" s="1583"/>
      <c r="Y190" s="1583"/>
      <c r="Z190" s="1583"/>
      <c r="AA190" s="1583"/>
      <c r="AB190" s="1583"/>
      <c r="AC190" s="1583"/>
      <c r="AD190" s="1583"/>
      <c r="AE190" s="1583"/>
      <c r="AF190" s="1583"/>
      <c r="AG190" s="1583"/>
      <c r="AH190" s="1583"/>
      <c r="AI190" s="1583"/>
      <c r="AJ190" s="1583"/>
      <c r="AK190" s="1583"/>
      <c r="AL190" s="1583"/>
      <c r="AM190" s="241"/>
    </row>
    <row r="191" spans="1:39" ht="15" customHeight="1">
      <c r="A191" s="1583"/>
      <c r="B191" s="1583"/>
      <c r="C191" s="1583"/>
      <c r="D191" s="1583"/>
      <c r="E191" s="1583"/>
      <c r="F191" s="1583"/>
      <c r="G191" s="1583"/>
      <c r="H191" s="1583"/>
      <c r="I191" s="1583"/>
      <c r="J191" s="1583"/>
      <c r="K191" s="1583"/>
      <c r="L191" s="1583"/>
      <c r="M191" s="1583"/>
      <c r="N191" s="1583"/>
      <c r="O191" s="1583"/>
      <c r="P191" s="1583"/>
      <c r="Q191" s="1583"/>
      <c r="R191" s="1583"/>
      <c r="S191" s="1583"/>
      <c r="T191" s="1583"/>
      <c r="U191" s="1583"/>
      <c r="V191" s="1583"/>
      <c r="W191" s="1583"/>
      <c r="X191" s="1583"/>
      <c r="Y191" s="1583"/>
      <c r="Z191" s="1583"/>
      <c r="AA191" s="1583"/>
      <c r="AB191" s="1583"/>
      <c r="AC191" s="1583"/>
      <c r="AD191" s="1583"/>
      <c r="AE191" s="1583"/>
      <c r="AF191" s="1583"/>
      <c r="AG191" s="1583"/>
      <c r="AH191" s="1583"/>
      <c r="AI191" s="1583"/>
      <c r="AJ191" s="1583"/>
      <c r="AK191" s="1583"/>
      <c r="AL191" s="1583"/>
      <c r="AM191" s="241"/>
    </row>
    <row r="192" spans="1:39" ht="15" customHeight="1">
      <c r="A192" s="1583"/>
      <c r="B192" s="1583"/>
      <c r="C192" s="1583"/>
      <c r="D192" s="1583"/>
      <c r="E192" s="1583"/>
      <c r="F192" s="1583"/>
      <c r="G192" s="1583"/>
      <c r="H192" s="1583"/>
      <c r="I192" s="1583"/>
      <c r="J192" s="1583"/>
      <c r="K192" s="1583"/>
      <c r="L192" s="1583"/>
      <c r="M192" s="1583"/>
      <c r="N192" s="1583"/>
      <c r="O192" s="1583"/>
      <c r="P192" s="1583"/>
      <c r="Q192" s="1583"/>
      <c r="R192" s="1583"/>
      <c r="S192" s="1583"/>
      <c r="T192" s="1583"/>
      <c r="U192" s="1583"/>
      <c r="V192" s="1583"/>
      <c r="W192" s="1583"/>
      <c r="X192" s="1583"/>
      <c r="Y192" s="1583"/>
      <c r="Z192" s="1583"/>
      <c r="AA192" s="1583"/>
      <c r="AB192" s="1583"/>
      <c r="AC192" s="1583"/>
      <c r="AD192" s="1583"/>
      <c r="AE192" s="1583"/>
      <c r="AF192" s="1583"/>
      <c r="AG192" s="1583"/>
      <c r="AH192" s="1583"/>
      <c r="AI192" s="1583"/>
      <c r="AJ192" s="1583"/>
      <c r="AK192" s="1583"/>
      <c r="AL192" s="1583"/>
      <c r="AM192" s="241"/>
    </row>
    <row r="193" spans="1:39" ht="15" customHeight="1">
      <c r="A193" s="1583"/>
      <c r="B193" s="1583"/>
      <c r="C193" s="1583"/>
      <c r="D193" s="1583"/>
      <c r="E193" s="1583"/>
      <c r="F193" s="1583"/>
      <c r="G193" s="1583"/>
      <c r="H193" s="1583"/>
      <c r="I193" s="1583"/>
      <c r="J193" s="1583"/>
      <c r="K193" s="1583"/>
      <c r="L193" s="1583"/>
      <c r="M193" s="1583"/>
      <c r="N193" s="1583"/>
      <c r="O193" s="1583"/>
      <c r="P193" s="1583"/>
      <c r="Q193" s="1583"/>
      <c r="R193" s="1583"/>
      <c r="S193" s="1583"/>
      <c r="T193" s="1583"/>
      <c r="U193" s="1583"/>
      <c r="V193" s="1583"/>
      <c r="W193" s="1583"/>
      <c r="X193" s="1583"/>
      <c r="Y193" s="1583"/>
      <c r="Z193" s="1583"/>
      <c r="AA193" s="1583"/>
      <c r="AB193" s="1583"/>
      <c r="AC193" s="1583"/>
      <c r="AD193" s="1583"/>
      <c r="AE193" s="1583"/>
      <c r="AF193" s="1583"/>
      <c r="AG193" s="1583"/>
      <c r="AH193" s="1583"/>
      <c r="AI193" s="1583"/>
      <c r="AJ193" s="1583"/>
      <c r="AK193" s="1583"/>
      <c r="AL193" s="1583"/>
      <c r="AM193" s="241"/>
    </row>
    <row r="194" spans="1:39" ht="15" customHeight="1">
      <c r="A194" s="1583"/>
      <c r="B194" s="1583"/>
      <c r="C194" s="1583"/>
      <c r="D194" s="1583"/>
      <c r="E194" s="1583"/>
      <c r="F194" s="1583"/>
      <c r="G194" s="1583"/>
      <c r="H194" s="1583"/>
      <c r="I194" s="1583"/>
      <c r="J194" s="1583"/>
      <c r="K194" s="1583"/>
      <c r="L194" s="1583"/>
      <c r="M194" s="1583"/>
      <c r="N194" s="1583"/>
      <c r="O194" s="1583"/>
      <c r="P194" s="1583"/>
      <c r="Q194" s="1583"/>
      <c r="R194" s="1583"/>
      <c r="S194" s="1583"/>
      <c r="T194" s="1583"/>
      <c r="U194" s="1583"/>
      <c r="V194" s="1583"/>
      <c r="W194" s="1583"/>
      <c r="X194" s="1583"/>
      <c r="Y194" s="1583"/>
      <c r="Z194" s="1583"/>
      <c r="AA194" s="1583"/>
      <c r="AB194" s="1583"/>
      <c r="AC194" s="1583"/>
      <c r="AD194" s="1583"/>
      <c r="AE194" s="1583"/>
      <c r="AF194" s="1583"/>
      <c r="AG194" s="1583"/>
      <c r="AH194" s="1583"/>
      <c r="AI194" s="1583"/>
      <c r="AJ194" s="1583"/>
      <c r="AK194" s="1583"/>
      <c r="AL194" s="1583"/>
      <c r="AM194" s="241"/>
    </row>
    <row r="195" spans="1:39" ht="15" customHeight="1">
      <c r="A195" s="1583"/>
      <c r="B195" s="1583"/>
      <c r="C195" s="1583"/>
      <c r="D195" s="1583"/>
      <c r="E195" s="1583"/>
      <c r="F195" s="1583"/>
      <c r="G195" s="1583"/>
      <c r="H195" s="1583"/>
      <c r="I195" s="1583"/>
      <c r="J195" s="1583"/>
      <c r="K195" s="1583"/>
      <c r="L195" s="1583"/>
      <c r="M195" s="1583"/>
      <c r="N195" s="1583"/>
      <c r="O195" s="1583"/>
      <c r="P195" s="1583"/>
      <c r="Q195" s="1583"/>
      <c r="R195" s="1583"/>
      <c r="S195" s="1583"/>
      <c r="T195" s="1583"/>
      <c r="U195" s="1583"/>
      <c r="V195" s="1583"/>
      <c r="W195" s="1583"/>
      <c r="X195" s="1583"/>
      <c r="Y195" s="1583"/>
      <c r="Z195" s="1583"/>
      <c r="AA195" s="1583"/>
      <c r="AB195" s="1583"/>
      <c r="AC195" s="1583"/>
      <c r="AD195" s="1583"/>
      <c r="AE195" s="1583"/>
      <c r="AF195" s="1583"/>
      <c r="AG195" s="1583"/>
      <c r="AH195" s="1583"/>
      <c r="AI195" s="1583"/>
      <c r="AJ195" s="1583"/>
      <c r="AK195" s="1583"/>
      <c r="AL195" s="1583"/>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285" t="s">
        <v>2475</v>
      </c>
      <c r="E1" s="2285"/>
      <c r="F1" s="2285"/>
      <c r="G1" s="2285"/>
      <c r="H1" s="2285"/>
      <c r="I1" s="2285"/>
      <c r="J1" s="2285"/>
      <c r="K1" s="2285"/>
      <c r="L1" s="2285"/>
      <c r="M1" s="2285"/>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4"/>
      <c r="AK1" s="4"/>
      <c r="AL1" s="231"/>
      <c r="AM1" s="4"/>
      <c r="BA1" s="267" t="s">
        <v>2477</v>
      </c>
      <c r="BB1" s="267"/>
      <c r="BC1" s="4"/>
      <c r="BD1" s="2285" t="s">
        <v>2475</v>
      </c>
      <c r="BE1" s="2285"/>
      <c r="BF1" s="2285"/>
      <c r="BG1" s="2285"/>
      <c r="BH1" s="2285"/>
      <c r="BI1" s="2285"/>
      <c r="BJ1" s="2285"/>
      <c r="BK1" s="2285"/>
      <c r="BL1" s="2285"/>
      <c r="BM1" s="2285"/>
      <c r="BN1" s="2285"/>
      <c r="BO1" s="2285"/>
      <c r="BP1" s="2285"/>
      <c r="BQ1" s="2285"/>
      <c r="BR1" s="2285"/>
      <c r="BS1" s="2285"/>
      <c r="BT1" s="2285"/>
      <c r="BU1" s="2285"/>
      <c r="BV1" s="2285"/>
      <c r="BW1" s="2285"/>
      <c r="BX1" s="2285"/>
      <c r="BY1" s="2285"/>
      <c r="BZ1" s="2285"/>
      <c r="CA1" s="2285"/>
      <c r="CB1" s="2285"/>
      <c r="CC1" s="2285"/>
      <c r="CD1" s="2285"/>
      <c r="CE1" s="2285"/>
      <c r="CF1" s="2285"/>
      <c r="CG1" s="2285"/>
      <c r="CH1" s="2285"/>
      <c r="CI1" s="2285"/>
      <c r="CJ1" s="4"/>
      <c r="CK1" s="231"/>
      <c r="CL1" s="231"/>
      <c r="CM1" s="4"/>
      <c r="DA1" s="267" t="s">
        <v>2478</v>
      </c>
      <c r="DB1" s="267"/>
      <c r="DC1" s="4"/>
      <c r="DD1" s="2285" t="s">
        <v>2475</v>
      </c>
      <c r="DE1" s="2285"/>
      <c r="DF1" s="2285"/>
      <c r="DG1" s="2285"/>
      <c r="DH1" s="2285"/>
      <c r="DI1" s="2285"/>
      <c r="DJ1" s="2285"/>
      <c r="DK1" s="2285"/>
      <c r="DL1" s="2285"/>
      <c r="DM1" s="2285"/>
      <c r="DN1" s="2285"/>
      <c r="DO1" s="2285"/>
      <c r="DP1" s="2285"/>
      <c r="DQ1" s="2285"/>
      <c r="DR1" s="2285"/>
      <c r="DS1" s="2285"/>
      <c r="DT1" s="2285"/>
      <c r="DU1" s="2285"/>
      <c r="DV1" s="2285"/>
      <c r="DW1" s="2285"/>
      <c r="DX1" s="2285"/>
      <c r="DY1" s="2285"/>
      <c r="DZ1" s="2285"/>
      <c r="EA1" s="2285"/>
      <c r="EB1" s="2285"/>
      <c r="EC1" s="2285"/>
      <c r="ED1" s="2285"/>
      <c r="EE1" s="2285"/>
      <c r="EF1" s="2285"/>
      <c r="EG1" s="2285"/>
      <c r="EH1" s="2285"/>
      <c r="EI1" s="2285"/>
      <c r="EJ1" s="4"/>
      <c r="EK1" s="231"/>
      <c r="EL1" s="231"/>
      <c r="EM1" s="4"/>
      <c r="FA1" s="267" t="s">
        <v>2479</v>
      </c>
      <c r="FB1" s="267"/>
      <c r="FC1" s="4"/>
      <c r="FD1" s="2285" t="s">
        <v>2475</v>
      </c>
      <c r="FE1" s="2285"/>
      <c r="FF1" s="2285"/>
      <c r="FG1" s="2285"/>
      <c r="FH1" s="2285"/>
      <c r="FI1" s="2285"/>
      <c r="FJ1" s="2285"/>
      <c r="FK1" s="2285"/>
      <c r="FL1" s="2285"/>
      <c r="FM1" s="2285"/>
      <c r="FN1" s="2285"/>
      <c r="FO1" s="2285"/>
      <c r="FP1" s="2285"/>
      <c r="FQ1" s="2285"/>
      <c r="FR1" s="2285"/>
      <c r="FS1" s="2285"/>
      <c r="FT1" s="2285"/>
      <c r="FU1" s="2285"/>
      <c r="FV1" s="2285"/>
      <c r="FW1" s="2285"/>
      <c r="FX1" s="2285"/>
      <c r="FY1" s="2285"/>
      <c r="FZ1" s="2285"/>
      <c r="GA1" s="2285"/>
      <c r="GB1" s="2285"/>
      <c r="GC1" s="2285"/>
      <c r="GD1" s="2285"/>
      <c r="GE1" s="2285"/>
      <c r="GF1" s="2285"/>
      <c r="GG1" s="2285"/>
      <c r="GH1" s="2285"/>
      <c r="GI1" s="2285"/>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656" t="s">
        <v>2264</v>
      </c>
      <c r="B7" s="1657"/>
      <c r="C7" s="1657"/>
      <c r="D7" s="1657"/>
      <c r="E7" s="1657"/>
      <c r="F7" s="1657"/>
      <c r="G7" s="1657"/>
      <c r="H7" s="1657"/>
      <c r="I7" s="1663"/>
      <c r="J7" s="1658"/>
      <c r="K7" s="1659"/>
      <c r="L7" s="1659"/>
      <c r="M7" s="1659"/>
      <c r="N7" s="1659"/>
      <c r="O7" s="1659"/>
      <c r="P7" s="1659"/>
      <c r="Q7" s="1659"/>
      <c r="R7" s="1660"/>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656" t="s">
        <v>2264</v>
      </c>
      <c r="BB7" s="1657"/>
      <c r="BC7" s="1657"/>
      <c r="BD7" s="1657"/>
      <c r="BE7" s="1657"/>
      <c r="BF7" s="1657"/>
      <c r="BG7" s="1657"/>
      <c r="BH7" s="1657"/>
      <c r="BI7" s="1663"/>
      <c r="BJ7" s="1658"/>
      <c r="BK7" s="1659"/>
      <c r="BL7" s="1659"/>
      <c r="BM7" s="1659"/>
      <c r="BN7" s="1659"/>
      <c r="BO7" s="1659"/>
      <c r="BP7" s="1659"/>
      <c r="BQ7" s="1659"/>
      <c r="BR7" s="1660"/>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656" t="s">
        <v>2264</v>
      </c>
      <c r="DB7" s="1657"/>
      <c r="DC7" s="1657"/>
      <c r="DD7" s="1657"/>
      <c r="DE7" s="1657"/>
      <c r="DF7" s="1657"/>
      <c r="DG7" s="1657"/>
      <c r="DH7" s="1657"/>
      <c r="DI7" s="1663"/>
      <c r="DJ7" s="1658"/>
      <c r="DK7" s="1659"/>
      <c r="DL7" s="1659"/>
      <c r="DM7" s="1659"/>
      <c r="DN7" s="1659"/>
      <c r="DO7" s="1659"/>
      <c r="DP7" s="1659"/>
      <c r="DQ7" s="1659"/>
      <c r="DR7" s="1660"/>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656" t="s">
        <v>2264</v>
      </c>
      <c r="FB7" s="1657"/>
      <c r="FC7" s="1657"/>
      <c r="FD7" s="1657"/>
      <c r="FE7" s="1657"/>
      <c r="FF7" s="1657"/>
      <c r="FG7" s="1657"/>
      <c r="FH7" s="1657"/>
      <c r="FI7" s="1663"/>
      <c r="FJ7" s="1658"/>
      <c r="FK7" s="1659"/>
      <c r="FL7" s="1659"/>
      <c r="FM7" s="1659"/>
      <c r="FN7" s="1659"/>
      <c r="FO7" s="1659"/>
      <c r="FP7" s="1659"/>
      <c r="FQ7" s="1659"/>
      <c r="FR7" s="1660"/>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656" t="s">
        <v>2294</v>
      </c>
      <c r="B9" s="1657"/>
      <c r="C9" s="1657"/>
      <c r="D9" s="1657"/>
      <c r="E9" s="1657"/>
      <c r="F9" s="1657"/>
      <c r="G9" s="1657"/>
      <c r="H9" s="1657"/>
      <c r="I9" s="1657"/>
      <c r="J9" s="1657"/>
      <c r="K9" s="1657"/>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656" t="s">
        <v>2294</v>
      </c>
      <c r="BB9" s="1657"/>
      <c r="BC9" s="1657"/>
      <c r="BD9" s="1657"/>
      <c r="BE9" s="1657"/>
      <c r="BF9" s="1657"/>
      <c r="BG9" s="1657"/>
      <c r="BH9" s="1657"/>
      <c r="BI9" s="1657"/>
      <c r="BJ9" s="1657"/>
      <c r="BK9" s="1657"/>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656" t="s">
        <v>2294</v>
      </c>
      <c r="DB9" s="1657"/>
      <c r="DC9" s="1657"/>
      <c r="DD9" s="1657"/>
      <c r="DE9" s="1657"/>
      <c r="DF9" s="1657"/>
      <c r="DG9" s="1657"/>
      <c r="DH9" s="1657"/>
      <c r="DI9" s="1657"/>
      <c r="DJ9" s="1657"/>
      <c r="DK9" s="1657"/>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656" t="s">
        <v>2294</v>
      </c>
      <c r="FB9" s="1657"/>
      <c r="FC9" s="1657"/>
      <c r="FD9" s="1657"/>
      <c r="FE9" s="1657"/>
      <c r="FF9" s="1657"/>
      <c r="FG9" s="1657"/>
      <c r="FH9" s="1657"/>
      <c r="FI9" s="1657"/>
      <c r="FJ9" s="1657"/>
      <c r="FK9" s="1657"/>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724" t="s">
        <v>2262</v>
      </c>
      <c r="C10" s="1725"/>
      <c r="D10" s="1725"/>
      <c r="E10" s="1725"/>
      <c r="F10" s="1725"/>
      <c r="G10" s="1725"/>
      <c r="H10" s="1725"/>
      <c r="I10" s="1725"/>
      <c r="J10" s="1649"/>
      <c r="K10" s="1650"/>
      <c r="L10" s="1650"/>
      <c r="M10" s="1650"/>
      <c r="N10" s="1650"/>
      <c r="O10" s="1650"/>
      <c r="P10" s="1650"/>
      <c r="Q10" s="1650"/>
      <c r="R10" s="1651"/>
      <c r="S10" s="1652"/>
      <c r="T10" s="1650"/>
      <c r="U10" s="1650"/>
      <c r="V10" s="1650"/>
      <c r="W10" s="1650"/>
      <c r="X10" s="1650"/>
      <c r="Y10" s="1650"/>
      <c r="Z10" s="1650"/>
      <c r="AA10" s="1651"/>
      <c r="AB10" s="1652"/>
      <c r="AC10" s="1650"/>
      <c r="AD10" s="1650"/>
      <c r="AE10" s="1650"/>
      <c r="AF10" s="1650"/>
      <c r="AG10" s="1650"/>
      <c r="AH10" s="1650"/>
      <c r="AI10" s="1650"/>
      <c r="AJ10" s="1654"/>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724" t="s">
        <v>2262</v>
      </c>
      <c r="BC10" s="1725"/>
      <c r="BD10" s="1725"/>
      <c r="BE10" s="1725"/>
      <c r="BF10" s="1725"/>
      <c r="BG10" s="1725"/>
      <c r="BH10" s="1725"/>
      <c r="BI10" s="1725"/>
      <c r="BJ10" s="1649"/>
      <c r="BK10" s="1650"/>
      <c r="BL10" s="1650"/>
      <c r="BM10" s="1650"/>
      <c r="BN10" s="1650"/>
      <c r="BO10" s="1650"/>
      <c r="BP10" s="1650"/>
      <c r="BQ10" s="1650"/>
      <c r="BR10" s="1651"/>
      <c r="BS10" s="1652"/>
      <c r="BT10" s="1650"/>
      <c r="BU10" s="1650"/>
      <c r="BV10" s="1650"/>
      <c r="BW10" s="1650"/>
      <c r="BX10" s="1650"/>
      <c r="BY10" s="1650"/>
      <c r="BZ10" s="1650"/>
      <c r="CA10" s="1651"/>
      <c r="CB10" s="1652"/>
      <c r="CC10" s="1650"/>
      <c r="CD10" s="1650"/>
      <c r="CE10" s="1650"/>
      <c r="CF10" s="1650"/>
      <c r="CG10" s="1650"/>
      <c r="CH10" s="1650"/>
      <c r="CI10" s="1650"/>
      <c r="CJ10" s="1654"/>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724" t="s">
        <v>2262</v>
      </c>
      <c r="DC10" s="1725"/>
      <c r="DD10" s="1725"/>
      <c r="DE10" s="1725"/>
      <c r="DF10" s="1725"/>
      <c r="DG10" s="1725"/>
      <c r="DH10" s="1725"/>
      <c r="DI10" s="1725"/>
      <c r="DJ10" s="1649"/>
      <c r="DK10" s="1650"/>
      <c r="DL10" s="1650"/>
      <c r="DM10" s="1650"/>
      <c r="DN10" s="1650"/>
      <c r="DO10" s="1650"/>
      <c r="DP10" s="1650"/>
      <c r="DQ10" s="1650"/>
      <c r="DR10" s="1651"/>
      <c r="DS10" s="1652"/>
      <c r="DT10" s="1650"/>
      <c r="DU10" s="1650"/>
      <c r="DV10" s="1650"/>
      <c r="DW10" s="1650"/>
      <c r="DX10" s="1650"/>
      <c r="DY10" s="1650"/>
      <c r="DZ10" s="1650"/>
      <c r="EA10" s="1651"/>
      <c r="EB10" s="1652"/>
      <c r="EC10" s="1650"/>
      <c r="ED10" s="1650"/>
      <c r="EE10" s="1650"/>
      <c r="EF10" s="1650"/>
      <c r="EG10" s="1650"/>
      <c r="EH10" s="1650"/>
      <c r="EI10" s="1650"/>
      <c r="EJ10" s="1654"/>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724" t="s">
        <v>2262</v>
      </c>
      <c r="FC10" s="1725"/>
      <c r="FD10" s="1725"/>
      <c r="FE10" s="1725"/>
      <c r="FF10" s="1725"/>
      <c r="FG10" s="1725"/>
      <c r="FH10" s="1725"/>
      <c r="FI10" s="1725"/>
      <c r="FJ10" s="1649"/>
      <c r="FK10" s="1650"/>
      <c r="FL10" s="1650"/>
      <c r="FM10" s="1650"/>
      <c r="FN10" s="1650"/>
      <c r="FO10" s="1650"/>
      <c r="FP10" s="1650"/>
      <c r="FQ10" s="1650"/>
      <c r="FR10" s="1651"/>
      <c r="FS10" s="1652"/>
      <c r="FT10" s="1650"/>
      <c r="FU10" s="1650"/>
      <c r="FV10" s="1650"/>
      <c r="FW10" s="1650"/>
      <c r="FX10" s="1650"/>
      <c r="FY10" s="1650"/>
      <c r="FZ10" s="1650"/>
      <c r="GA10" s="1651"/>
      <c r="GB10" s="1652"/>
      <c r="GC10" s="1650"/>
      <c r="GD10" s="1650"/>
      <c r="GE10" s="1650"/>
      <c r="GF10" s="1650"/>
      <c r="GG10" s="1650"/>
      <c r="GH10" s="1650"/>
      <c r="GI10" s="1650"/>
      <c r="GJ10" s="1654"/>
      <c r="GK10" s="203"/>
      <c r="GL10" s="198"/>
      <c r="GM10" s="4" t="str">
        <f>IF(COUNTA(FJ10,FS10,GB10)=0,"未入力","")</f>
        <v>未入力</v>
      </c>
      <c r="GN10" s="6" t="str">
        <f>IF(FT10&lt;&gt;"","1"&amp;TEXT(FT10,"00"),
IF(FT11&lt;&gt;"","2"&amp;TEXT(FT11,"00"),
IF(FT12&lt;&gt;"","3"&amp;TEXT(FT12,"00"),"")))</f>
        <v/>
      </c>
    </row>
    <row r="11" spans="1:200" ht="39" customHeight="1">
      <c r="A11" s="177"/>
      <c r="B11" s="1658" t="s">
        <v>2263</v>
      </c>
      <c r="C11" s="1659"/>
      <c r="D11" s="1659"/>
      <c r="E11" s="1659"/>
      <c r="F11" s="1659"/>
      <c r="G11" s="1659"/>
      <c r="H11" s="1659"/>
      <c r="I11" s="1659"/>
      <c r="J11" s="1649"/>
      <c r="K11" s="1650"/>
      <c r="L11" s="1650"/>
      <c r="M11" s="1650"/>
      <c r="N11" s="1650"/>
      <c r="O11" s="1650"/>
      <c r="P11" s="1650"/>
      <c r="Q11" s="1650"/>
      <c r="R11" s="1651"/>
      <c r="S11" s="1652"/>
      <c r="T11" s="1650"/>
      <c r="U11" s="1650"/>
      <c r="V11" s="1650"/>
      <c r="W11" s="1650"/>
      <c r="X11" s="1650"/>
      <c r="Y11" s="1650"/>
      <c r="Z11" s="1650"/>
      <c r="AA11" s="1651"/>
      <c r="AB11" s="1652"/>
      <c r="AC11" s="1650"/>
      <c r="AD11" s="1650"/>
      <c r="AE11" s="1650"/>
      <c r="AF11" s="1650"/>
      <c r="AG11" s="1650"/>
      <c r="AH11" s="1650"/>
      <c r="AI11" s="1650"/>
      <c r="AJ11" s="1654"/>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658" t="s">
        <v>2263</v>
      </c>
      <c r="BC11" s="1659"/>
      <c r="BD11" s="1659"/>
      <c r="BE11" s="1659"/>
      <c r="BF11" s="1659"/>
      <c r="BG11" s="1659"/>
      <c r="BH11" s="1659"/>
      <c r="BI11" s="1659"/>
      <c r="BJ11" s="1649"/>
      <c r="BK11" s="1650"/>
      <c r="BL11" s="1650"/>
      <c r="BM11" s="1650"/>
      <c r="BN11" s="1650"/>
      <c r="BO11" s="1650"/>
      <c r="BP11" s="1650"/>
      <c r="BQ11" s="1650"/>
      <c r="BR11" s="1651"/>
      <c r="BS11" s="1652"/>
      <c r="BT11" s="1650"/>
      <c r="BU11" s="1650"/>
      <c r="BV11" s="1650"/>
      <c r="BW11" s="1650"/>
      <c r="BX11" s="1650"/>
      <c r="BY11" s="1650"/>
      <c r="BZ11" s="1650"/>
      <c r="CA11" s="1651"/>
      <c r="CB11" s="1652"/>
      <c r="CC11" s="1650"/>
      <c r="CD11" s="1650"/>
      <c r="CE11" s="1650"/>
      <c r="CF11" s="1650"/>
      <c r="CG11" s="1650"/>
      <c r="CH11" s="1650"/>
      <c r="CI11" s="1650"/>
      <c r="CJ11" s="1654"/>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658" t="s">
        <v>2263</v>
      </c>
      <c r="DC11" s="1659"/>
      <c r="DD11" s="1659"/>
      <c r="DE11" s="1659"/>
      <c r="DF11" s="1659"/>
      <c r="DG11" s="1659"/>
      <c r="DH11" s="1659"/>
      <c r="DI11" s="1659"/>
      <c r="DJ11" s="1649"/>
      <c r="DK11" s="1650"/>
      <c r="DL11" s="1650"/>
      <c r="DM11" s="1650"/>
      <c r="DN11" s="1650"/>
      <c r="DO11" s="1650"/>
      <c r="DP11" s="1650"/>
      <c r="DQ11" s="1650"/>
      <c r="DR11" s="1651"/>
      <c r="DS11" s="1652"/>
      <c r="DT11" s="1650"/>
      <c r="DU11" s="1650"/>
      <c r="DV11" s="1650"/>
      <c r="DW11" s="1650"/>
      <c r="DX11" s="1650"/>
      <c r="DY11" s="1650"/>
      <c r="DZ11" s="1650"/>
      <c r="EA11" s="1651"/>
      <c r="EB11" s="1652"/>
      <c r="EC11" s="1650"/>
      <c r="ED11" s="1650"/>
      <c r="EE11" s="1650"/>
      <c r="EF11" s="1650"/>
      <c r="EG11" s="1650"/>
      <c r="EH11" s="1650"/>
      <c r="EI11" s="1650"/>
      <c r="EJ11" s="1654"/>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658" t="s">
        <v>2263</v>
      </c>
      <c r="FC11" s="1659"/>
      <c r="FD11" s="1659"/>
      <c r="FE11" s="1659"/>
      <c r="FF11" s="1659"/>
      <c r="FG11" s="1659"/>
      <c r="FH11" s="1659"/>
      <c r="FI11" s="1659"/>
      <c r="FJ11" s="1649"/>
      <c r="FK11" s="1650"/>
      <c r="FL11" s="1650"/>
      <c r="FM11" s="1650"/>
      <c r="FN11" s="1650"/>
      <c r="FO11" s="1650"/>
      <c r="FP11" s="1650"/>
      <c r="FQ11" s="1650"/>
      <c r="FR11" s="1651"/>
      <c r="FS11" s="1652"/>
      <c r="FT11" s="1650"/>
      <c r="FU11" s="1650"/>
      <c r="FV11" s="1650"/>
      <c r="FW11" s="1650"/>
      <c r="FX11" s="1650"/>
      <c r="FY11" s="1650"/>
      <c r="FZ11" s="1650"/>
      <c r="GA11" s="1651"/>
      <c r="GB11" s="1652"/>
      <c r="GC11" s="1650"/>
      <c r="GD11" s="1650"/>
      <c r="GE11" s="1650"/>
      <c r="GF11" s="1650"/>
      <c r="GG11" s="1650"/>
      <c r="GH11" s="1650"/>
      <c r="GI11" s="1650"/>
      <c r="GJ11" s="1654"/>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624" t="s">
        <v>2445</v>
      </c>
      <c r="C12" s="1632"/>
      <c r="D12" s="1632"/>
      <c r="E12" s="1632"/>
      <c r="F12" s="1632"/>
      <c r="G12" s="1632"/>
      <c r="H12" s="1632"/>
      <c r="I12" s="1632"/>
      <c r="J12" s="1649"/>
      <c r="K12" s="1650"/>
      <c r="L12" s="1650"/>
      <c r="M12" s="1650"/>
      <c r="N12" s="1650"/>
      <c r="O12" s="1650"/>
      <c r="P12" s="1650"/>
      <c r="Q12" s="1650"/>
      <c r="R12" s="1651"/>
      <c r="S12" s="1652"/>
      <c r="T12" s="1650"/>
      <c r="U12" s="1650"/>
      <c r="V12" s="1650"/>
      <c r="W12" s="1650"/>
      <c r="X12" s="1650"/>
      <c r="Y12" s="1650"/>
      <c r="Z12" s="1650"/>
      <c r="AA12" s="1651"/>
      <c r="AB12" s="1652"/>
      <c r="AC12" s="1650"/>
      <c r="AD12" s="1650"/>
      <c r="AE12" s="1650"/>
      <c r="AF12" s="1650"/>
      <c r="AG12" s="1650"/>
      <c r="AH12" s="1650"/>
      <c r="AI12" s="1650"/>
      <c r="AJ12" s="1654"/>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624" t="s">
        <v>2445</v>
      </c>
      <c r="BC12" s="1632"/>
      <c r="BD12" s="1632"/>
      <c r="BE12" s="1632"/>
      <c r="BF12" s="1632"/>
      <c r="BG12" s="1632"/>
      <c r="BH12" s="1632"/>
      <c r="BI12" s="1632"/>
      <c r="BJ12" s="1649"/>
      <c r="BK12" s="1650"/>
      <c r="BL12" s="1650"/>
      <c r="BM12" s="1650"/>
      <c r="BN12" s="1650"/>
      <c r="BO12" s="1650"/>
      <c r="BP12" s="1650"/>
      <c r="BQ12" s="1650"/>
      <c r="BR12" s="1651"/>
      <c r="BS12" s="1652"/>
      <c r="BT12" s="1650"/>
      <c r="BU12" s="1650"/>
      <c r="BV12" s="1650"/>
      <c r="BW12" s="1650"/>
      <c r="BX12" s="1650"/>
      <c r="BY12" s="1650"/>
      <c r="BZ12" s="1650"/>
      <c r="CA12" s="1651"/>
      <c r="CB12" s="1652"/>
      <c r="CC12" s="1650"/>
      <c r="CD12" s="1650"/>
      <c r="CE12" s="1650"/>
      <c r="CF12" s="1650"/>
      <c r="CG12" s="1650"/>
      <c r="CH12" s="1650"/>
      <c r="CI12" s="1650"/>
      <c r="CJ12" s="1654"/>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624" t="s">
        <v>2445</v>
      </c>
      <c r="DC12" s="1632"/>
      <c r="DD12" s="1632"/>
      <c r="DE12" s="1632"/>
      <c r="DF12" s="1632"/>
      <c r="DG12" s="1632"/>
      <c r="DH12" s="1632"/>
      <c r="DI12" s="1632"/>
      <c r="DJ12" s="1649"/>
      <c r="DK12" s="1650"/>
      <c r="DL12" s="1650"/>
      <c r="DM12" s="1650"/>
      <c r="DN12" s="1650"/>
      <c r="DO12" s="1650"/>
      <c r="DP12" s="1650"/>
      <c r="DQ12" s="1650"/>
      <c r="DR12" s="1651"/>
      <c r="DS12" s="1652"/>
      <c r="DT12" s="1650"/>
      <c r="DU12" s="1650"/>
      <c r="DV12" s="1650"/>
      <c r="DW12" s="1650"/>
      <c r="DX12" s="1650"/>
      <c r="DY12" s="1650"/>
      <c r="DZ12" s="1650"/>
      <c r="EA12" s="1651"/>
      <c r="EB12" s="1652"/>
      <c r="EC12" s="1650"/>
      <c r="ED12" s="1650"/>
      <c r="EE12" s="1650"/>
      <c r="EF12" s="1650"/>
      <c r="EG12" s="1650"/>
      <c r="EH12" s="1650"/>
      <c r="EI12" s="1650"/>
      <c r="EJ12" s="1654"/>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624" t="s">
        <v>2445</v>
      </c>
      <c r="FC12" s="1632"/>
      <c r="FD12" s="1632"/>
      <c r="FE12" s="1632"/>
      <c r="FF12" s="1632"/>
      <c r="FG12" s="1632"/>
      <c r="FH12" s="1632"/>
      <c r="FI12" s="1632"/>
      <c r="FJ12" s="1649"/>
      <c r="FK12" s="1650"/>
      <c r="FL12" s="1650"/>
      <c r="FM12" s="1650"/>
      <c r="FN12" s="1650"/>
      <c r="FO12" s="1650"/>
      <c r="FP12" s="1650"/>
      <c r="FQ12" s="1650"/>
      <c r="FR12" s="1651"/>
      <c r="FS12" s="1652"/>
      <c r="FT12" s="1650"/>
      <c r="FU12" s="1650"/>
      <c r="FV12" s="1650"/>
      <c r="FW12" s="1650"/>
      <c r="FX12" s="1650"/>
      <c r="FY12" s="1650"/>
      <c r="FZ12" s="1650"/>
      <c r="GA12" s="1651"/>
      <c r="GB12" s="1652"/>
      <c r="GC12" s="1650"/>
      <c r="GD12" s="1650"/>
      <c r="GE12" s="1650"/>
      <c r="GF12" s="1650"/>
      <c r="GG12" s="1650"/>
      <c r="GH12" s="1650"/>
      <c r="GI12" s="1650"/>
      <c r="GJ12" s="1654"/>
      <c r="GK12" s="203"/>
      <c r="GL12" s="198"/>
      <c r="GM12" s="4"/>
    </row>
    <row r="13" spans="1:200" ht="17.100000000000001" customHeight="1">
      <c r="A13" s="177"/>
      <c r="B13" s="1633"/>
      <c r="C13" s="1634"/>
      <c r="D13" s="1634"/>
      <c r="E13" s="1634"/>
      <c r="F13" s="1634"/>
      <c r="G13" s="1634"/>
      <c r="H13" s="1634"/>
      <c r="I13" s="1634"/>
      <c r="J13" s="1649" t="s">
        <v>2444</v>
      </c>
      <c r="K13" s="1650"/>
      <c r="L13" s="1650"/>
      <c r="M13" s="1650"/>
      <c r="N13" s="1650"/>
      <c r="O13" s="1650"/>
      <c r="P13" s="1650"/>
      <c r="Q13" s="1650"/>
      <c r="R13" s="1651"/>
      <c r="S13" s="1652" t="s">
        <v>2444</v>
      </c>
      <c r="T13" s="1650"/>
      <c r="U13" s="1650"/>
      <c r="V13" s="1650"/>
      <c r="W13" s="1650"/>
      <c r="X13" s="1650"/>
      <c r="Y13" s="1650"/>
      <c r="Z13" s="1650"/>
      <c r="AA13" s="1651"/>
      <c r="AB13" s="1652" t="s">
        <v>2444</v>
      </c>
      <c r="AC13" s="1650"/>
      <c r="AD13" s="1650"/>
      <c r="AE13" s="1650"/>
      <c r="AF13" s="1650"/>
      <c r="AG13" s="1650"/>
      <c r="AH13" s="1650"/>
      <c r="AI13" s="1650"/>
      <c r="AJ13" s="1654"/>
      <c r="AK13" s="204"/>
      <c r="AL13" s="198"/>
      <c r="AM13" s="4"/>
      <c r="AN13" s="6" t="b">
        <v>0</v>
      </c>
      <c r="AO13" s="6" t="b">
        <v>0</v>
      </c>
      <c r="AP13" s="6" t="b">
        <v>0</v>
      </c>
      <c r="AS13" s="225"/>
      <c r="BA13" s="177"/>
      <c r="BB13" s="1633"/>
      <c r="BC13" s="1634"/>
      <c r="BD13" s="1634"/>
      <c r="BE13" s="1634"/>
      <c r="BF13" s="1634"/>
      <c r="BG13" s="1634"/>
      <c r="BH13" s="1634"/>
      <c r="BI13" s="1634"/>
      <c r="BJ13" s="1649" t="s">
        <v>2444</v>
      </c>
      <c r="BK13" s="1650"/>
      <c r="BL13" s="1650"/>
      <c r="BM13" s="1650"/>
      <c r="BN13" s="1650"/>
      <c r="BO13" s="1650"/>
      <c r="BP13" s="1650"/>
      <c r="BQ13" s="1650"/>
      <c r="BR13" s="1651"/>
      <c r="BS13" s="1652" t="s">
        <v>2444</v>
      </c>
      <c r="BT13" s="1650"/>
      <c r="BU13" s="1650"/>
      <c r="BV13" s="1650"/>
      <c r="BW13" s="1650"/>
      <c r="BX13" s="1650"/>
      <c r="BY13" s="1650"/>
      <c r="BZ13" s="1650"/>
      <c r="CA13" s="1651"/>
      <c r="CB13" s="1652" t="s">
        <v>2444</v>
      </c>
      <c r="CC13" s="1650"/>
      <c r="CD13" s="1650"/>
      <c r="CE13" s="1650"/>
      <c r="CF13" s="1650"/>
      <c r="CG13" s="1650"/>
      <c r="CH13" s="1650"/>
      <c r="CI13" s="1650"/>
      <c r="CJ13" s="1654"/>
      <c r="CK13" s="204"/>
      <c r="CL13" s="198"/>
      <c r="CM13" s="4"/>
      <c r="CN13" s="6" t="b">
        <v>0</v>
      </c>
      <c r="CO13" s="6" t="b">
        <v>0</v>
      </c>
      <c r="CP13" s="6" t="b">
        <v>0</v>
      </c>
      <c r="CS13" s="225"/>
      <c r="DA13" s="177"/>
      <c r="DB13" s="1633"/>
      <c r="DC13" s="1634"/>
      <c r="DD13" s="1634"/>
      <c r="DE13" s="1634"/>
      <c r="DF13" s="1634"/>
      <c r="DG13" s="1634"/>
      <c r="DH13" s="1634"/>
      <c r="DI13" s="1634"/>
      <c r="DJ13" s="1649" t="s">
        <v>2444</v>
      </c>
      <c r="DK13" s="1650"/>
      <c r="DL13" s="1650"/>
      <c r="DM13" s="1650"/>
      <c r="DN13" s="1650"/>
      <c r="DO13" s="1650"/>
      <c r="DP13" s="1650"/>
      <c r="DQ13" s="1650"/>
      <c r="DR13" s="1651"/>
      <c r="DS13" s="1652" t="s">
        <v>2444</v>
      </c>
      <c r="DT13" s="1650"/>
      <c r="DU13" s="1650"/>
      <c r="DV13" s="1650"/>
      <c r="DW13" s="1650"/>
      <c r="DX13" s="1650"/>
      <c r="DY13" s="1650"/>
      <c r="DZ13" s="1650"/>
      <c r="EA13" s="1651"/>
      <c r="EB13" s="1652" t="s">
        <v>2444</v>
      </c>
      <c r="EC13" s="1650"/>
      <c r="ED13" s="1650"/>
      <c r="EE13" s="1650"/>
      <c r="EF13" s="1650"/>
      <c r="EG13" s="1650"/>
      <c r="EH13" s="1650"/>
      <c r="EI13" s="1650"/>
      <c r="EJ13" s="1654"/>
      <c r="EK13" s="204"/>
      <c r="EL13" s="198"/>
      <c r="EM13" s="4"/>
      <c r="EN13" s="6" t="b">
        <v>0</v>
      </c>
      <c r="EO13" s="6" t="b">
        <v>0</v>
      </c>
      <c r="EP13" s="6" t="b">
        <v>0</v>
      </c>
      <c r="ES13" s="225"/>
      <c r="FA13" s="177"/>
      <c r="FB13" s="1633"/>
      <c r="FC13" s="1634"/>
      <c r="FD13" s="1634"/>
      <c r="FE13" s="1634"/>
      <c r="FF13" s="1634"/>
      <c r="FG13" s="1634"/>
      <c r="FH13" s="1634"/>
      <c r="FI13" s="1634"/>
      <c r="FJ13" s="1649" t="s">
        <v>2444</v>
      </c>
      <c r="FK13" s="1650"/>
      <c r="FL13" s="1650"/>
      <c r="FM13" s="1650"/>
      <c r="FN13" s="1650"/>
      <c r="FO13" s="1650"/>
      <c r="FP13" s="1650"/>
      <c r="FQ13" s="1650"/>
      <c r="FR13" s="1651"/>
      <c r="FS13" s="1652" t="s">
        <v>2444</v>
      </c>
      <c r="FT13" s="1650"/>
      <c r="FU13" s="1650"/>
      <c r="FV13" s="1650"/>
      <c r="FW13" s="1650"/>
      <c r="FX13" s="1650"/>
      <c r="FY13" s="1650"/>
      <c r="FZ13" s="1650"/>
      <c r="GA13" s="1651"/>
      <c r="GB13" s="1652" t="s">
        <v>2444</v>
      </c>
      <c r="GC13" s="1650"/>
      <c r="GD13" s="1650"/>
      <c r="GE13" s="1650"/>
      <c r="GF13" s="1650"/>
      <c r="GG13" s="1650"/>
      <c r="GH13" s="1650"/>
      <c r="GI13" s="1650"/>
      <c r="GJ13" s="1654"/>
      <c r="GK13" s="204"/>
      <c r="GL13" s="198"/>
      <c r="GM13" s="4"/>
      <c r="GN13" s="6" t="b">
        <v>0</v>
      </c>
      <c r="GO13" s="6" t="b">
        <v>0</v>
      </c>
      <c r="GP13" s="6" t="b">
        <v>0</v>
      </c>
    </row>
    <row r="14" spans="1:200" ht="20.100000000000001" customHeight="1">
      <c r="A14" s="177"/>
      <c r="B14" s="1645" t="s">
        <v>2446</v>
      </c>
      <c r="C14" s="1646"/>
      <c r="D14" s="1646"/>
      <c r="E14" s="1646"/>
      <c r="F14" s="1646"/>
      <c r="G14" s="1646"/>
      <c r="H14" s="1646"/>
      <c r="I14" s="1646"/>
      <c r="J14" s="2286"/>
      <c r="K14" s="2287"/>
      <c r="L14" s="2287"/>
      <c r="M14" s="2287"/>
      <c r="N14" s="2287"/>
      <c r="O14" s="2287"/>
      <c r="P14" s="2287"/>
      <c r="Q14" s="2287"/>
      <c r="R14" s="2288"/>
      <c r="S14" s="2292"/>
      <c r="T14" s="2287"/>
      <c r="U14" s="2287"/>
      <c r="V14" s="2287"/>
      <c r="W14" s="2287"/>
      <c r="X14" s="2287"/>
      <c r="Y14" s="2287"/>
      <c r="Z14" s="2287"/>
      <c r="AA14" s="2288"/>
      <c r="AB14" s="2292"/>
      <c r="AC14" s="2287"/>
      <c r="AD14" s="2287"/>
      <c r="AE14" s="2287"/>
      <c r="AF14" s="2287"/>
      <c r="AG14" s="2287"/>
      <c r="AH14" s="2287"/>
      <c r="AI14" s="2287"/>
      <c r="AJ14" s="2294"/>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645" t="s">
        <v>2446</v>
      </c>
      <c r="BC14" s="1646"/>
      <c r="BD14" s="1646"/>
      <c r="BE14" s="1646"/>
      <c r="BF14" s="1646"/>
      <c r="BG14" s="1646"/>
      <c r="BH14" s="1646"/>
      <c r="BI14" s="1646"/>
      <c r="BJ14" s="2286"/>
      <c r="BK14" s="2287"/>
      <c r="BL14" s="2287"/>
      <c r="BM14" s="2287"/>
      <c r="BN14" s="2287"/>
      <c r="BO14" s="2287"/>
      <c r="BP14" s="2287"/>
      <c r="BQ14" s="2287"/>
      <c r="BR14" s="2288"/>
      <c r="BS14" s="2292"/>
      <c r="BT14" s="2287"/>
      <c r="BU14" s="2287"/>
      <c r="BV14" s="2287"/>
      <c r="BW14" s="2287"/>
      <c r="BX14" s="2287"/>
      <c r="BY14" s="2287"/>
      <c r="BZ14" s="2287"/>
      <c r="CA14" s="2288"/>
      <c r="CB14" s="2292"/>
      <c r="CC14" s="2287"/>
      <c r="CD14" s="2287"/>
      <c r="CE14" s="2287"/>
      <c r="CF14" s="2287"/>
      <c r="CG14" s="2287"/>
      <c r="CH14" s="2287"/>
      <c r="CI14" s="2287"/>
      <c r="CJ14" s="2294"/>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645" t="s">
        <v>2446</v>
      </c>
      <c r="DC14" s="1646"/>
      <c r="DD14" s="1646"/>
      <c r="DE14" s="1646"/>
      <c r="DF14" s="1646"/>
      <c r="DG14" s="1646"/>
      <c r="DH14" s="1646"/>
      <c r="DI14" s="1646"/>
      <c r="DJ14" s="2286"/>
      <c r="DK14" s="2287"/>
      <c r="DL14" s="2287"/>
      <c r="DM14" s="2287"/>
      <c r="DN14" s="2287"/>
      <c r="DO14" s="2287"/>
      <c r="DP14" s="2287"/>
      <c r="DQ14" s="2287"/>
      <c r="DR14" s="2288"/>
      <c r="DS14" s="2292"/>
      <c r="DT14" s="2287"/>
      <c r="DU14" s="2287"/>
      <c r="DV14" s="2287"/>
      <c r="DW14" s="2287"/>
      <c r="DX14" s="2287"/>
      <c r="DY14" s="2287"/>
      <c r="DZ14" s="2287"/>
      <c r="EA14" s="2288"/>
      <c r="EB14" s="2292"/>
      <c r="EC14" s="2287"/>
      <c r="ED14" s="2287"/>
      <c r="EE14" s="2287"/>
      <c r="EF14" s="2287"/>
      <c r="EG14" s="2287"/>
      <c r="EH14" s="2287"/>
      <c r="EI14" s="2287"/>
      <c r="EJ14" s="2294"/>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645" t="s">
        <v>2446</v>
      </c>
      <c r="FC14" s="1646"/>
      <c r="FD14" s="1646"/>
      <c r="FE14" s="1646"/>
      <c r="FF14" s="1646"/>
      <c r="FG14" s="1646"/>
      <c r="FH14" s="1646"/>
      <c r="FI14" s="1646"/>
      <c r="FJ14" s="2286"/>
      <c r="FK14" s="2287"/>
      <c r="FL14" s="2287"/>
      <c r="FM14" s="2287"/>
      <c r="FN14" s="2287"/>
      <c r="FO14" s="2287"/>
      <c r="FP14" s="2287"/>
      <c r="FQ14" s="2287"/>
      <c r="FR14" s="2288"/>
      <c r="FS14" s="2292"/>
      <c r="FT14" s="2287"/>
      <c r="FU14" s="2287"/>
      <c r="FV14" s="2287"/>
      <c r="FW14" s="2287"/>
      <c r="FX14" s="2287"/>
      <c r="FY14" s="2287"/>
      <c r="FZ14" s="2287"/>
      <c r="GA14" s="2288"/>
      <c r="GB14" s="2292"/>
      <c r="GC14" s="2287"/>
      <c r="GD14" s="2287"/>
      <c r="GE14" s="2287"/>
      <c r="GF14" s="2287"/>
      <c r="GG14" s="2287"/>
      <c r="GH14" s="2287"/>
      <c r="GI14" s="2287"/>
      <c r="GJ14" s="2294"/>
      <c r="GK14" s="230"/>
      <c r="GL14" s="186"/>
      <c r="GM14" s="4"/>
    </row>
    <row r="15" spans="1:200" ht="15.95" customHeight="1">
      <c r="A15" s="177"/>
      <c r="B15" s="1647"/>
      <c r="C15" s="1648"/>
      <c r="D15" s="1648"/>
      <c r="E15" s="1648"/>
      <c r="F15" s="1648"/>
      <c r="G15" s="1648"/>
      <c r="H15" s="1648"/>
      <c r="I15" s="1648"/>
      <c r="J15" s="2289"/>
      <c r="K15" s="2290"/>
      <c r="L15" s="2290"/>
      <c r="M15" s="2290"/>
      <c r="N15" s="2290"/>
      <c r="O15" s="2290"/>
      <c r="P15" s="2290"/>
      <c r="Q15" s="2290"/>
      <c r="R15" s="2291"/>
      <c r="S15" s="2293"/>
      <c r="T15" s="2290"/>
      <c r="U15" s="2290"/>
      <c r="V15" s="2290"/>
      <c r="W15" s="2290"/>
      <c r="X15" s="2290"/>
      <c r="Y15" s="2290"/>
      <c r="Z15" s="2290"/>
      <c r="AA15" s="2291"/>
      <c r="AB15" s="2293"/>
      <c r="AC15" s="2290"/>
      <c r="AD15" s="2290"/>
      <c r="AE15" s="2290"/>
      <c r="AF15" s="2290"/>
      <c r="AG15" s="2290"/>
      <c r="AH15" s="2290"/>
      <c r="AI15" s="2290"/>
      <c r="AJ15" s="2295"/>
      <c r="AK15" s="237"/>
      <c r="AL15" s="199"/>
      <c r="AM15" s="4"/>
      <c r="AS15" s="225"/>
      <c r="BA15" s="177"/>
      <c r="BB15" s="1647"/>
      <c r="BC15" s="1648"/>
      <c r="BD15" s="1648"/>
      <c r="BE15" s="1648"/>
      <c r="BF15" s="1648"/>
      <c r="BG15" s="1648"/>
      <c r="BH15" s="1648"/>
      <c r="BI15" s="1648"/>
      <c r="BJ15" s="2289"/>
      <c r="BK15" s="2290"/>
      <c r="BL15" s="2290"/>
      <c r="BM15" s="2290"/>
      <c r="BN15" s="2290"/>
      <c r="BO15" s="2290"/>
      <c r="BP15" s="2290"/>
      <c r="BQ15" s="2290"/>
      <c r="BR15" s="2291"/>
      <c r="BS15" s="2293"/>
      <c r="BT15" s="2290"/>
      <c r="BU15" s="2290"/>
      <c r="BV15" s="2290"/>
      <c r="BW15" s="2290"/>
      <c r="BX15" s="2290"/>
      <c r="BY15" s="2290"/>
      <c r="BZ15" s="2290"/>
      <c r="CA15" s="2291"/>
      <c r="CB15" s="2293"/>
      <c r="CC15" s="2290"/>
      <c r="CD15" s="2290"/>
      <c r="CE15" s="2290"/>
      <c r="CF15" s="2290"/>
      <c r="CG15" s="2290"/>
      <c r="CH15" s="2290"/>
      <c r="CI15" s="2290"/>
      <c r="CJ15" s="2295"/>
      <c r="CK15" s="237"/>
      <c r="CL15" s="199"/>
      <c r="CM15" s="4"/>
      <c r="CS15" s="225"/>
      <c r="DA15" s="177"/>
      <c r="DB15" s="1647"/>
      <c r="DC15" s="1648"/>
      <c r="DD15" s="1648"/>
      <c r="DE15" s="1648"/>
      <c r="DF15" s="1648"/>
      <c r="DG15" s="1648"/>
      <c r="DH15" s="1648"/>
      <c r="DI15" s="1648"/>
      <c r="DJ15" s="2289"/>
      <c r="DK15" s="2290"/>
      <c r="DL15" s="2290"/>
      <c r="DM15" s="2290"/>
      <c r="DN15" s="2290"/>
      <c r="DO15" s="2290"/>
      <c r="DP15" s="2290"/>
      <c r="DQ15" s="2290"/>
      <c r="DR15" s="2291"/>
      <c r="DS15" s="2293"/>
      <c r="DT15" s="2290"/>
      <c r="DU15" s="2290"/>
      <c r="DV15" s="2290"/>
      <c r="DW15" s="2290"/>
      <c r="DX15" s="2290"/>
      <c r="DY15" s="2290"/>
      <c r="DZ15" s="2290"/>
      <c r="EA15" s="2291"/>
      <c r="EB15" s="2293"/>
      <c r="EC15" s="2290"/>
      <c r="ED15" s="2290"/>
      <c r="EE15" s="2290"/>
      <c r="EF15" s="2290"/>
      <c r="EG15" s="2290"/>
      <c r="EH15" s="2290"/>
      <c r="EI15" s="2290"/>
      <c r="EJ15" s="2295"/>
      <c r="EK15" s="237"/>
      <c r="EL15" s="199"/>
      <c r="EM15" s="4"/>
      <c r="ES15" s="225"/>
      <c r="FA15" s="177"/>
      <c r="FB15" s="1647"/>
      <c r="FC15" s="1648"/>
      <c r="FD15" s="1648"/>
      <c r="FE15" s="1648"/>
      <c r="FF15" s="1648"/>
      <c r="FG15" s="1648"/>
      <c r="FH15" s="1648"/>
      <c r="FI15" s="1648"/>
      <c r="FJ15" s="2289"/>
      <c r="FK15" s="2290"/>
      <c r="FL15" s="2290"/>
      <c r="FM15" s="2290"/>
      <c r="FN15" s="2290"/>
      <c r="FO15" s="2290"/>
      <c r="FP15" s="2290"/>
      <c r="FQ15" s="2290"/>
      <c r="FR15" s="2291"/>
      <c r="FS15" s="2293"/>
      <c r="FT15" s="2290"/>
      <c r="FU15" s="2290"/>
      <c r="FV15" s="2290"/>
      <c r="FW15" s="2290"/>
      <c r="FX15" s="2290"/>
      <c r="FY15" s="2290"/>
      <c r="FZ15" s="2290"/>
      <c r="GA15" s="2291"/>
      <c r="GB15" s="2293"/>
      <c r="GC15" s="2290"/>
      <c r="GD15" s="2290"/>
      <c r="GE15" s="2290"/>
      <c r="GF15" s="2290"/>
      <c r="GG15" s="2290"/>
      <c r="GH15" s="2290"/>
      <c r="GI15" s="2290"/>
      <c r="GJ15" s="2295"/>
      <c r="GK15" s="237"/>
      <c r="GL15" s="199"/>
      <c r="GM15" s="4"/>
    </row>
    <row r="16" spans="1:200" ht="23.1" customHeight="1">
      <c r="A16" s="177"/>
      <c r="B16" s="1630" t="s">
        <v>2447</v>
      </c>
      <c r="C16" s="1631"/>
      <c r="D16" s="1631"/>
      <c r="E16" s="1631"/>
      <c r="F16" s="1631"/>
      <c r="G16" s="1631"/>
      <c r="H16" s="1631"/>
      <c r="I16" s="1631"/>
      <c r="J16" s="182"/>
      <c r="K16" s="1592"/>
      <c r="L16" s="1592"/>
      <c r="M16" s="1592"/>
      <c r="N16" s="1592"/>
      <c r="O16" s="1592"/>
      <c r="P16" s="1570" t="s">
        <v>46</v>
      </c>
      <c r="Q16" s="1570"/>
      <c r="R16" s="190"/>
      <c r="S16" s="189"/>
      <c r="T16" s="1592"/>
      <c r="U16" s="1592"/>
      <c r="V16" s="1592"/>
      <c r="W16" s="1592"/>
      <c r="X16" s="1592"/>
      <c r="Y16" s="1570" t="s">
        <v>46</v>
      </c>
      <c r="Z16" s="1570"/>
      <c r="AA16" s="190"/>
      <c r="AB16" s="189"/>
      <c r="AC16" s="1592"/>
      <c r="AD16" s="1592"/>
      <c r="AE16" s="1592"/>
      <c r="AF16" s="1592"/>
      <c r="AG16" s="1592"/>
      <c r="AH16" s="1570" t="s">
        <v>46</v>
      </c>
      <c r="AI16" s="1570"/>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630" t="s">
        <v>2447</v>
      </c>
      <c r="BC16" s="1631"/>
      <c r="BD16" s="1631"/>
      <c r="BE16" s="1631"/>
      <c r="BF16" s="1631"/>
      <c r="BG16" s="1631"/>
      <c r="BH16" s="1631"/>
      <c r="BI16" s="1631"/>
      <c r="BJ16" s="182"/>
      <c r="BK16" s="1592"/>
      <c r="BL16" s="1592"/>
      <c r="BM16" s="1592"/>
      <c r="BN16" s="1592"/>
      <c r="BO16" s="1592"/>
      <c r="BP16" s="1570" t="s">
        <v>46</v>
      </c>
      <c r="BQ16" s="1570"/>
      <c r="BR16" s="190"/>
      <c r="BS16" s="189"/>
      <c r="BT16" s="1592"/>
      <c r="BU16" s="1592"/>
      <c r="BV16" s="1592"/>
      <c r="BW16" s="1592"/>
      <c r="BX16" s="1592"/>
      <c r="BY16" s="1570" t="s">
        <v>46</v>
      </c>
      <c r="BZ16" s="1570"/>
      <c r="CA16" s="190"/>
      <c r="CB16" s="189"/>
      <c r="CC16" s="1592"/>
      <c r="CD16" s="1592"/>
      <c r="CE16" s="1592"/>
      <c r="CF16" s="1592"/>
      <c r="CG16" s="1592"/>
      <c r="CH16" s="1570" t="s">
        <v>46</v>
      </c>
      <c r="CI16" s="1570"/>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630" t="s">
        <v>2447</v>
      </c>
      <c r="DC16" s="1631"/>
      <c r="DD16" s="1631"/>
      <c r="DE16" s="1631"/>
      <c r="DF16" s="1631"/>
      <c r="DG16" s="1631"/>
      <c r="DH16" s="1631"/>
      <c r="DI16" s="1631"/>
      <c r="DJ16" s="182"/>
      <c r="DK16" s="1592"/>
      <c r="DL16" s="1592"/>
      <c r="DM16" s="1592"/>
      <c r="DN16" s="1592"/>
      <c r="DO16" s="1592"/>
      <c r="DP16" s="1570" t="s">
        <v>46</v>
      </c>
      <c r="DQ16" s="1570"/>
      <c r="DR16" s="190"/>
      <c r="DS16" s="189"/>
      <c r="DT16" s="1592"/>
      <c r="DU16" s="1592"/>
      <c r="DV16" s="1592"/>
      <c r="DW16" s="1592"/>
      <c r="DX16" s="1592"/>
      <c r="DY16" s="1570" t="s">
        <v>46</v>
      </c>
      <c r="DZ16" s="1570"/>
      <c r="EA16" s="190"/>
      <c r="EB16" s="189"/>
      <c r="EC16" s="1592"/>
      <c r="ED16" s="1592"/>
      <c r="EE16" s="1592"/>
      <c r="EF16" s="1592"/>
      <c r="EG16" s="1592"/>
      <c r="EH16" s="1570" t="s">
        <v>46</v>
      </c>
      <c r="EI16" s="1570"/>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630" t="s">
        <v>2447</v>
      </c>
      <c r="FC16" s="1631"/>
      <c r="FD16" s="1631"/>
      <c r="FE16" s="1631"/>
      <c r="FF16" s="1631"/>
      <c r="FG16" s="1631"/>
      <c r="FH16" s="1631"/>
      <c r="FI16" s="1631"/>
      <c r="FJ16" s="182"/>
      <c r="FK16" s="1592"/>
      <c r="FL16" s="1592"/>
      <c r="FM16" s="1592"/>
      <c r="FN16" s="1592"/>
      <c r="FO16" s="1592"/>
      <c r="FP16" s="1570" t="s">
        <v>46</v>
      </c>
      <c r="FQ16" s="1570"/>
      <c r="FR16" s="190"/>
      <c r="FS16" s="189"/>
      <c r="FT16" s="1592"/>
      <c r="FU16" s="1592"/>
      <c r="FV16" s="1592"/>
      <c r="FW16" s="1592"/>
      <c r="FX16" s="1592"/>
      <c r="FY16" s="1570" t="s">
        <v>46</v>
      </c>
      <c r="FZ16" s="1570"/>
      <c r="GA16" s="190"/>
      <c r="GB16" s="189"/>
      <c r="GC16" s="1592"/>
      <c r="GD16" s="1592"/>
      <c r="GE16" s="1592"/>
      <c r="GF16" s="1592"/>
      <c r="GG16" s="1592"/>
      <c r="GH16" s="1570" t="s">
        <v>46</v>
      </c>
      <c r="GI16" s="1570"/>
      <c r="GJ16" s="175"/>
      <c r="GK16" s="4"/>
      <c r="GL16" s="178"/>
      <c r="GM16" s="4" t="str">
        <f>IF(COUNTA(FK16,FT16,GC16)=0,"未入力","")</f>
        <v>未入力</v>
      </c>
      <c r="GN16" s="4"/>
    </row>
    <row r="17" spans="1:198" ht="12" customHeight="1">
      <c r="A17" s="177"/>
      <c r="B17" s="1624" t="s">
        <v>2448</v>
      </c>
      <c r="C17" s="1625"/>
      <c r="D17" s="1625"/>
      <c r="E17" s="1625"/>
      <c r="F17" s="1625"/>
      <c r="G17" s="1625"/>
      <c r="H17" s="1625"/>
      <c r="I17" s="1625"/>
      <c r="J17" s="181"/>
      <c r="K17" s="3"/>
      <c r="L17" s="3"/>
      <c r="M17" s="3"/>
      <c r="N17" s="3"/>
      <c r="O17" s="3"/>
      <c r="P17" s="3"/>
      <c r="Q17" s="3"/>
      <c r="R17" s="192"/>
      <c r="S17" s="191"/>
      <c r="T17" s="2296"/>
      <c r="U17" s="2296"/>
      <c r="V17" s="2296"/>
      <c r="W17" s="2296"/>
      <c r="X17" s="2296"/>
      <c r="Y17" s="3"/>
      <c r="Z17" s="3"/>
      <c r="AA17" s="192"/>
      <c r="AB17" s="191"/>
      <c r="AC17" s="3"/>
      <c r="AD17" s="3"/>
      <c r="AE17" s="3"/>
      <c r="AF17" s="3"/>
      <c r="AG17" s="3"/>
      <c r="AH17" s="3"/>
      <c r="AI17" s="3"/>
      <c r="AJ17" s="176"/>
      <c r="AK17" s="4"/>
      <c r="AL17" s="178"/>
      <c r="AM17" s="4"/>
      <c r="AN17" s="8"/>
      <c r="AO17" s="8"/>
      <c r="AP17" s="8"/>
      <c r="AS17" s="225">
        <f>COUNTIF(AN17:AN23, TRUE)</f>
        <v>0</v>
      </c>
      <c r="BA17" s="177"/>
      <c r="BB17" s="1624" t="s">
        <v>2448</v>
      </c>
      <c r="BC17" s="1625"/>
      <c r="BD17" s="1625"/>
      <c r="BE17" s="1625"/>
      <c r="BF17" s="1625"/>
      <c r="BG17" s="1625"/>
      <c r="BH17" s="1625"/>
      <c r="BI17" s="1625"/>
      <c r="BJ17" s="181"/>
      <c r="BK17" s="3"/>
      <c r="BL17" s="3"/>
      <c r="BM17" s="3"/>
      <c r="BN17" s="3"/>
      <c r="BO17" s="3"/>
      <c r="BP17" s="3"/>
      <c r="BQ17" s="3"/>
      <c r="BR17" s="192"/>
      <c r="BS17" s="191"/>
      <c r="BT17" s="2296"/>
      <c r="BU17" s="2296"/>
      <c r="BV17" s="2296"/>
      <c r="BW17" s="2296"/>
      <c r="BX17" s="2296"/>
      <c r="BY17" s="3"/>
      <c r="BZ17" s="3"/>
      <c r="CA17" s="192"/>
      <c r="CB17" s="191"/>
      <c r="CC17" s="3"/>
      <c r="CD17" s="3"/>
      <c r="CE17" s="3"/>
      <c r="CF17" s="3"/>
      <c r="CG17" s="3"/>
      <c r="CH17" s="3"/>
      <c r="CI17" s="3"/>
      <c r="CJ17" s="176"/>
      <c r="CK17" s="4"/>
      <c r="CL17" s="178"/>
      <c r="CM17" s="4"/>
      <c r="CN17" s="8"/>
      <c r="CO17" s="8"/>
      <c r="CP17" s="8"/>
      <c r="CS17" s="225">
        <f>COUNTIF(CN17:CN23, TRUE)</f>
        <v>0</v>
      </c>
      <c r="DA17" s="177"/>
      <c r="DB17" s="1624" t="s">
        <v>2448</v>
      </c>
      <c r="DC17" s="1625"/>
      <c r="DD17" s="1625"/>
      <c r="DE17" s="1625"/>
      <c r="DF17" s="1625"/>
      <c r="DG17" s="1625"/>
      <c r="DH17" s="1625"/>
      <c r="DI17" s="1625"/>
      <c r="DJ17" s="181"/>
      <c r="DK17" s="3"/>
      <c r="DL17" s="3"/>
      <c r="DM17" s="3"/>
      <c r="DN17" s="3"/>
      <c r="DO17" s="3"/>
      <c r="DP17" s="3"/>
      <c r="DQ17" s="3"/>
      <c r="DR17" s="192"/>
      <c r="DS17" s="191"/>
      <c r="DT17" s="2296"/>
      <c r="DU17" s="2296"/>
      <c r="DV17" s="2296"/>
      <c r="DW17" s="2296"/>
      <c r="DX17" s="2296"/>
      <c r="DY17" s="3"/>
      <c r="DZ17" s="3"/>
      <c r="EA17" s="192"/>
      <c r="EB17" s="191"/>
      <c r="EC17" s="3"/>
      <c r="ED17" s="3"/>
      <c r="EE17" s="3"/>
      <c r="EF17" s="3"/>
      <c r="EG17" s="3"/>
      <c r="EH17" s="3"/>
      <c r="EI17" s="3"/>
      <c r="EJ17" s="176"/>
      <c r="EK17" s="4"/>
      <c r="EL17" s="178"/>
      <c r="EM17" s="4"/>
      <c r="EN17" s="8"/>
      <c r="EO17" s="8"/>
      <c r="EP17" s="8"/>
      <c r="ES17" s="225">
        <f>COUNTIF(EN17:EN23, TRUE)</f>
        <v>0</v>
      </c>
      <c r="FA17" s="177"/>
      <c r="FB17" s="1624" t="s">
        <v>2448</v>
      </c>
      <c r="FC17" s="1625"/>
      <c r="FD17" s="1625"/>
      <c r="FE17" s="1625"/>
      <c r="FF17" s="1625"/>
      <c r="FG17" s="1625"/>
      <c r="FH17" s="1625"/>
      <c r="FI17" s="1625"/>
      <c r="FJ17" s="181"/>
      <c r="FK17" s="3"/>
      <c r="FL17" s="3"/>
      <c r="FM17" s="3"/>
      <c r="FN17" s="3"/>
      <c r="FO17" s="3"/>
      <c r="FP17" s="3"/>
      <c r="FQ17" s="3"/>
      <c r="FR17" s="192"/>
      <c r="FS17" s="191"/>
      <c r="FT17" s="2296"/>
      <c r="FU17" s="2296"/>
      <c r="FV17" s="2296"/>
      <c r="FW17" s="2296"/>
      <c r="FX17" s="2296"/>
      <c r="FY17" s="3"/>
      <c r="FZ17" s="3"/>
      <c r="GA17" s="192"/>
      <c r="GB17" s="191"/>
      <c r="GC17" s="3"/>
      <c r="GD17" s="3"/>
      <c r="GE17" s="3"/>
      <c r="GF17" s="3"/>
      <c r="GG17" s="3"/>
      <c r="GH17" s="3"/>
      <c r="GI17" s="3"/>
      <c r="GJ17" s="176"/>
      <c r="GK17" s="4"/>
      <c r="GL17" s="178"/>
      <c r="GM17" s="4"/>
      <c r="GN17" s="8"/>
      <c r="GO17" s="8"/>
      <c r="GP17" s="8"/>
    </row>
    <row r="18" spans="1:198" ht="18.95" customHeight="1">
      <c r="A18" s="177"/>
      <c r="B18" s="1626"/>
      <c r="C18" s="1627"/>
      <c r="D18" s="1627"/>
      <c r="E18" s="1627"/>
      <c r="F18" s="1627"/>
      <c r="G18" s="1627"/>
      <c r="H18" s="1627"/>
      <c r="I18" s="1627"/>
      <c r="J18" s="179"/>
      <c r="K18" s="1629"/>
      <c r="L18" s="1629"/>
      <c r="M18" s="1629"/>
      <c r="N18" s="1629"/>
      <c r="O18" s="1629"/>
      <c r="P18" s="2290" t="s">
        <v>47</v>
      </c>
      <c r="Q18" s="2290"/>
      <c r="R18" s="194"/>
      <c r="S18" s="193"/>
      <c r="T18" s="2297"/>
      <c r="U18" s="2297"/>
      <c r="V18" s="2297"/>
      <c r="W18" s="2297"/>
      <c r="X18" s="2297"/>
      <c r="Y18" s="2290" t="s">
        <v>2301</v>
      </c>
      <c r="Z18" s="2290"/>
      <c r="AA18" s="194"/>
      <c r="AB18" s="193"/>
      <c r="AC18" s="1629"/>
      <c r="AD18" s="1629"/>
      <c r="AE18" s="1629"/>
      <c r="AF18" s="1629"/>
      <c r="AG18" s="1629"/>
      <c r="AH18" s="2290" t="s">
        <v>2301</v>
      </c>
      <c r="AI18" s="2290"/>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626"/>
      <c r="BC18" s="1627"/>
      <c r="BD18" s="1627"/>
      <c r="BE18" s="1627"/>
      <c r="BF18" s="1627"/>
      <c r="BG18" s="1627"/>
      <c r="BH18" s="1627"/>
      <c r="BI18" s="1627"/>
      <c r="BJ18" s="179"/>
      <c r="BK18" s="1629"/>
      <c r="BL18" s="1629"/>
      <c r="BM18" s="1629"/>
      <c r="BN18" s="1629"/>
      <c r="BO18" s="1629"/>
      <c r="BP18" s="2290" t="s">
        <v>47</v>
      </c>
      <c r="BQ18" s="2290"/>
      <c r="BR18" s="194"/>
      <c r="BS18" s="193"/>
      <c r="BT18" s="2297"/>
      <c r="BU18" s="2297"/>
      <c r="BV18" s="2297"/>
      <c r="BW18" s="2297"/>
      <c r="BX18" s="2297"/>
      <c r="BY18" s="2290" t="s">
        <v>2301</v>
      </c>
      <c r="BZ18" s="2290"/>
      <c r="CA18" s="194"/>
      <c r="CB18" s="193"/>
      <c r="CC18" s="1629"/>
      <c r="CD18" s="1629"/>
      <c r="CE18" s="1629"/>
      <c r="CF18" s="1629"/>
      <c r="CG18" s="1629"/>
      <c r="CH18" s="2290" t="s">
        <v>2301</v>
      </c>
      <c r="CI18" s="2290"/>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626"/>
      <c r="DC18" s="1627"/>
      <c r="DD18" s="1627"/>
      <c r="DE18" s="1627"/>
      <c r="DF18" s="1627"/>
      <c r="DG18" s="1627"/>
      <c r="DH18" s="1627"/>
      <c r="DI18" s="1627"/>
      <c r="DJ18" s="179"/>
      <c r="DK18" s="1629"/>
      <c r="DL18" s="1629"/>
      <c r="DM18" s="1629"/>
      <c r="DN18" s="1629"/>
      <c r="DO18" s="1629"/>
      <c r="DP18" s="2290" t="s">
        <v>47</v>
      </c>
      <c r="DQ18" s="2290"/>
      <c r="DR18" s="194"/>
      <c r="DS18" s="193"/>
      <c r="DT18" s="2297"/>
      <c r="DU18" s="2297"/>
      <c r="DV18" s="2297"/>
      <c r="DW18" s="2297"/>
      <c r="DX18" s="2297"/>
      <c r="DY18" s="2290" t="s">
        <v>2301</v>
      </c>
      <c r="DZ18" s="2290"/>
      <c r="EA18" s="194"/>
      <c r="EB18" s="193"/>
      <c r="EC18" s="1629"/>
      <c r="ED18" s="1629"/>
      <c r="EE18" s="1629"/>
      <c r="EF18" s="1629"/>
      <c r="EG18" s="1629"/>
      <c r="EH18" s="2290" t="s">
        <v>2301</v>
      </c>
      <c r="EI18" s="2290"/>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626"/>
      <c r="FC18" s="1627"/>
      <c r="FD18" s="1627"/>
      <c r="FE18" s="1627"/>
      <c r="FF18" s="1627"/>
      <c r="FG18" s="1627"/>
      <c r="FH18" s="1627"/>
      <c r="FI18" s="1627"/>
      <c r="FJ18" s="179"/>
      <c r="FK18" s="1629"/>
      <c r="FL18" s="1629"/>
      <c r="FM18" s="1629"/>
      <c r="FN18" s="1629"/>
      <c r="FO18" s="1629"/>
      <c r="FP18" s="2290" t="s">
        <v>47</v>
      </c>
      <c r="FQ18" s="2290"/>
      <c r="FR18" s="194"/>
      <c r="FS18" s="193"/>
      <c r="FT18" s="2297"/>
      <c r="FU18" s="2297"/>
      <c r="FV18" s="2297"/>
      <c r="FW18" s="2297"/>
      <c r="FX18" s="2297"/>
      <c r="FY18" s="2290" t="s">
        <v>2301</v>
      </c>
      <c r="FZ18" s="2290"/>
      <c r="GA18" s="194"/>
      <c r="GB18" s="193"/>
      <c r="GC18" s="1629"/>
      <c r="GD18" s="1629"/>
      <c r="GE18" s="1629"/>
      <c r="GF18" s="1629"/>
      <c r="GG18" s="1629"/>
      <c r="GH18" s="2290" t="s">
        <v>2301</v>
      </c>
      <c r="GI18" s="2290"/>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624" t="s">
        <v>2449</v>
      </c>
      <c r="C20" s="1625"/>
      <c r="D20" s="1625"/>
      <c r="E20" s="1625"/>
      <c r="F20" s="1625"/>
      <c r="G20" s="1625"/>
      <c r="H20" s="1625"/>
      <c r="I20" s="1700"/>
      <c r="J20" s="249" t="s">
        <v>2308</v>
      </c>
      <c r="K20" s="2300" t="s">
        <v>2311</v>
      </c>
      <c r="L20" s="2301"/>
      <c r="M20" s="2302"/>
      <c r="N20" s="2303"/>
      <c r="O20" s="2303"/>
      <c r="P20" s="2303"/>
      <c r="Q20" s="2303"/>
      <c r="R20" s="2304"/>
      <c r="S20" s="176" t="s">
        <v>2308</v>
      </c>
      <c r="T20" s="2300" t="s">
        <v>2311</v>
      </c>
      <c r="U20" s="2301"/>
      <c r="V20" s="2302"/>
      <c r="W20" s="2305"/>
      <c r="X20" s="2303"/>
      <c r="Y20" s="2303"/>
      <c r="Z20" s="2303"/>
      <c r="AA20" s="2304"/>
      <c r="AB20" s="176" t="s">
        <v>2308</v>
      </c>
      <c r="AC20" s="2300" t="s">
        <v>2311</v>
      </c>
      <c r="AD20" s="2301"/>
      <c r="AE20" s="2302"/>
      <c r="AF20" s="2305"/>
      <c r="AG20" s="2303"/>
      <c r="AH20" s="2303"/>
      <c r="AI20" s="2303"/>
      <c r="AJ20" s="2306"/>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624" t="s">
        <v>2449</v>
      </c>
      <c r="BC20" s="1625"/>
      <c r="BD20" s="1625"/>
      <c r="BE20" s="1625"/>
      <c r="BF20" s="1625"/>
      <c r="BG20" s="1625"/>
      <c r="BH20" s="1625"/>
      <c r="BI20" s="1700"/>
      <c r="BJ20" s="249" t="s">
        <v>2308</v>
      </c>
      <c r="BK20" s="2300" t="s">
        <v>2311</v>
      </c>
      <c r="BL20" s="2301"/>
      <c r="BM20" s="2302"/>
      <c r="BN20" s="2303"/>
      <c r="BO20" s="2303"/>
      <c r="BP20" s="2303"/>
      <c r="BQ20" s="2303"/>
      <c r="BR20" s="2304"/>
      <c r="BS20" s="176" t="s">
        <v>2308</v>
      </c>
      <c r="BT20" s="2300" t="s">
        <v>2311</v>
      </c>
      <c r="BU20" s="2301"/>
      <c r="BV20" s="2302"/>
      <c r="BW20" s="2305"/>
      <c r="BX20" s="2303"/>
      <c r="BY20" s="2303"/>
      <c r="BZ20" s="2303"/>
      <c r="CA20" s="2304"/>
      <c r="CB20" s="176" t="s">
        <v>2308</v>
      </c>
      <c r="CC20" s="2300" t="s">
        <v>2311</v>
      </c>
      <c r="CD20" s="2301"/>
      <c r="CE20" s="2302"/>
      <c r="CF20" s="2305"/>
      <c r="CG20" s="2303"/>
      <c r="CH20" s="2303"/>
      <c r="CI20" s="2303"/>
      <c r="CJ20" s="2306"/>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624" t="s">
        <v>2449</v>
      </c>
      <c r="DC20" s="1625"/>
      <c r="DD20" s="1625"/>
      <c r="DE20" s="1625"/>
      <c r="DF20" s="1625"/>
      <c r="DG20" s="1625"/>
      <c r="DH20" s="1625"/>
      <c r="DI20" s="1700"/>
      <c r="DJ20" s="249" t="s">
        <v>2308</v>
      </c>
      <c r="DK20" s="2300" t="s">
        <v>2311</v>
      </c>
      <c r="DL20" s="2301"/>
      <c r="DM20" s="2302"/>
      <c r="DN20" s="2303"/>
      <c r="DO20" s="2303"/>
      <c r="DP20" s="2303"/>
      <c r="DQ20" s="2303"/>
      <c r="DR20" s="2304"/>
      <c r="DS20" s="176" t="s">
        <v>2308</v>
      </c>
      <c r="DT20" s="2300" t="s">
        <v>2311</v>
      </c>
      <c r="DU20" s="2301"/>
      <c r="DV20" s="2302"/>
      <c r="DW20" s="2305"/>
      <c r="DX20" s="2303"/>
      <c r="DY20" s="2303"/>
      <c r="DZ20" s="2303"/>
      <c r="EA20" s="2304"/>
      <c r="EB20" s="176" t="s">
        <v>2308</v>
      </c>
      <c r="EC20" s="2300" t="s">
        <v>2311</v>
      </c>
      <c r="ED20" s="2301"/>
      <c r="EE20" s="2302"/>
      <c r="EF20" s="2305"/>
      <c r="EG20" s="2303"/>
      <c r="EH20" s="2303"/>
      <c r="EI20" s="2303"/>
      <c r="EJ20" s="2306"/>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624" t="s">
        <v>2449</v>
      </c>
      <c r="FC20" s="1625"/>
      <c r="FD20" s="1625"/>
      <c r="FE20" s="1625"/>
      <c r="FF20" s="1625"/>
      <c r="FG20" s="1625"/>
      <c r="FH20" s="1625"/>
      <c r="FI20" s="1700"/>
      <c r="FJ20" s="249" t="s">
        <v>2308</v>
      </c>
      <c r="FK20" s="2300" t="s">
        <v>2311</v>
      </c>
      <c r="FL20" s="2301"/>
      <c r="FM20" s="2302"/>
      <c r="FN20" s="2303"/>
      <c r="FO20" s="2303"/>
      <c r="FP20" s="2303"/>
      <c r="FQ20" s="2303"/>
      <c r="FR20" s="2304"/>
      <c r="FS20" s="176" t="s">
        <v>2308</v>
      </c>
      <c r="FT20" s="2300" t="s">
        <v>2311</v>
      </c>
      <c r="FU20" s="2301"/>
      <c r="FV20" s="2302"/>
      <c r="FW20" s="2305"/>
      <c r="FX20" s="2303"/>
      <c r="FY20" s="2303"/>
      <c r="FZ20" s="2303"/>
      <c r="GA20" s="2304"/>
      <c r="GB20" s="176" t="s">
        <v>2308</v>
      </c>
      <c r="GC20" s="2300" t="s">
        <v>2311</v>
      </c>
      <c r="GD20" s="2301"/>
      <c r="GE20" s="2302"/>
      <c r="GF20" s="2305"/>
      <c r="GG20" s="2303"/>
      <c r="GH20" s="2303"/>
      <c r="GI20" s="2303"/>
      <c r="GJ20" s="2306"/>
      <c r="GK20" s="4"/>
      <c r="GL20" s="178"/>
      <c r="GM20" s="230" t="str">
        <f>GT20&amp;GT21&amp;GT22&amp;GT23&amp;GT24&amp;GT25</f>
        <v/>
      </c>
      <c r="GN20" s="8"/>
      <c r="GO20" s="8"/>
      <c r="GP20" s="8"/>
    </row>
    <row r="21" spans="1:198" ht="23.1" customHeight="1">
      <c r="A21" s="177"/>
      <c r="B21" s="2298"/>
      <c r="C21" s="1727"/>
      <c r="D21" s="1727"/>
      <c r="E21" s="1727"/>
      <c r="F21" s="1727"/>
      <c r="G21" s="1727"/>
      <c r="H21" s="1727"/>
      <c r="I21" s="2299"/>
      <c r="J21" s="250"/>
      <c r="K21" s="2300" t="s">
        <v>2312</v>
      </c>
      <c r="L21" s="2301"/>
      <c r="M21" s="2302"/>
      <c r="N21" s="1578"/>
      <c r="O21" s="1578"/>
      <c r="P21" s="1578"/>
      <c r="Q21" s="1578"/>
      <c r="R21" s="190" t="s">
        <v>47</v>
      </c>
      <c r="S21" s="180"/>
      <c r="T21" s="2300" t="s">
        <v>2312</v>
      </c>
      <c r="U21" s="2301"/>
      <c r="V21" s="2301"/>
      <c r="W21" s="1579"/>
      <c r="X21" s="1570"/>
      <c r="Y21" s="1570"/>
      <c r="Z21" s="1570"/>
      <c r="AA21" s="190" t="s">
        <v>47</v>
      </c>
      <c r="AB21" s="180"/>
      <c r="AC21" s="2300" t="s">
        <v>2312</v>
      </c>
      <c r="AD21" s="2301"/>
      <c r="AE21" s="2301"/>
      <c r="AF21" s="1579"/>
      <c r="AG21" s="1570"/>
      <c r="AH21" s="1570"/>
      <c r="AI21" s="1570"/>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298"/>
      <c r="BC21" s="1727"/>
      <c r="BD21" s="1727"/>
      <c r="BE21" s="1727"/>
      <c r="BF21" s="1727"/>
      <c r="BG21" s="1727"/>
      <c r="BH21" s="1727"/>
      <c r="BI21" s="2299"/>
      <c r="BJ21" s="250"/>
      <c r="BK21" s="2300" t="s">
        <v>2312</v>
      </c>
      <c r="BL21" s="2301"/>
      <c r="BM21" s="2302"/>
      <c r="BN21" s="1578"/>
      <c r="BO21" s="1578"/>
      <c r="BP21" s="1578"/>
      <c r="BQ21" s="1578"/>
      <c r="BR21" s="190" t="s">
        <v>47</v>
      </c>
      <c r="BS21" s="180"/>
      <c r="BT21" s="2300" t="s">
        <v>2312</v>
      </c>
      <c r="BU21" s="2301"/>
      <c r="BV21" s="2301"/>
      <c r="BW21" s="1579"/>
      <c r="BX21" s="1570"/>
      <c r="BY21" s="1570"/>
      <c r="BZ21" s="1570"/>
      <c r="CA21" s="190" t="s">
        <v>47</v>
      </c>
      <c r="CB21" s="180"/>
      <c r="CC21" s="2300" t="s">
        <v>2312</v>
      </c>
      <c r="CD21" s="2301"/>
      <c r="CE21" s="2301"/>
      <c r="CF21" s="1579"/>
      <c r="CG21" s="1570"/>
      <c r="CH21" s="1570"/>
      <c r="CI21" s="1570"/>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298"/>
      <c r="DC21" s="1727"/>
      <c r="DD21" s="1727"/>
      <c r="DE21" s="1727"/>
      <c r="DF21" s="1727"/>
      <c r="DG21" s="1727"/>
      <c r="DH21" s="1727"/>
      <c r="DI21" s="2299"/>
      <c r="DJ21" s="250"/>
      <c r="DK21" s="2300" t="s">
        <v>2312</v>
      </c>
      <c r="DL21" s="2301"/>
      <c r="DM21" s="2302"/>
      <c r="DN21" s="1578"/>
      <c r="DO21" s="1578"/>
      <c r="DP21" s="1578"/>
      <c r="DQ21" s="1578"/>
      <c r="DR21" s="190" t="s">
        <v>47</v>
      </c>
      <c r="DS21" s="180"/>
      <c r="DT21" s="2300" t="s">
        <v>2312</v>
      </c>
      <c r="DU21" s="2301"/>
      <c r="DV21" s="2301"/>
      <c r="DW21" s="1579"/>
      <c r="DX21" s="1570"/>
      <c r="DY21" s="1570"/>
      <c r="DZ21" s="1570"/>
      <c r="EA21" s="190" t="s">
        <v>47</v>
      </c>
      <c r="EB21" s="180"/>
      <c r="EC21" s="2300" t="s">
        <v>2312</v>
      </c>
      <c r="ED21" s="2301"/>
      <c r="EE21" s="2301"/>
      <c r="EF21" s="1579"/>
      <c r="EG21" s="1570"/>
      <c r="EH21" s="1570"/>
      <c r="EI21" s="1570"/>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298"/>
      <c r="FC21" s="1727"/>
      <c r="FD21" s="1727"/>
      <c r="FE21" s="1727"/>
      <c r="FF21" s="1727"/>
      <c r="FG21" s="1727"/>
      <c r="FH21" s="1727"/>
      <c r="FI21" s="2299"/>
      <c r="FJ21" s="250"/>
      <c r="FK21" s="2300" t="s">
        <v>2312</v>
      </c>
      <c r="FL21" s="2301"/>
      <c r="FM21" s="2302"/>
      <c r="FN21" s="1578"/>
      <c r="FO21" s="1578"/>
      <c r="FP21" s="1578"/>
      <c r="FQ21" s="1578"/>
      <c r="FR21" s="190" t="s">
        <v>47</v>
      </c>
      <c r="FS21" s="180"/>
      <c r="FT21" s="2300" t="s">
        <v>2312</v>
      </c>
      <c r="FU21" s="2301"/>
      <c r="FV21" s="2301"/>
      <c r="FW21" s="1579"/>
      <c r="FX21" s="1570"/>
      <c r="FY21" s="1570"/>
      <c r="FZ21" s="1570"/>
      <c r="GA21" s="190" t="s">
        <v>47</v>
      </c>
      <c r="GB21" s="180"/>
      <c r="GC21" s="2300" t="s">
        <v>2312</v>
      </c>
      <c r="GD21" s="2301"/>
      <c r="GE21" s="2301"/>
      <c r="GF21" s="1579"/>
      <c r="GG21" s="1570"/>
      <c r="GH21" s="1570"/>
      <c r="GI21" s="1570"/>
      <c r="GJ21" s="175" t="s">
        <v>47</v>
      </c>
      <c r="GK21" s="4"/>
      <c r="GL21" s="178"/>
      <c r="GM21" s="230"/>
      <c r="GN21" s="8"/>
      <c r="GO21" s="8"/>
      <c r="GP21" s="8"/>
    </row>
    <row r="22" spans="1:198" ht="23.1" customHeight="1">
      <c r="A22" s="177"/>
      <c r="B22" s="2298"/>
      <c r="C22" s="1727"/>
      <c r="D22" s="1727"/>
      <c r="E22" s="1727"/>
      <c r="F22" s="1727"/>
      <c r="G22" s="1727"/>
      <c r="H22" s="1727"/>
      <c r="I22" s="2299"/>
      <c r="J22" s="249" t="s">
        <v>2309</v>
      </c>
      <c r="K22" s="2300" t="s">
        <v>2311</v>
      </c>
      <c r="L22" s="2301"/>
      <c r="M22" s="2302"/>
      <c r="N22" s="2303"/>
      <c r="O22" s="2303"/>
      <c r="P22" s="2303"/>
      <c r="Q22" s="2303"/>
      <c r="R22" s="2304"/>
      <c r="S22" s="176" t="s">
        <v>2309</v>
      </c>
      <c r="T22" s="2300" t="s">
        <v>2311</v>
      </c>
      <c r="U22" s="2301"/>
      <c r="V22" s="2302"/>
      <c r="W22" s="2305"/>
      <c r="X22" s="2303"/>
      <c r="Y22" s="2303"/>
      <c r="Z22" s="2303"/>
      <c r="AA22" s="2304"/>
      <c r="AB22" s="176" t="s">
        <v>2309</v>
      </c>
      <c r="AC22" s="2300" t="s">
        <v>2311</v>
      </c>
      <c r="AD22" s="2301"/>
      <c r="AE22" s="2302"/>
      <c r="AF22" s="2305"/>
      <c r="AG22" s="2303"/>
      <c r="AH22" s="2303"/>
      <c r="AI22" s="2303"/>
      <c r="AJ22" s="2306"/>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298"/>
      <c r="BC22" s="1727"/>
      <c r="BD22" s="1727"/>
      <c r="BE22" s="1727"/>
      <c r="BF22" s="1727"/>
      <c r="BG22" s="1727"/>
      <c r="BH22" s="1727"/>
      <c r="BI22" s="2299"/>
      <c r="BJ22" s="249" t="s">
        <v>2309</v>
      </c>
      <c r="BK22" s="2300" t="s">
        <v>2311</v>
      </c>
      <c r="BL22" s="2301"/>
      <c r="BM22" s="2302"/>
      <c r="BN22" s="2303"/>
      <c r="BO22" s="2303"/>
      <c r="BP22" s="2303"/>
      <c r="BQ22" s="2303"/>
      <c r="BR22" s="2304"/>
      <c r="BS22" s="176" t="s">
        <v>2309</v>
      </c>
      <c r="BT22" s="2300" t="s">
        <v>2311</v>
      </c>
      <c r="BU22" s="2301"/>
      <c r="BV22" s="2302"/>
      <c r="BW22" s="2305"/>
      <c r="BX22" s="2303"/>
      <c r="BY22" s="2303"/>
      <c r="BZ22" s="2303"/>
      <c r="CA22" s="2304"/>
      <c r="CB22" s="176" t="s">
        <v>2309</v>
      </c>
      <c r="CC22" s="2300" t="s">
        <v>2311</v>
      </c>
      <c r="CD22" s="2301"/>
      <c r="CE22" s="2302"/>
      <c r="CF22" s="2305"/>
      <c r="CG22" s="2303"/>
      <c r="CH22" s="2303"/>
      <c r="CI22" s="2303"/>
      <c r="CJ22" s="2306"/>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298"/>
      <c r="DC22" s="1727"/>
      <c r="DD22" s="1727"/>
      <c r="DE22" s="1727"/>
      <c r="DF22" s="1727"/>
      <c r="DG22" s="1727"/>
      <c r="DH22" s="1727"/>
      <c r="DI22" s="2299"/>
      <c r="DJ22" s="249" t="s">
        <v>2309</v>
      </c>
      <c r="DK22" s="2300" t="s">
        <v>2311</v>
      </c>
      <c r="DL22" s="2301"/>
      <c r="DM22" s="2302"/>
      <c r="DN22" s="2303"/>
      <c r="DO22" s="2303"/>
      <c r="DP22" s="2303"/>
      <c r="DQ22" s="2303"/>
      <c r="DR22" s="2304"/>
      <c r="DS22" s="176" t="s">
        <v>2309</v>
      </c>
      <c r="DT22" s="2300" t="s">
        <v>2311</v>
      </c>
      <c r="DU22" s="2301"/>
      <c r="DV22" s="2302"/>
      <c r="DW22" s="2305"/>
      <c r="DX22" s="2303"/>
      <c r="DY22" s="2303"/>
      <c r="DZ22" s="2303"/>
      <c r="EA22" s="2304"/>
      <c r="EB22" s="176" t="s">
        <v>2309</v>
      </c>
      <c r="EC22" s="2300" t="s">
        <v>2311</v>
      </c>
      <c r="ED22" s="2301"/>
      <c r="EE22" s="2302"/>
      <c r="EF22" s="2305"/>
      <c r="EG22" s="2303"/>
      <c r="EH22" s="2303"/>
      <c r="EI22" s="2303"/>
      <c r="EJ22" s="2306"/>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298"/>
      <c r="FC22" s="1727"/>
      <c r="FD22" s="1727"/>
      <c r="FE22" s="1727"/>
      <c r="FF22" s="1727"/>
      <c r="FG22" s="1727"/>
      <c r="FH22" s="1727"/>
      <c r="FI22" s="2299"/>
      <c r="FJ22" s="249" t="s">
        <v>2309</v>
      </c>
      <c r="FK22" s="2300" t="s">
        <v>2311</v>
      </c>
      <c r="FL22" s="2301"/>
      <c r="FM22" s="2302"/>
      <c r="FN22" s="2303"/>
      <c r="FO22" s="2303"/>
      <c r="FP22" s="2303"/>
      <c r="FQ22" s="2303"/>
      <c r="FR22" s="2304"/>
      <c r="FS22" s="176" t="s">
        <v>2309</v>
      </c>
      <c r="FT22" s="2300" t="s">
        <v>2311</v>
      </c>
      <c r="FU22" s="2301"/>
      <c r="FV22" s="2302"/>
      <c r="FW22" s="2305"/>
      <c r="FX22" s="2303"/>
      <c r="FY22" s="2303"/>
      <c r="FZ22" s="2303"/>
      <c r="GA22" s="2304"/>
      <c r="GB22" s="176" t="s">
        <v>2309</v>
      </c>
      <c r="GC22" s="2300" t="s">
        <v>2311</v>
      </c>
      <c r="GD22" s="2301"/>
      <c r="GE22" s="2302"/>
      <c r="GF22" s="2305"/>
      <c r="GG22" s="2303"/>
      <c r="GH22" s="2303"/>
      <c r="GI22" s="2303"/>
      <c r="GJ22" s="2306"/>
      <c r="GK22" s="4"/>
      <c r="GL22" s="178"/>
      <c r="GM22" s="230"/>
      <c r="GN22" s="8"/>
      <c r="GO22" s="8"/>
      <c r="GP22" s="8"/>
    </row>
    <row r="23" spans="1:198" ht="23.1" customHeight="1">
      <c r="A23" s="177"/>
      <c r="B23" s="2298"/>
      <c r="C23" s="1727"/>
      <c r="D23" s="1727"/>
      <c r="E23" s="1727"/>
      <c r="F23" s="1727"/>
      <c r="G23" s="1727"/>
      <c r="H23" s="1727"/>
      <c r="I23" s="2299"/>
      <c r="J23" s="250"/>
      <c r="K23" s="2300" t="s">
        <v>2312</v>
      </c>
      <c r="L23" s="2301"/>
      <c r="M23" s="2302"/>
      <c r="N23" s="1578"/>
      <c r="O23" s="1578"/>
      <c r="P23" s="1578"/>
      <c r="Q23" s="1578"/>
      <c r="R23" s="190" t="s">
        <v>47</v>
      </c>
      <c r="S23" s="180"/>
      <c r="T23" s="2300" t="s">
        <v>2312</v>
      </c>
      <c r="U23" s="2301"/>
      <c r="V23" s="2301"/>
      <c r="W23" s="1579"/>
      <c r="X23" s="1570"/>
      <c r="Y23" s="1570"/>
      <c r="Z23" s="1570"/>
      <c r="AA23" s="190" t="s">
        <v>47</v>
      </c>
      <c r="AB23" s="180"/>
      <c r="AC23" s="2300" t="s">
        <v>2312</v>
      </c>
      <c r="AD23" s="2301"/>
      <c r="AE23" s="2301"/>
      <c r="AF23" s="1579"/>
      <c r="AG23" s="1570"/>
      <c r="AH23" s="1570"/>
      <c r="AI23" s="1570"/>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298"/>
      <c r="BC23" s="1727"/>
      <c r="BD23" s="1727"/>
      <c r="BE23" s="1727"/>
      <c r="BF23" s="1727"/>
      <c r="BG23" s="1727"/>
      <c r="BH23" s="1727"/>
      <c r="BI23" s="2299"/>
      <c r="BJ23" s="250"/>
      <c r="BK23" s="2300" t="s">
        <v>2312</v>
      </c>
      <c r="BL23" s="2301"/>
      <c r="BM23" s="2302"/>
      <c r="BN23" s="1578"/>
      <c r="BO23" s="1578"/>
      <c r="BP23" s="1578"/>
      <c r="BQ23" s="1578"/>
      <c r="BR23" s="190" t="s">
        <v>47</v>
      </c>
      <c r="BS23" s="180"/>
      <c r="BT23" s="2300" t="s">
        <v>2312</v>
      </c>
      <c r="BU23" s="2301"/>
      <c r="BV23" s="2301"/>
      <c r="BW23" s="1579"/>
      <c r="BX23" s="1570"/>
      <c r="BY23" s="1570"/>
      <c r="BZ23" s="1570"/>
      <c r="CA23" s="190" t="s">
        <v>47</v>
      </c>
      <c r="CB23" s="180"/>
      <c r="CC23" s="2300" t="s">
        <v>2312</v>
      </c>
      <c r="CD23" s="2301"/>
      <c r="CE23" s="2301"/>
      <c r="CF23" s="1579"/>
      <c r="CG23" s="1570"/>
      <c r="CH23" s="1570"/>
      <c r="CI23" s="1570"/>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298"/>
      <c r="DC23" s="1727"/>
      <c r="DD23" s="1727"/>
      <c r="DE23" s="1727"/>
      <c r="DF23" s="1727"/>
      <c r="DG23" s="1727"/>
      <c r="DH23" s="1727"/>
      <c r="DI23" s="2299"/>
      <c r="DJ23" s="250"/>
      <c r="DK23" s="2300" t="s">
        <v>2312</v>
      </c>
      <c r="DL23" s="2301"/>
      <c r="DM23" s="2302"/>
      <c r="DN23" s="1578"/>
      <c r="DO23" s="1578"/>
      <c r="DP23" s="1578"/>
      <c r="DQ23" s="1578"/>
      <c r="DR23" s="190" t="s">
        <v>47</v>
      </c>
      <c r="DS23" s="180"/>
      <c r="DT23" s="2300" t="s">
        <v>2312</v>
      </c>
      <c r="DU23" s="2301"/>
      <c r="DV23" s="2301"/>
      <c r="DW23" s="1579"/>
      <c r="DX23" s="1570"/>
      <c r="DY23" s="1570"/>
      <c r="DZ23" s="1570"/>
      <c r="EA23" s="190" t="s">
        <v>47</v>
      </c>
      <c r="EB23" s="180"/>
      <c r="EC23" s="2300" t="s">
        <v>2312</v>
      </c>
      <c r="ED23" s="2301"/>
      <c r="EE23" s="2301"/>
      <c r="EF23" s="1579"/>
      <c r="EG23" s="1570"/>
      <c r="EH23" s="1570"/>
      <c r="EI23" s="1570"/>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298"/>
      <c r="FC23" s="1727"/>
      <c r="FD23" s="1727"/>
      <c r="FE23" s="1727"/>
      <c r="FF23" s="1727"/>
      <c r="FG23" s="1727"/>
      <c r="FH23" s="1727"/>
      <c r="FI23" s="2299"/>
      <c r="FJ23" s="250"/>
      <c r="FK23" s="2300" t="s">
        <v>2312</v>
      </c>
      <c r="FL23" s="2301"/>
      <c r="FM23" s="2302"/>
      <c r="FN23" s="1578"/>
      <c r="FO23" s="1578"/>
      <c r="FP23" s="1578"/>
      <c r="FQ23" s="1578"/>
      <c r="FR23" s="190" t="s">
        <v>47</v>
      </c>
      <c r="FS23" s="180"/>
      <c r="FT23" s="2300" t="s">
        <v>2312</v>
      </c>
      <c r="FU23" s="2301"/>
      <c r="FV23" s="2301"/>
      <c r="FW23" s="1579"/>
      <c r="FX23" s="1570"/>
      <c r="FY23" s="1570"/>
      <c r="FZ23" s="1570"/>
      <c r="GA23" s="190" t="s">
        <v>47</v>
      </c>
      <c r="GB23" s="180"/>
      <c r="GC23" s="2300" t="s">
        <v>2312</v>
      </c>
      <c r="GD23" s="2301"/>
      <c r="GE23" s="2301"/>
      <c r="GF23" s="1579"/>
      <c r="GG23" s="1570"/>
      <c r="GH23" s="1570"/>
      <c r="GI23" s="1570"/>
      <c r="GJ23" s="175" t="s">
        <v>47</v>
      </c>
      <c r="GK23" s="4"/>
      <c r="GL23" s="178"/>
      <c r="GM23" s="230"/>
      <c r="GN23" s="8"/>
      <c r="GO23" s="8"/>
      <c r="GP23" s="8"/>
    </row>
    <row r="24" spans="1:198" ht="23.1" customHeight="1">
      <c r="A24" s="177"/>
      <c r="B24" s="2298"/>
      <c r="C24" s="1727"/>
      <c r="D24" s="1727"/>
      <c r="E24" s="1727"/>
      <c r="F24" s="1727"/>
      <c r="G24" s="1727"/>
      <c r="H24" s="1727"/>
      <c r="I24" s="2299"/>
      <c r="J24" s="181" t="s">
        <v>2310</v>
      </c>
      <c r="K24" s="2300" t="s">
        <v>2311</v>
      </c>
      <c r="L24" s="2301"/>
      <c r="M24" s="2302"/>
      <c r="N24" s="2303"/>
      <c r="O24" s="2303"/>
      <c r="P24" s="2303"/>
      <c r="Q24" s="2303"/>
      <c r="R24" s="2304"/>
      <c r="S24" s="3" t="s">
        <v>2310</v>
      </c>
      <c r="T24" s="2300" t="s">
        <v>2311</v>
      </c>
      <c r="U24" s="2301"/>
      <c r="V24" s="2302"/>
      <c r="W24" s="2305"/>
      <c r="X24" s="2303"/>
      <c r="Y24" s="2303"/>
      <c r="Z24" s="2303"/>
      <c r="AA24" s="2304"/>
      <c r="AB24" s="3" t="s">
        <v>2310</v>
      </c>
      <c r="AC24" s="2300" t="s">
        <v>2311</v>
      </c>
      <c r="AD24" s="2301"/>
      <c r="AE24" s="2302"/>
      <c r="AF24" s="2305"/>
      <c r="AG24" s="2303"/>
      <c r="AH24" s="2303"/>
      <c r="AI24" s="2303"/>
      <c r="AJ24" s="2306"/>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298"/>
      <c r="BC24" s="1727"/>
      <c r="BD24" s="1727"/>
      <c r="BE24" s="1727"/>
      <c r="BF24" s="1727"/>
      <c r="BG24" s="1727"/>
      <c r="BH24" s="1727"/>
      <c r="BI24" s="2299"/>
      <c r="BJ24" s="181" t="s">
        <v>2310</v>
      </c>
      <c r="BK24" s="2300" t="s">
        <v>2311</v>
      </c>
      <c r="BL24" s="2301"/>
      <c r="BM24" s="2302"/>
      <c r="BN24" s="2303"/>
      <c r="BO24" s="2303"/>
      <c r="BP24" s="2303"/>
      <c r="BQ24" s="2303"/>
      <c r="BR24" s="2304"/>
      <c r="BS24" s="3" t="s">
        <v>2310</v>
      </c>
      <c r="BT24" s="2300" t="s">
        <v>2311</v>
      </c>
      <c r="BU24" s="2301"/>
      <c r="BV24" s="2302"/>
      <c r="BW24" s="2305"/>
      <c r="BX24" s="2303"/>
      <c r="BY24" s="2303"/>
      <c r="BZ24" s="2303"/>
      <c r="CA24" s="2304"/>
      <c r="CB24" s="3" t="s">
        <v>2310</v>
      </c>
      <c r="CC24" s="2300" t="s">
        <v>2311</v>
      </c>
      <c r="CD24" s="2301"/>
      <c r="CE24" s="2302"/>
      <c r="CF24" s="2305"/>
      <c r="CG24" s="2303"/>
      <c r="CH24" s="2303"/>
      <c r="CI24" s="2303"/>
      <c r="CJ24" s="2306"/>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298"/>
      <c r="DC24" s="1727"/>
      <c r="DD24" s="1727"/>
      <c r="DE24" s="1727"/>
      <c r="DF24" s="1727"/>
      <c r="DG24" s="1727"/>
      <c r="DH24" s="1727"/>
      <c r="DI24" s="2299"/>
      <c r="DJ24" s="181" t="s">
        <v>2310</v>
      </c>
      <c r="DK24" s="2300" t="s">
        <v>2311</v>
      </c>
      <c r="DL24" s="2301"/>
      <c r="DM24" s="2302"/>
      <c r="DN24" s="2303"/>
      <c r="DO24" s="2303"/>
      <c r="DP24" s="2303"/>
      <c r="DQ24" s="2303"/>
      <c r="DR24" s="2304"/>
      <c r="DS24" s="3" t="s">
        <v>2310</v>
      </c>
      <c r="DT24" s="2300" t="s">
        <v>2311</v>
      </c>
      <c r="DU24" s="2301"/>
      <c r="DV24" s="2302"/>
      <c r="DW24" s="2305"/>
      <c r="DX24" s="2303"/>
      <c r="DY24" s="2303"/>
      <c r="DZ24" s="2303"/>
      <c r="EA24" s="2304"/>
      <c r="EB24" s="3" t="s">
        <v>2310</v>
      </c>
      <c r="EC24" s="2300" t="s">
        <v>2311</v>
      </c>
      <c r="ED24" s="2301"/>
      <c r="EE24" s="2302"/>
      <c r="EF24" s="2305"/>
      <c r="EG24" s="2303"/>
      <c r="EH24" s="2303"/>
      <c r="EI24" s="2303"/>
      <c r="EJ24" s="2306"/>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298"/>
      <c r="FC24" s="1727"/>
      <c r="FD24" s="1727"/>
      <c r="FE24" s="1727"/>
      <c r="FF24" s="1727"/>
      <c r="FG24" s="1727"/>
      <c r="FH24" s="1727"/>
      <c r="FI24" s="2299"/>
      <c r="FJ24" s="181" t="s">
        <v>2310</v>
      </c>
      <c r="FK24" s="2300" t="s">
        <v>2311</v>
      </c>
      <c r="FL24" s="2301"/>
      <c r="FM24" s="2302"/>
      <c r="FN24" s="2303"/>
      <c r="FO24" s="2303"/>
      <c r="FP24" s="2303"/>
      <c r="FQ24" s="2303"/>
      <c r="FR24" s="2304"/>
      <c r="FS24" s="3" t="s">
        <v>2310</v>
      </c>
      <c r="FT24" s="2300" t="s">
        <v>2311</v>
      </c>
      <c r="FU24" s="2301"/>
      <c r="FV24" s="2302"/>
      <c r="FW24" s="2305"/>
      <c r="FX24" s="2303"/>
      <c r="FY24" s="2303"/>
      <c r="FZ24" s="2303"/>
      <c r="GA24" s="2304"/>
      <c r="GB24" s="3" t="s">
        <v>2310</v>
      </c>
      <c r="GC24" s="2300" t="s">
        <v>2311</v>
      </c>
      <c r="GD24" s="2301"/>
      <c r="GE24" s="2302"/>
      <c r="GF24" s="2305"/>
      <c r="GG24" s="2303"/>
      <c r="GH24" s="2303"/>
      <c r="GI24" s="2303"/>
      <c r="GJ24" s="2306"/>
      <c r="GK24" s="4"/>
      <c r="GL24" s="178"/>
      <c r="GM24" s="230"/>
      <c r="GN24" s="8"/>
      <c r="GO24" s="8"/>
      <c r="GP24" s="8"/>
    </row>
    <row r="25" spans="1:198" ht="23.1" customHeight="1">
      <c r="A25" s="177"/>
      <c r="B25" s="1626"/>
      <c r="C25" s="1627"/>
      <c r="D25" s="1627"/>
      <c r="E25" s="1627"/>
      <c r="F25" s="1627"/>
      <c r="G25" s="1627"/>
      <c r="H25" s="1627"/>
      <c r="I25" s="1701"/>
      <c r="J25" s="179"/>
      <c r="K25" s="2300" t="s">
        <v>2312</v>
      </c>
      <c r="L25" s="2301"/>
      <c r="M25" s="2302"/>
      <c r="N25" s="1570"/>
      <c r="O25" s="1570"/>
      <c r="P25" s="1570"/>
      <c r="Q25" s="1570"/>
      <c r="R25" s="190" t="s">
        <v>47</v>
      </c>
      <c r="S25" s="7"/>
      <c r="T25" s="2300" t="s">
        <v>2312</v>
      </c>
      <c r="U25" s="2301"/>
      <c r="V25" s="2301"/>
      <c r="W25" s="1579"/>
      <c r="X25" s="1570"/>
      <c r="Y25" s="1570"/>
      <c r="Z25" s="1570"/>
      <c r="AA25" s="190" t="s">
        <v>47</v>
      </c>
      <c r="AB25" s="7"/>
      <c r="AC25" s="2300" t="s">
        <v>2312</v>
      </c>
      <c r="AD25" s="2301"/>
      <c r="AE25" s="2301"/>
      <c r="AF25" s="1579"/>
      <c r="AG25" s="1570"/>
      <c r="AH25" s="1570"/>
      <c r="AI25" s="1570"/>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626"/>
      <c r="BC25" s="1627"/>
      <c r="BD25" s="1627"/>
      <c r="BE25" s="1627"/>
      <c r="BF25" s="1627"/>
      <c r="BG25" s="1627"/>
      <c r="BH25" s="1627"/>
      <c r="BI25" s="1701"/>
      <c r="BJ25" s="179"/>
      <c r="BK25" s="2300" t="s">
        <v>2312</v>
      </c>
      <c r="BL25" s="2301"/>
      <c r="BM25" s="2302"/>
      <c r="BN25" s="1570"/>
      <c r="BO25" s="1570"/>
      <c r="BP25" s="1570"/>
      <c r="BQ25" s="1570"/>
      <c r="BR25" s="190" t="s">
        <v>47</v>
      </c>
      <c r="BS25" s="7"/>
      <c r="BT25" s="2300" t="s">
        <v>2312</v>
      </c>
      <c r="BU25" s="2301"/>
      <c r="BV25" s="2301"/>
      <c r="BW25" s="1579"/>
      <c r="BX25" s="1570"/>
      <c r="BY25" s="1570"/>
      <c r="BZ25" s="1570"/>
      <c r="CA25" s="190" t="s">
        <v>47</v>
      </c>
      <c r="CB25" s="7"/>
      <c r="CC25" s="2300" t="s">
        <v>2312</v>
      </c>
      <c r="CD25" s="2301"/>
      <c r="CE25" s="2301"/>
      <c r="CF25" s="1579"/>
      <c r="CG25" s="1570"/>
      <c r="CH25" s="1570"/>
      <c r="CI25" s="1570"/>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626"/>
      <c r="DC25" s="1627"/>
      <c r="DD25" s="1627"/>
      <c r="DE25" s="1627"/>
      <c r="DF25" s="1627"/>
      <c r="DG25" s="1627"/>
      <c r="DH25" s="1627"/>
      <c r="DI25" s="1701"/>
      <c r="DJ25" s="179"/>
      <c r="DK25" s="2300" t="s">
        <v>2312</v>
      </c>
      <c r="DL25" s="2301"/>
      <c r="DM25" s="2302"/>
      <c r="DN25" s="1570"/>
      <c r="DO25" s="1570"/>
      <c r="DP25" s="1570"/>
      <c r="DQ25" s="1570"/>
      <c r="DR25" s="190" t="s">
        <v>47</v>
      </c>
      <c r="DS25" s="7"/>
      <c r="DT25" s="2300" t="s">
        <v>2312</v>
      </c>
      <c r="DU25" s="2301"/>
      <c r="DV25" s="2301"/>
      <c r="DW25" s="1579"/>
      <c r="DX25" s="1570"/>
      <c r="DY25" s="1570"/>
      <c r="DZ25" s="1570"/>
      <c r="EA25" s="190" t="s">
        <v>47</v>
      </c>
      <c r="EB25" s="7"/>
      <c r="EC25" s="2300" t="s">
        <v>2312</v>
      </c>
      <c r="ED25" s="2301"/>
      <c r="EE25" s="2301"/>
      <c r="EF25" s="1579"/>
      <c r="EG25" s="1570"/>
      <c r="EH25" s="1570"/>
      <c r="EI25" s="1570"/>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626"/>
      <c r="FC25" s="1627"/>
      <c r="FD25" s="1627"/>
      <c r="FE25" s="1627"/>
      <c r="FF25" s="1627"/>
      <c r="FG25" s="1627"/>
      <c r="FH25" s="1627"/>
      <c r="FI25" s="1701"/>
      <c r="FJ25" s="179"/>
      <c r="FK25" s="2300" t="s">
        <v>2312</v>
      </c>
      <c r="FL25" s="2301"/>
      <c r="FM25" s="2302"/>
      <c r="FN25" s="1570"/>
      <c r="FO25" s="1570"/>
      <c r="FP25" s="1570"/>
      <c r="FQ25" s="1570"/>
      <c r="FR25" s="190" t="s">
        <v>47</v>
      </c>
      <c r="FS25" s="7"/>
      <c r="FT25" s="2300" t="s">
        <v>2312</v>
      </c>
      <c r="FU25" s="2301"/>
      <c r="FV25" s="2301"/>
      <c r="FW25" s="1579"/>
      <c r="FX25" s="1570"/>
      <c r="FY25" s="1570"/>
      <c r="FZ25" s="1570"/>
      <c r="GA25" s="190" t="s">
        <v>47</v>
      </c>
      <c r="GB25" s="7"/>
      <c r="GC25" s="2300" t="s">
        <v>2312</v>
      </c>
      <c r="GD25" s="2301"/>
      <c r="GE25" s="2301"/>
      <c r="GF25" s="1579"/>
      <c r="GG25" s="1570"/>
      <c r="GH25" s="1570"/>
      <c r="GI25" s="1570"/>
      <c r="GJ25" s="175" t="s">
        <v>47</v>
      </c>
      <c r="GK25" s="4"/>
      <c r="GL25" s="178"/>
      <c r="GM25" s="4"/>
      <c r="GN25" s="8"/>
      <c r="GO25" s="8"/>
      <c r="GP25" s="8"/>
    </row>
    <row r="26" spans="1:198" ht="23.1" customHeight="1">
      <c r="A26" s="177"/>
      <c r="B26" s="1691" t="s">
        <v>2450</v>
      </c>
      <c r="C26" s="1646"/>
      <c r="D26" s="1646"/>
      <c r="E26" s="1646"/>
      <c r="F26" s="1646"/>
      <c r="G26" s="1646"/>
      <c r="H26" s="1646"/>
      <c r="I26" s="1646"/>
      <c r="J26" s="182"/>
      <c r="K26" s="1592"/>
      <c r="L26" s="1592"/>
      <c r="M26" s="1592"/>
      <c r="N26" s="1592"/>
      <c r="O26" s="1592"/>
      <c r="P26" s="1570" t="s">
        <v>48</v>
      </c>
      <c r="Q26" s="1570"/>
      <c r="R26" s="190"/>
      <c r="S26" s="189"/>
      <c r="T26" s="1592"/>
      <c r="U26" s="1592"/>
      <c r="V26" s="1592"/>
      <c r="W26" s="1592"/>
      <c r="X26" s="1592"/>
      <c r="Y26" s="1570" t="s">
        <v>48</v>
      </c>
      <c r="Z26" s="1570"/>
      <c r="AA26" s="190"/>
      <c r="AB26" s="189"/>
      <c r="AC26" s="1592"/>
      <c r="AD26" s="1592"/>
      <c r="AE26" s="1592"/>
      <c r="AF26" s="1592"/>
      <c r="AG26" s="1592"/>
      <c r="AH26" s="1570" t="s">
        <v>48</v>
      </c>
      <c r="AI26" s="1570"/>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691" t="s">
        <v>2450</v>
      </c>
      <c r="BC26" s="1646"/>
      <c r="BD26" s="1646"/>
      <c r="BE26" s="1646"/>
      <c r="BF26" s="1646"/>
      <c r="BG26" s="1646"/>
      <c r="BH26" s="1646"/>
      <c r="BI26" s="1646"/>
      <c r="BJ26" s="182"/>
      <c r="BK26" s="1592"/>
      <c r="BL26" s="1592"/>
      <c r="BM26" s="1592"/>
      <c r="BN26" s="1592"/>
      <c r="BO26" s="1592"/>
      <c r="BP26" s="1570" t="s">
        <v>48</v>
      </c>
      <c r="BQ26" s="1570"/>
      <c r="BR26" s="190"/>
      <c r="BS26" s="189"/>
      <c r="BT26" s="1592"/>
      <c r="BU26" s="1592"/>
      <c r="BV26" s="1592"/>
      <c r="BW26" s="1592"/>
      <c r="BX26" s="1592"/>
      <c r="BY26" s="1570" t="s">
        <v>48</v>
      </c>
      <c r="BZ26" s="1570"/>
      <c r="CA26" s="190"/>
      <c r="CB26" s="189"/>
      <c r="CC26" s="1592"/>
      <c r="CD26" s="1592"/>
      <c r="CE26" s="1592"/>
      <c r="CF26" s="1592"/>
      <c r="CG26" s="1592"/>
      <c r="CH26" s="1570" t="s">
        <v>48</v>
      </c>
      <c r="CI26" s="1570"/>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691" t="s">
        <v>2450</v>
      </c>
      <c r="DC26" s="1646"/>
      <c r="DD26" s="1646"/>
      <c r="DE26" s="1646"/>
      <c r="DF26" s="1646"/>
      <c r="DG26" s="1646"/>
      <c r="DH26" s="1646"/>
      <c r="DI26" s="1646"/>
      <c r="DJ26" s="182"/>
      <c r="DK26" s="1592"/>
      <c r="DL26" s="1592"/>
      <c r="DM26" s="1592"/>
      <c r="DN26" s="1592"/>
      <c r="DO26" s="1592"/>
      <c r="DP26" s="1570" t="s">
        <v>48</v>
      </c>
      <c r="DQ26" s="1570"/>
      <c r="DR26" s="190"/>
      <c r="DS26" s="189"/>
      <c r="DT26" s="1592"/>
      <c r="DU26" s="1592"/>
      <c r="DV26" s="1592"/>
      <c r="DW26" s="1592"/>
      <c r="DX26" s="1592"/>
      <c r="DY26" s="1570" t="s">
        <v>48</v>
      </c>
      <c r="DZ26" s="1570"/>
      <c r="EA26" s="190"/>
      <c r="EB26" s="189"/>
      <c r="EC26" s="1592"/>
      <c r="ED26" s="1592"/>
      <c r="EE26" s="1592"/>
      <c r="EF26" s="1592"/>
      <c r="EG26" s="1592"/>
      <c r="EH26" s="1570" t="s">
        <v>48</v>
      </c>
      <c r="EI26" s="1570"/>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691" t="s">
        <v>2450</v>
      </c>
      <c r="FC26" s="1646"/>
      <c r="FD26" s="1646"/>
      <c r="FE26" s="1646"/>
      <c r="FF26" s="1646"/>
      <c r="FG26" s="1646"/>
      <c r="FH26" s="1646"/>
      <c r="FI26" s="1646"/>
      <c r="FJ26" s="182"/>
      <c r="FK26" s="1592"/>
      <c r="FL26" s="1592"/>
      <c r="FM26" s="1592"/>
      <c r="FN26" s="1592"/>
      <c r="FO26" s="1592"/>
      <c r="FP26" s="1570" t="s">
        <v>48</v>
      </c>
      <c r="FQ26" s="1570"/>
      <c r="FR26" s="190"/>
      <c r="FS26" s="189"/>
      <c r="FT26" s="1592"/>
      <c r="FU26" s="1592"/>
      <c r="FV26" s="1592"/>
      <c r="FW26" s="1592"/>
      <c r="FX26" s="1592"/>
      <c r="FY26" s="1570" t="s">
        <v>48</v>
      </c>
      <c r="FZ26" s="1570"/>
      <c r="GA26" s="190"/>
      <c r="GB26" s="189"/>
      <c r="GC26" s="1592"/>
      <c r="GD26" s="1592"/>
      <c r="GE26" s="1592"/>
      <c r="GF26" s="1592"/>
      <c r="GG26" s="1592"/>
      <c r="GH26" s="1570" t="s">
        <v>48</v>
      </c>
      <c r="GI26" s="1570"/>
      <c r="GJ26" s="175"/>
      <c r="GK26" s="4"/>
      <c r="GL26" s="178"/>
      <c r="GM26" s="230"/>
      <c r="GN26" s="8"/>
      <c r="GO26" s="8"/>
      <c r="GP26" s="8"/>
    </row>
    <row r="27" spans="1:198" ht="8.4499999999999993" hidden="1" customHeight="1">
      <c r="A27" s="177"/>
      <c r="B27" s="1647"/>
      <c r="C27" s="1648"/>
      <c r="D27" s="1648"/>
      <c r="E27" s="1648"/>
      <c r="F27" s="1648"/>
      <c r="G27" s="1648"/>
      <c r="H27" s="1648"/>
      <c r="I27" s="1648"/>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647"/>
      <c r="BC27" s="1648"/>
      <c r="BD27" s="1648"/>
      <c r="BE27" s="1648"/>
      <c r="BF27" s="1648"/>
      <c r="BG27" s="1648"/>
      <c r="BH27" s="1648"/>
      <c r="BI27" s="1648"/>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647"/>
      <c r="DC27" s="1648"/>
      <c r="DD27" s="1648"/>
      <c r="DE27" s="1648"/>
      <c r="DF27" s="1648"/>
      <c r="DG27" s="1648"/>
      <c r="DH27" s="1648"/>
      <c r="DI27" s="1648"/>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647"/>
      <c r="FC27" s="1648"/>
      <c r="FD27" s="1648"/>
      <c r="FE27" s="1648"/>
      <c r="FF27" s="1648"/>
      <c r="FG27" s="1648"/>
      <c r="FH27" s="1648"/>
      <c r="FI27" s="1648"/>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692"/>
      <c r="C28" s="1693"/>
      <c r="D28" s="1693"/>
      <c r="E28" s="1693"/>
      <c r="F28" s="1693"/>
      <c r="G28" s="1693"/>
      <c r="H28" s="1693"/>
      <c r="I28" s="1693"/>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692"/>
      <c r="BC28" s="1693"/>
      <c r="BD28" s="1693"/>
      <c r="BE28" s="1693"/>
      <c r="BF28" s="1693"/>
      <c r="BG28" s="1693"/>
      <c r="BH28" s="1693"/>
      <c r="BI28" s="1693"/>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692"/>
      <c r="DC28" s="1693"/>
      <c r="DD28" s="1693"/>
      <c r="DE28" s="1693"/>
      <c r="DF28" s="1693"/>
      <c r="DG28" s="1693"/>
      <c r="DH28" s="1693"/>
      <c r="DI28" s="1693"/>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692"/>
      <c r="FC28" s="1693"/>
      <c r="FD28" s="1693"/>
      <c r="FE28" s="1693"/>
      <c r="FF28" s="1693"/>
      <c r="FG28" s="1693"/>
      <c r="FH28" s="1693"/>
      <c r="FI28" s="1693"/>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624" t="s">
        <v>2451</v>
      </c>
      <c r="C29" s="1625"/>
      <c r="D29" s="1625"/>
      <c r="E29" s="1625"/>
      <c r="F29" s="1625"/>
      <c r="G29" s="1625"/>
      <c r="H29" s="1625"/>
      <c r="I29" s="1625"/>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624" t="s">
        <v>2451</v>
      </c>
      <c r="BC29" s="1625"/>
      <c r="BD29" s="1625"/>
      <c r="BE29" s="1625"/>
      <c r="BF29" s="1625"/>
      <c r="BG29" s="1625"/>
      <c r="BH29" s="1625"/>
      <c r="BI29" s="1625"/>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624" t="s">
        <v>2451</v>
      </c>
      <c r="DC29" s="1625"/>
      <c r="DD29" s="1625"/>
      <c r="DE29" s="1625"/>
      <c r="DF29" s="1625"/>
      <c r="DG29" s="1625"/>
      <c r="DH29" s="1625"/>
      <c r="DI29" s="1625"/>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624" t="s">
        <v>2451</v>
      </c>
      <c r="FC29" s="1625"/>
      <c r="FD29" s="1625"/>
      <c r="FE29" s="1625"/>
      <c r="FF29" s="1625"/>
      <c r="FG29" s="1625"/>
      <c r="FH29" s="1625"/>
      <c r="FI29" s="1625"/>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626"/>
      <c r="C30" s="1627"/>
      <c r="D30" s="1627"/>
      <c r="E30" s="1627"/>
      <c r="F30" s="1627"/>
      <c r="G30" s="1627"/>
      <c r="H30" s="1627"/>
      <c r="I30" s="1627"/>
      <c r="J30" s="179"/>
      <c r="K30" s="1629"/>
      <c r="L30" s="1629"/>
      <c r="M30" s="1629"/>
      <c r="N30" s="1629"/>
      <c r="O30" s="1629"/>
      <c r="P30" s="1629" t="s">
        <v>2109</v>
      </c>
      <c r="Q30" s="1629"/>
      <c r="R30" s="194"/>
      <c r="S30" s="193"/>
      <c r="T30" s="1629"/>
      <c r="U30" s="1629"/>
      <c r="V30" s="1629"/>
      <c r="W30" s="1629"/>
      <c r="X30" s="1629"/>
      <c r="Y30" s="1629" t="s">
        <v>2109</v>
      </c>
      <c r="Z30" s="1629"/>
      <c r="AA30" s="194"/>
      <c r="AB30" s="193"/>
      <c r="AC30" s="1629"/>
      <c r="AD30" s="1629"/>
      <c r="AE30" s="1629"/>
      <c r="AF30" s="1629"/>
      <c r="AG30" s="1629"/>
      <c r="AH30" s="1629" t="s">
        <v>2109</v>
      </c>
      <c r="AI30" s="1629"/>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626"/>
      <c r="BC30" s="1627"/>
      <c r="BD30" s="1627"/>
      <c r="BE30" s="1627"/>
      <c r="BF30" s="1627"/>
      <c r="BG30" s="1627"/>
      <c r="BH30" s="1627"/>
      <c r="BI30" s="1627"/>
      <c r="BJ30" s="179"/>
      <c r="BK30" s="1629"/>
      <c r="BL30" s="1629"/>
      <c r="BM30" s="1629"/>
      <c r="BN30" s="1629"/>
      <c r="BO30" s="1629"/>
      <c r="BP30" s="1629" t="s">
        <v>2109</v>
      </c>
      <c r="BQ30" s="1629"/>
      <c r="BR30" s="194"/>
      <c r="BS30" s="193"/>
      <c r="BT30" s="1629"/>
      <c r="BU30" s="1629"/>
      <c r="BV30" s="1629"/>
      <c r="BW30" s="1629"/>
      <c r="BX30" s="1629"/>
      <c r="BY30" s="1629" t="s">
        <v>2109</v>
      </c>
      <c r="BZ30" s="1629"/>
      <c r="CA30" s="194"/>
      <c r="CB30" s="193"/>
      <c r="CC30" s="1629"/>
      <c r="CD30" s="1629"/>
      <c r="CE30" s="1629"/>
      <c r="CF30" s="1629"/>
      <c r="CG30" s="1629"/>
      <c r="CH30" s="1629" t="s">
        <v>2109</v>
      </c>
      <c r="CI30" s="1629"/>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626"/>
      <c r="DC30" s="1627"/>
      <c r="DD30" s="1627"/>
      <c r="DE30" s="1627"/>
      <c r="DF30" s="1627"/>
      <c r="DG30" s="1627"/>
      <c r="DH30" s="1627"/>
      <c r="DI30" s="1627"/>
      <c r="DJ30" s="179"/>
      <c r="DK30" s="1629"/>
      <c r="DL30" s="1629"/>
      <c r="DM30" s="1629"/>
      <c r="DN30" s="1629"/>
      <c r="DO30" s="1629"/>
      <c r="DP30" s="1629" t="s">
        <v>2109</v>
      </c>
      <c r="DQ30" s="1629"/>
      <c r="DR30" s="194"/>
      <c r="DS30" s="193"/>
      <c r="DT30" s="1629"/>
      <c r="DU30" s="1629"/>
      <c r="DV30" s="1629"/>
      <c r="DW30" s="1629"/>
      <c r="DX30" s="1629"/>
      <c r="DY30" s="1629" t="s">
        <v>2109</v>
      </c>
      <c r="DZ30" s="1629"/>
      <c r="EA30" s="194"/>
      <c r="EB30" s="193"/>
      <c r="EC30" s="1629"/>
      <c r="ED30" s="1629"/>
      <c r="EE30" s="1629"/>
      <c r="EF30" s="1629"/>
      <c r="EG30" s="1629"/>
      <c r="EH30" s="1629" t="s">
        <v>2109</v>
      </c>
      <c r="EI30" s="1629"/>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626"/>
      <c r="FC30" s="1627"/>
      <c r="FD30" s="1627"/>
      <c r="FE30" s="1627"/>
      <c r="FF30" s="1627"/>
      <c r="FG30" s="1627"/>
      <c r="FH30" s="1627"/>
      <c r="FI30" s="1627"/>
      <c r="FJ30" s="179"/>
      <c r="FK30" s="1629"/>
      <c r="FL30" s="1629"/>
      <c r="FM30" s="1629"/>
      <c r="FN30" s="1629"/>
      <c r="FO30" s="1629"/>
      <c r="FP30" s="1629" t="s">
        <v>2109</v>
      </c>
      <c r="FQ30" s="1629"/>
      <c r="FR30" s="194"/>
      <c r="FS30" s="193"/>
      <c r="FT30" s="1629"/>
      <c r="FU30" s="1629"/>
      <c r="FV30" s="1629"/>
      <c r="FW30" s="1629"/>
      <c r="FX30" s="1629"/>
      <c r="FY30" s="1629" t="s">
        <v>2109</v>
      </c>
      <c r="FZ30" s="1629"/>
      <c r="GA30" s="194"/>
      <c r="GB30" s="193"/>
      <c r="GC30" s="1629"/>
      <c r="GD30" s="1629"/>
      <c r="GE30" s="1629"/>
      <c r="GF30" s="1629"/>
      <c r="GG30" s="1629"/>
      <c r="GH30" s="1629" t="s">
        <v>2109</v>
      </c>
      <c r="GI30" s="1629"/>
      <c r="GJ30" s="180"/>
      <c r="GK30" s="4"/>
      <c r="GL30" s="178"/>
      <c r="GM30" s="230"/>
      <c r="GN30" s="8"/>
      <c r="GO30" s="8"/>
      <c r="GP30" s="8"/>
    </row>
    <row r="31" spans="1:198" ht="12" customHeight="1">
      <c r="A31" s="177"/>
      <c r="B31" s="1624" t="s">
        <v>2452</v>
      </c>
      <c r="C31" s="1625"/>
      <c r="D31" s="1625"/>
      <c r="E31" s="1625"/>
      <c r="F31" s="1625"/>
      <c r="G31" s="1625"/>
      <c r="H31" s="1625"/>
      <c r="I31" s="1625"/>
      <c r="J31" s="181"/>
      <c r="K31" s="2307"/>
      <c r="L31" s="2307"/>
      <c r="M31" s="2307"/>
      <c r="N31" s="2307"/>
      <c r="O31" s="2307"/>
      <c r="P31" s="2307"/>
      <c r="Q31" s="3"/>
      <c r="R31" s="192"/>
      <c r="S31" s="191"/>
      <c r="T31" s="2307"/>
      <c r="U31" s="2307"/>
      <c r="V31" s="2307"/>
      <c r="W31" s="2307"/>
      <c r="X31" s="2307"/>
      <c r="Y31" s="2307"/>
      <c r="Z31" s="3"/>
      <c r="AA31" s="192"/>
      <c r="AB31" s="191"/>
      <c r="AC31" s="2307"/>
      <c r="AD31" s="2307"/>
      <c r="AE31" s="2307"/>
      <c r="AF31" s="2307"/>
      <c r="AG31" s="2307"/>
      <c r="AH31" s="2307"/>
      <c r="AI31" s="3"/>
      <c r="AJ31" s="176"/>
      <c r="AK31" s="4"/>
      <c r="AL31" s="178"/>
      <c r="AM31" s="4">
        <f>AT31</f>
        <v>0</v>
      </c>
      <c r="AS31" s="225"/>
      <c r="AT31" s="224"/>
      <c r="AU31" s="224"/>
      <c r="AV31" s="224"/>
      <c r="AW31" s="224"/>
      <c r="AX31" s="224"/>
      <c r="AY31" s="224"/>
      <c r="BA31" s="177"/>
      <c r="BB31" s="1624" t="s">
        <v>2452</v>
      </c>
      <c r="BC31" s="1625"/>
      <c r="BD31" s="1625"/>
      <c r="BE31" s="1625"/>
      <c r="BF31" s="1625"/>
      <c r="BG31" s="1625"/>
      <c r="BH31" s="1625"/>
      <c r="BI31" s="1625"/>
      <c r="BJ31" s="181"/>
      <c r="BK31" s="2307"/>
      <c r="BL31" s="2307"/>
      <c r="BM31" s="2307"/>
      <c r="BN31" s="2307"/>
      <c r="BO31" s="2307"/>
      <c r="BP31" s="2307"/>
      <c r="BQ31" s="3"/>
      <c r="BR31" s="192"/>
      <c r="BS31" s="191"/>
      <c r="BT31" s="2307"/>
      <c r="BU31" s="2307"/>
      <c r="BV31" s="2307"/>
      <c r="BW31" s="2307"/>
      <c r="BX31" s="2307"/>
      <c r="BY31" s="2307"/>
      <c r="BZ31" s="3"/>
      <c r="CA31" s="192"/>
      <c r="CB31" s="191"/>
      <c r="CC31" s="2307"/>
      <c r="CD31" s="2307"/>
      <c r="CE31" s="2307"/>
      <c r="CF31" s="2307"/>
      <c r="CG31" s="2307"/>
      <c r="CH31" s="2307"/>
      <c r="CI31" s="3"/>
      <c r="CJ31" s="176"/>
      <c r="CK31" s="4"/>
      <c r="CL31" s="178"/>
      <c r="CM31" s="4">
        <f>CT31</f>
        <v>0</v>
      </c>
      <c r="CS31" s="225"/>
      <c r="CT31" s="224"/>
      <c r="CU31" s="224"/>
      <c r="CV31" s="224"/>
      <c r="CW31" s="224"/>
      <c r="CX31" s="224"/>
      <c r="CY31" s="224"/>
      <c r="DA31" s="177"/>
      <c r="DB31" s="1624" t="s">
        <v>2452</v>
      </c>
      <c r="DC31" s="1625"/>
      <c r="DD31" s="1625"/>
      <c r="DE31" s="1625"/>
      <c r="DF31" s="1625"/>
      <c r="DG31" s="1625"/>
      <c r="DH31" s="1625"/>
      <c r="DI31" s="1625"/>
      <c r="DJ31" s="181"/>
      <c r="DK31" s="2307"/>
      <c r="DL31" s="2307"/>
      <c r="DM31" s="2307"/>
      <c r="DN31" s="2307"/>
      <c r="DO31" s="2307"/>
      <c r="DP31" s="2307"/>
      <c r="DQ31" s="3"/>
      <c r="DR31" s="192"/>
      <c r="DS31" s="191"/>
      <c r="DT31" s="2307"/>
      <c r="DU31" s="2307"/>
      <c r="DV31" s="2307"/>
      <c r="DW31" s="2307"/>
      <c r="DX31" s="2307"/>
      <c r="DY31" s="2307"/>
      <c r="DZ31" s="3"/>
      <c r="EA31" s="192"/>
      <c r="EB31" s="191"/>
      <c r="EC31" s="2307"/>
      <c r="ED31" s="2307"/>
      <c r="EE31" s="2307"/>
      <c r="EF31" s="2307"/>
      <c r="EG31" s="2307"/>
      <c r="EH31" s="2307"/>
      <c r="EI31" s="3"/>
      <c r="EJ31" s="176"/>
      <c r="EK31" s="4"/>
      <c r="EL31" s="178"/>
      <c r="EM31" s="4">
        <f>ET31</f>
        <v>0</v>
      </c>
      <c r="ES31" s="225"/>
      <c r="ET31" s="224"/>
      <c r="FA31" s="177"/>
      <c r="FB31" s="1624" t="s">
        <v>2452</v>
      </c>
      <c r="FC31" s="1625"/>
      <c r="FD31" s="1625"/>
      <c r="FE31" s="1625"/>
      <c r="FF31" s="1625"/>
      <c r="FG31" s="1625"/>
      <c r="FH31" s="1625"/>
      <c r="FI31" s="1625"/>
      <c r="FJ31" s="181"/>
      <c r="FK31" s="2307"/>
      <c r="FL31" s="2307"/>
      <c r="FM31" s="2307"/>
      <c r="FN31" s="2307"/>
      <c r="FO31" s="2307"/>
      <c r="FP31" s="2307"/>
      <c r="FQ31" s="3"/>
      <c r="FR31" s="192"/>
      <c r="FS31" s="191"/>
      <c r="FT31" s="2307"/>
      <c r="FU31" s="2307"/>
      <c r="FV31" s="2307"/>
      <c r="FW31" s="2307"/>
      <c r="FX31" s="2307"/>
      <c r="FY31" s="2307"/>
      <c r="FZ31" s="3"/>
      <c r="GA31" s="192"/>
      <c r="GB31" s="191"/>
      <c r="GC31" s="2307"/>
      <c r="GD31" s="2307"/>
      <c r="GE31" s="2307"/>
      <c r="GF31" s="2307"/>
      <c r="GG31" s="2307"/>
      <c r="GH31" s="2307"/>
      <c r="GI31" s="3"/>
      <c r="GJ31" s="176"/>
      <c r="GK31" s="4"/>
      <c r="GL31" s="178"/>
      <c r="GM31" s="4">
        <f>GT31</f>
        <v>0</v>
      </c>
    </row>
    <row r="32" spans="1:198" ht="18.95" customHeight="1">
      <c r="A32" s="177"/>
      <c r="B32" s="1626"/>
      <c r="C32" s="1627"/>
      <c r="D32" s="1627"/>
      <c r="E32" s="1627"/>
      <c r="F32" s="1627"/>
      <c r="G32" s="1627"/>
      <c r="H32" s="1627"/>
      <c r="I32" s="1627"/>
      <c r="J32" s="179"/>
      <c r="K32" s="7" t="s">
        <v>2110</v>
      </c>
      <c r="L32" s="7"/>
      <c r="M32" s="1629"/>
      <c r="N32" s="1629"/>
      <c r="O32" s="1629"/>
      <c r="P32" s="1629" t="s">
        <v>2109</v>
      </c>
      <c r="Q32" s="1629"/>
      <c r="R32" s="194"/>
      <c r="S32" s="193"/>
      <c r="T32" s="7" t="s">
        <v>2110</v>
      </c>
      <c r="U32" s="7"/>
      <c r="V32" s="1629"/>
      <c r="W32" s="1629"/>
      <c r="X32" s="1629"/>
      <c r="Y32" s="1629" t="s">
        <v>2109</v>
      </c>
      <c r="Z32" s="1629"/>
      <c r="AA32" s="194"/>
      <c r="AB32" s="193"/>
      <c r="AC32" s="7" t="s">
        <v>2110</v>
      </c>
      <c r="AD32" s="7"/>
      <c r="AE32" s="1629"/>
      <c r="AF32" s="1629"/>
      <c r="AG32" s="1629"/>
      <c r="AH32" s="1629" t="s">
        <v>2109</v>
      </c>
      <c r="AI32" s="1629"/>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626"/>
      <c r="BC32" s="1627"/>
      <c r="BD32" s="1627"/>
      <c r="BE32" s="1627"/>
      <c r="BF32" s="1627"/>
      <c r="BG32" s="1627"/>
      <c r="BH32" s="1627"/>
      <c r="BI32" s="1627"/>
      <c r="BJ32" s="179"/>
      <c r="BK32" s="7" t="s">
        <v>2110</v>
      </c>
      <c r="BL32" s="7"/>
      <c r="BM32" s="1629"/>
      <c r="BN32" s="1629"/>
      <c r="BO32" s="1629"/>
      <c r="BP32" s="1629" t="s">
        <v>2109</v>
      </c>
      <c r="BQ32" s="1629"/>
      <c r="BR32" s="194"/>
      <c r="BS32" s="193"/>
      <c r="BT32" s="7" t="s">
        <v>2110</v>
      </c>
      <c r="BU32" s="7"/>
      <c r="BV32" s="1629"/>
      <c r="BW32" s="1629"/>
      <c r="BX32" s="1629"/>
      <c r="BY32" s="1629" t="s">
        <v>2109</v>
      </c>
      <c r="BZ32" s="1629"/>
      <c r="CA32" s="194"/>
      <c r="CB32" s="193"/>
      <c r="CC32" s="7" t="s">
        <v>2110</v>
      </c>
      <c r="CD32" s="7"/>
      <c r="CE32" s="1629"/>
      <c r="CF32" s="1629"/>
      <c r="CG32" s="1629"/>
      <c r="CH32" s="1629" t="s">
        <v>2109</v>
      </c>
      <c r="CI32" s="1629"/>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626"/>
      <c r="DC32" s="1627"/>
      <c r="DD32" s="1627"/>
      <c r="DE32" s="1627"/>
      <c r="DF32" s="1627"/>
      <c r="DG32" s="1627"/>
      <c r="DH32" s="1627"/>
      <c r="DI32" s="1627"/>
      <c r="DJ32" s="179"/>
      <c r="DK32" s="7" t="s">
        <v>2110</v>
      </c>
      <c r="DL32" s="7"/>
      <c r="DM32" s="1629"/>
      <c r="DN32" s="1629"/>
      <c r="DO32" s="1629"/>
      <c r="DP32" s="1629" t="s">
        <v>2109</v>
      </c>
      <c r="DQ32" s="1629"/>
      <c r="DR32" s="194"/>
      <c r="DS32" s="193"/>
      <c r="DT32" s="7" t="s">
        <v>2110</v>
      </c>
      <c r="DU32" s="7"/>
      <c r="DV32" s="1629"/>
      <c r="DW32" s="1629"/>
      <c r="DX32" s="1629"/>
      <c r="DY32" s="1629" t="s">
        <v>2109</v>
      </c>
      <c r="DZ32" s="1629"/>
      <c r="EA32" s="194"/>
      <c r="EB32" s="193"/>
      <c r="EC32" s="7" t="s">
        <v>2110</v>
      </c>
      <c r="ED32" s="7"/>
      <c r="EE32" s="1629"/>
      <c r="EF32" s="1629"/>
      <c r="EG32" s="1629"/>
      <c r="EH32" s="1629" t="s">
        <v>2109</v>
      </c>
      <c r="EI32" s="1629"/>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626"/>
      <c r="FC32" s="1627"/>
      <c r="FD32" s="1627"/>
      <c r="FE32" s="1627"/>
      <c r="FF32" s="1627"/>
      <c r="FG32" s="1627"/>
      <c r="FH32" s="1627"/>
      <c r="FI32" s="1627"/>
      <c r="FJ32" s="179"/>
      <c r="FK32" s="7" t="s">
        <v>2110</v>
      </c>
      <c r="FL32" s="7"/>
      <c r="FM32" s="1629"/>
      <c r="FN32" s="1629"/>
      <c r="FO32" s="1629"/>
      <c r="FP32" s="1629" t="s">
        <v>2109</v>
      </c>
      <c r="FQ32" s="1629"/>
      <c r="FR32" s="194"/>
      <c r="FS32" s="193"/>
      <c r="FT32" s="7" t="s">
        <v>2110</v>
      </c>
      <c r="FU32" s="7"/>
      <c r="FV32" s="1629"/>
      <c r="FW32" s="1629"/>
      <c r="FX32" s="1629"/>
      <c r="FY32" s="1629" t="s">
        <v>2109</v>
      </c>
      <c r="FZ32" s="1629"/>
      <c r="GA32" s="194"/>
      <c r="GB32" s="193"/>
      <c r="GC32" s="7" t="s">
        <v>2110</v>
      </c>
      <c r="GD32" s="7"/>
      <c r="GE32" s="1629"/>
      <c r="GF32" s="1629"/>
      <c r="GG32" s="1629"/>
      <c r="GH32" s="1629" t="s">
        <v>2109</v>
      </c>
      <c r="GI32" s="1629"/>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285" t="s">
        <v>50</v>
      </c>
      <c r="B37" s="2285"/>
      <c r="C37" s="2285"/>
      <c r="D37" s="2285"/>
      <c r="E37" s="2285"/>
      <c r="F37" s="2285"/>
      <c r="G37" s="2285"/>
      <c r="H37" s="2285"/>
      <c r="I37" s="2285"/>
      <c r="J37" s="2285"/>
      <c r="K37" s="2285"/>
      <c r="L37" s="2285"/>
      <c r="M37" s="2285"/>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2285"/>
      <c r="AJ37" s="2285"/>
      <c r="AK37" s="231"/>
      <c r="AL37" s="231"/>
      <c r="AM37" s="4"/>
      <c r="AS37" s="225"/>
      <c r="BA37" s="2285" t="s">
        <v>50</v>
      </c>
      <c r="BB37" s="2285"/>
      <c r="BC37" s="2285"/>
      <c r="BD37" s="2285"/>
      <c r="BE37" s="2285"/>
      <c r="BF37" s="2285"/>
      <c r="BG37" s="2285"/>
      <c r="BH37" s="2285"/>
      <c r="BI37" s="2285"/>
      <c r="BJ37" s="2285"/>
      <c r="BK37" s="2285"/>
      <c r="BL37" s="2285"/>
      <c r="BM37" s="2285"/>
      <c r="BN37" s="2285"/>
      <c r="BO37" s="2285"/>
      <c r="BP37" s="2285"/>
      <c r="BQ37" s="2285"/>
      <c r="BR37" s="2285"/>
      <c r="BS37" s="2285"/>
      <c r="BT37" s="2285"/>
      <c r="BU37" s="2285"/>
      <c r="BV37" s="2285"/>
      <c r="BW37" s="2285"/>
      <c r="BX37" s="2285"/>
      <c r="BY37" s="2285"/>
      <c r="BZ37" s="2285"/>
      <c r="CA37" s="2285"/>
      <c r="CB37" s="2285"/>
      <c r="CC37" s="2285"/>
      <c r="CD37" s="2285"/>
      <c r="CE37" s="2285"/>
      <c r="CF37" s="2285"/>
      <c r="CG37" s="2285"/>
      <c r="CH37" s="2285"/>
      <c r="CI37" s="2285"/>
      <c r="CJ37" s="2285"/>
      <c r="CK37" s="231"/>
      <c r="CL37" s="231"/>
      <c r="CM37" s="4"/>
      <c r="CS37" s="225"/>
      <c r="DA37" s="2285" t="s">
        <v>50</v>
      </c>
      <c r="DB37" s="2285"/>
      <c r="DC37" s="2285"/>
      <c r="DD37" s="2285"/>
      <c r="DE37" s="2285"/>
      <c r="DF37" s="2285"/>
      <c r="DG37" s="2285"/>
      <c r="DH37" s="2285"/>
      <c r="DI37" s="2285"/>
      <c r="DJ37" s="2285"/>
      <c r="DK37" s="2285"/>
      <c r="DL37" s="2285"/>
      <c r="DM37" s="2285"/>
      <c r="DN37" s="2285"/>
      <c r="DO37" s="2285"/>
      <c r="DP37" s="2285"/>
      <c r="DQ37" s="2285"/>
      <c r="DR37" s="2285"/>
      <c r="DS37" s="2285"/>
      <c r="DT37" s="2285"/>
      <c r="DU37" s="2285"/>
      <c r="DV37" s="2285"/>
      <c r="DW37" s="2285"/>
      <c r="DX37" s="2285"/>
      <c r="DY37" s="2285"/>
      <c r="DZ37" s="2285"/>
      <c r="EA37" s="2285"/>
      <c r="EB37" s="2285"/>
      <c r="EC37" s="2285"/>
      <c r="ED37" s="2285"/>
      <c r="EE37" s="2285"/>
      <c r="EF37" s="2285"/>
      <c r="EG37" s="2285"/>
      <c r="EH37" s="2285"/>
      <c r="EI37" s="2285"/>
      <c r="EJ37" s="2285"/>
      <c r="EK37" s="231"/>
      <c r="EL37" s="231"/>
      <c r="EM37" s="4"/>
      <c r="ES37" s="225"/>
      <c r="FA37" s="2285" t="s">
        <v>50</v>
      </c>
      <c r="FB37" s="2285"/>
      <c r="FC37" s="2285"/>
      <c r="FD37" s="2285"/>
      <c r="FE37" s="2285"/>
      <c r="FF37" s="2285"/>
      <c r="FG37" s="2285"/>
      <c r="FH37" s="2285"/>
      <c r="FI37" s="2285"/>
      <c r="FJ37" s="2285"/>
      <c r="FK37" s="2285"/>
      <c r="FL37" s="2285"/>
      <c r="FM37" s="2285"/>
      <c r="FN37" s="2285"/>
      <c r="FO37" s="2285"/>
      <c r="FP37" s="2285"/>
      <c r="FQ37" s="2285"/>
      <c r="FR37" s="2285"/>
      <c r="FS37" s="2285"/>
      <c r="FT37" s="2285"/>
      <c r="FU37" s="2285"/>
      <c r="FV37" s="2285"/>
      <c r="FW37" s="2285"/>
      <c r="FX37" s="2285"/>
      <c r="FY37" s="2285"/>
      <c r="FZ37" s="2285"/>
      <c r="GA37" s="2285"/>
      <c r="GB37" s="2285"/>
      <c r="GC37" s="2285"/>
      <c r="GD37" s="2285"/>
      <c r="GE37" s="2285"/>
      <c r="GF37" s="2285"/>
      <c r="GG37" s="2285"/>
      <c r="GH37" s="2285"/>
      <c r="GI37" s="2285"/>
      <c r="GJ37" s="2285"/>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658" t="s">
        <v>2262</v>
      </c>
      <c r="C41" s="1659"/>
      <c r="D41" s="1659"/>
      <c r="E41" s="1659"/>
      <c r="F41" s="1659"/>
      <c r="G41" s="1659"/>
      <c r="H41" s="1659"/>
      <c r="I41" s="1659"/>
      <c r="J41" s="1566"/>
      <c r="K41" s="1567"/>
      <c r="L41" s="1567"/>
      <c r="M41" s="1567"/>
      <c r="N41" s="1567"/>
      <c r="O41" s="1567"/>
      <c r="P41" s="1572"/>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658" t="s">
        <v>2262</v>
      </c>
      <c r="BC41" s="1659"/>
      <c r="BD41" s="1659"/>
      <c r="BE41" s="1659"/>
      <c r="BF41" s="1659"/>
      <c r="BG41" s="1659"/>
      <c r="BH41" s="1659"/>
      <c r="BI41" s="1659"/>
      <c r="BJ41" s="1566"/>
      <c r="BK41" s="1567"/>
      <c r="BL41" s="1567"/>
      <c r="BM41" s="1567"/>
      <c r="BN41" s="1567"/>
      <c r="BO41" s="1567"/>
      <c r="BP41" s="1572"/>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658" t="s">
        <v>2262</v>
      </c>
      <c r="DC41" s="1659"/>
      <c r="DD41" s="1659"/>
      <c r="DE41" s="1659"/>
      <c r="DF41" s="1659"/>
      <c r="DG41" s="1659"/>
      <c r="DH41" s="1659"/>
      <c r="DI41" s="1659"/>
      <c r="DJ41" s="1566"/>
      <c r="DK41" s="1567"/>
      <c r="DL41" s="1567"/>
      <c r="DM41" s="1567"/>
      <c r="DN41" s="1567"/>
      <c r="DO41" s="1567"/>
      <c r="DP41" s="1572"/>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658" t="s">
        <v>2262</v>
      </c>
      <c r="FC41" s="1659"/>
      <c r="FD41" s="1659"/>
      <c r="FE41" s="1659"/>
      <c r="FF41" s="1659"/>
      <c r="FG41" s="1659"/>
      <c r="FH41" s="1659"/>
      <c r="FI41" s="1659"/>
      <c r="FJ41" s="1566"/>
      <c r="FK41" s="1567"/>
      <c r="FL41" s="1567"/>
      <c r="FM41" s="1567"/>
      <c r="FN41" s="1567"/>
      <c r="FO41" s="1567"/>
      <c r="FP41" s="1572"/>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624" t="s">
        <v>2267</v>
      </c>
      <c r="C42" s="1625"/>
      <c r="D42" s="1625"/>
      <c r="E42" s="1625"/>
      <c r="F42" s="1625"/>
      <c r="G42" s="1625"/>
      <c r="H42" s="1625"/>
      <c r="I42" s="1700"/>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624" t="s">
        <v>2267</v>
      </c>
      <c r="BC42" s="1625"/>
      <c r="BD42" s="1625"/>
      <c r="BE42" s="1625"/>
      <c r="BF42" s="1625"/>
      <c r="BG42" s="1625"/>
      <c r="BH42" s="1625"/>
      <c r="BI42" s="1700"/>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624" t="s">
        <v>2267</v>
      </c>
      <c r="DC42" s="1625"/>
      <c r="DD42" s="1625"/>
      <c r="DE42" s="1625"/>
      <c r="DF42" s="1625"/>
      <c r="DG42" s="1625"/>
      <c r="DH42" s="1625"/>
      <c r="DI42" s="1700"/>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624" t="s">
        <v>2267</v>
      </c>
      <c r="FC42" s="1625"/>
      <c r="FD42" s="1625"/>
      <c r="FE42" s="1625"/>
      <c r="FF42" s="1625"/>
      <c r="FG42" s="1625"/>
      <c r="FH42" s="1625"/>
      <c r="FI42" s="1700"/>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691" t="s">
        <v>2268</v>
      </c>
      <c r="C43" s="1646"/>
      <c r="D43" s="1646"/>
      <c r="E43" s="1646"/>
      <c r="F43" s="1646"/>
      <c r="G43" s="1646"/>
      <c r="H43" s="1646"/>
      <c r="I43" s="2308"/>
      <c r="J43" s="181"/>
      <c r="K43" s="3" t="s">
        <v>54</v>
      </c>
      <c r="L43" s="3"/>
      <c r="M43" s="3"/>
      <c r="N43" s="3"/>
      <c r="O43" s="3"/>
      <c r="P43" s="3"/>
      <c r="Q43" s="3"/>
      <c r="R43" s="3"/>
      <c r="S43" s="1632" t="s">
        <v>55</v>
      </c>
      <c r="T43" s="1632"/>
      <c r="U43" s="1632"/>
      <c r="V43" s="1632"/>
      <c r="W43" s="1632"/>
      <c r="X43" s="3"/>
      <c r="Y43" s="3"/>
      <c r="Z43" s="1632" t="s">
        <v>56</v>
      </c>
      <c r="AA43" s="1632"/>
      <c r="AB43" s="1632"/>
      <c r="AC43" s="1632"/>
      <c r="AD43" s="1632"/>
      <c r="AE43" s="1632"/>
      <c r="AF43" s="1632"/>
      <c r="AG43" s="1632"/>
      <c r="AH43" s="1632"/>
      <c r="AI43" s="1698"/>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691" t="s">
        <v>2268</v>
      </c>
      <c r="BC43" s="1646"/>
      <c r="BD43" s="1646"/>
      <c r="BE43" s="1646"/>
      <c r="BF43" s="1646"/>
      <c r="BG43" s="1646"/>
      <c r="BH43" s="1646"/>
      <c r="BI43" s="2308"/>
      <c r="BJ43" s="181"/>
      <c r="BK43" s="3" t="s">
        <v>54</v>
      </c>
      <c r="BL43" s="3"/>
      <c r="BM43" s="3"/>
      <c r="BN43" s="3"/>
      <c r="BO43" s="3"/>
      <c r="BP43" s="3"/>
      <c r="BQ43" s="3"/>
      <c r="BR43" s="3"/>
      <c r="BS43" s="1632" t="s">
        <v>55</v>
      </c>
      <c r="BT43" s="1632"/>
      <c r="BU43" s="1632"/>
      <c r="BV43" s="1632"/>
      <c r="BW43" s="1632"/>
      <c r="BX43" s="3"/>
      <c r="BY43" s="3"/>
      <c r="BZ43" s="1632" t="s">
        <v>56</v>
      </c>
      <c r="CA43" s="1632"/>
      <c r="CB43" s="1632"/>
      <c r="CC43" s="1632"/>
      <c r="CD43" s="1632"/>
      <c r="CE43" s="1632"/>
      <c r="CF43" s="1632"/>
      <c r="CG43" s="1632"/>
      <c r="CH43" s="1632"/>
      <c r="CI43" s="1698"/>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691" t="s">
        <v>2268</v>
      </c>
      <c r="DC43" s="1646"/>
      <c r="DD43" s="1646"/>
      <c r="DE43" s="1646"/>
      <c r="DF43" s="1646"/>
      <c r="DG43" s="1646"/>
      <c r="DH43" s="1646"/>
      <c r="DI43" s="2308"/>
      <c r="DJ43" s="181"/>
      <c r="DK43" s="3" t="s">
        <v>54</v>
      </c>
      <c r="DL43" s="3"/>
      <c r="DM43" s="3"/>
      <c r="DN43" s="3"/>
      <c r="DO43" s="3"/>
      <c r="DP43" s="3"/>
      <c r="DQ43" s="3"/>
      <c r="DR43" s="3"/>
      <c r="DS43" s="1632" t="s">
        <v>55</v>
      </c>
      <c r="DT43" s="1632"/>
      <c r="DU43" s="1632"/>
      <c r="DV43" s="1632"/>
      <c r="DW43" s="1632"/>
      <c r="DX43" s="3"/>
      <c r="DY43" s="3"/>
      <c r="DZ43" s="1632" t="s">
        <v>56</v>
      </c>
      <c r="EA43" s="1632"/>
      <c r="EB43" s="1632"/>
      <c r="EC43" s="1632"/>
      <c r="ED43" s="1632"/>
      <c r="EE43" s="1632"/>
      <c r="EF43" s="1632"/>
      <c r="EG43" s="1632"/>
      <c r="EH43" s="1632"/>
      <c r="EI43" s="1698"/>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691" t="s">
        <v>2268</v>
      </c>
      <c r="FC43" s="1646"/>
      <c r="FD43" s="1646"/>
      <c r="FE43" s="1646"/>
      <c r="FF43" s="1646"/>
      <c r="FG43" s="1646"/>
      <c r="FH43" s="1646"/>
      <c r="FI43" s="2308"/>
      <c r="FJ43" s="181"/>
      <c r="FK43" s="3" t="s">
        <v>54</v>
      </c>
      <c r="FL43" s="3"/>
      <c r="FM43" s="3"/>
      <c r="FN43" s="3"/>
      <c r="FO43" s="3"/>
      <c r="FP43" s="3"/>
      <c r="FQ43" s="3"/>
      <c r="FR43" s="3"/>
      <c r="FS43" s="1632" t="s">
        <v>55</v>
      </c>
      <c r="FT43" s="1632"/>
      <c r="FU43" s="1632"/>
      <c r="FV43" s="1632"/>
      <c r="FW43" s="1632"/>
      <c r="FX43" s="3"/>
      <c r="FY43" s="3"/>
      <c r="FZ43" s="1632" t="s">
        <v>56</v>
      </c>
      <c r="GA43" s="1632"/>
      <c r="GB43" s="1632"/>
      <c r="GC43" s="1632"/>
      <c r="GD43" s="1632"/>
      <c r="GE43" s="1632"/>
      <c r="GF43" s="1632"/>
      <c r="GG43" s="1632"/>
      <c r="GH43" s="1632"/>
      <c r="GI43" s="1698"/>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692"/>
      <c r="C44" s="1693"/>
      <c r="D44" s="1693"/>
      <c r="E44" s="1693"/>
      <c r="F44" s="1693"/>
      <c r="G44" s="1693"/>
      <c r="H44" s="1693"/>
      <c r="I44" s="2309"/>
      <c r="J44" s="179"/>
      <c r="K44" s="1634" t="s">
        <v>57</v>
      </c>
      <c r="L44" s="1634"/>
      <c r="M44" s="1634"/>
      <c r="N44" s="1634"/>
      <c r="O44" s="1634"/>
      <c r="P44" s="1634"/>
      <c r="Q44" s="1634"/>
      <c r="R44" s="1634"/>
      <c r="S44" s="7"/>
      <c r="T44" s="7"/>
      <c r="U44" s="1634" t="s">
        <v>58</v>
      </c>
      <c r="V44" s="1634"/>
      <c r="W44" s="1634"/>
      <c r="X44" s="1634"/>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692"/>
      <c r="BC44" s="1693"/>
      <c r="BD44" s="1693"/>
      <c r="BE44" s="1693"/>
      <c r="BF44" s="1693"/>
      <c r="BG44" s="1693"/>
      <c r="BH44" s="1693"/>
      <c r="BI44" s="2309"/>
      <c r="BJ44" s="179"/>
      <c r="BK44" s="1634" t="s">
        <v>57</v>
      </c>
      <c r="BL44" s="1634"/>
      <c r="BM44" s="1634"/>
      <c r="BN44" s="1634"/>
      <c r="BO44" s="1634"/>
      <c r="BP44" s="1634"/>
      <c r="BQ44" s="1634"/>
      <c r="BR44" s="1634"/>
      <c r="BS44" s="7"/>
      <c r="BT44" s="7"/>
      <c r="BU44" s="1634" t="s">
        <v>58</v>
      </c>
      <c r="BV44" s="1634"/>
      <c r="BW44" s="1634"/>
      <c r="BX44" s="1634"/>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692"/>
      <c r="DC44" s="1693"/>
      <c r="DD44" s="1693"/>
      <c r="DE44" s="1693"/>
      <c r="DF44" s="1693"/>
      <c r="DG44" s="1693"/>
      <c r="DH44" s="1693"/>
      <c r="DI44" s="2309"/>
      <c r="DJ44" s="179"/>
      <c r="DK44" s="1634" t="s">
        <v>57</v>
      </c>
      <c r="DL44" s="1634"/>
      <c r="DM44" s="1634"/>
      <c r="DN44" s="1634"/>
      <c r="DO44" s="1634"/>
      <c r="DP44" s="1634"/>
      <c r="DQ44" s="1634"/>
      <c r="DR44" s="1634"/>
      <c r="DS44" s="7"/>
      <c r="DT44" s="7"/>
      <c r="DU44" s="1634" t="s">
        <v>58</v>
      </c>
      <c r="DV44" s="1634"/>
      <c r="DW44" s="1634"/>
      <c r="DX44" s="1634"/>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692"/>
      <c r="FC44" s="1693"/>
      <c r="FD44" s="1693"/>
      <c r="FE44" s="1693"/>
      <c r="FF44" s="1693"/>
      <c r="FG44" s="1693"/>
      <c r="FH44" s="1693"/>
      <c r="FI44" s="2309"/>
      <c r="FJ44" s="179"/>
      <c r="FK44" s="1634" t="s">
        <v>57</v>
      </c>
      <c r="FL44" s="1634"/>
      <c r="FM44" s="1634"/>
      <c r="FN44" s="1634"/>
      <c r="FO44" s="1634"/>
      <c r="FP44" s="1634"/>
      <c r="FQ44" s="1634"/>
      <c r="FR44" s="1634"/>
      <c r="FS44" s="7"/>
      <c r="FT44" s="7"/>
      <c r="FU44" s="1634" t="s">
        <v>58</v>
      </c>
      <c r="FV44" s="1634"/>
      <c r="FW44" s="1634"/>
      <c r="FX44" s="1634"/>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630" t="s">
        <v>2269</v>
      </c>
      <c r="C45" s="1631"/>
      <c r="D45" s="1631"/>
      <c r="E45" s="1631"/>
      <c r="F45" s="1631"/>
      <c r="G45" s="1631"/>
      <c r="H45" s="1631"/>
      <c r="I45" s="2310"/>
      <c r="J45" s="182"/>
      <c r="K45" s="1659" t="s">
        <v>59</v>
      </c>
      <c r="L45" s="1659"/>
      <c r="M45" s="1659"/>
      <c r="N45" s="1659"/>
      <c r="O45" s="1659"/>
      <c r="P45" s="255"/>
      <c r="Q45" s="183"/>
      <c r="R45" s="1631" t="s">
        <v>60</v>
      </c>
      <c r="S45" s="1631"/>
      <c r="T45" s="1631"/>
      <c r="U45" s="1631"/>
      <c r="V45" s="1631"/>
      <c r="W45" s="1631"/>
      <c r="X45" s="183"/>
      <c r="Y45" s="1659" t="s">
        <v>61</v>
      </c>
      <c r="Z45" s="1659"/>
      <c r="AA45" s="1659"/>
      <c r="AB45" s="1659"/>
      <c r="AC45" s="1659"/>
      <c r="AD45" s="1660"/>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630" t="s">
        <v>2269</v>
      </c>
      <c r="BC45" s="1631"/>
      <c r="BD45" s="1631"/>
      <c r="BE45" s="1631"/>
      <c r="BF45" s="1631"/>
      <c r="BG45" s="1631"/>
      <c r="BH45" s="1631"/>
      <c r="BI45" s="2310"/>
      <c r="BJ45" s="182"/>
      <c r="BK45" s="1659" t="s">
        <v>59</v>
      </c>
      <c r="BL45" s="1659"/>
      <c r="BM45" s="1659"/>
      <c r="BN45" s="1659"/>
      <c r="BO45" s="1659"/>
      <c r="BP45" s="255"/>
      <c r="BQ45" s="183"/>
      <c r="BR45" s="1631" t="s">
        <v>60</v>
      </c>
      <c r="BS45" s="1631"/>
      <c r="BT45" s="1631"/>
      <c r="BU45" s="1631"/>
      <c r="BV45" s="1631"/>
      <c r="BW45" s="1631"/>
      <c r="BX45" s="183"/>
      <c r="BY45" s="1659" t="s">
        <v>61</v>
      </c>
      <c r="BZ45" s="1659"/>
      <c r="CA45" s="1659"/>
      <c r="CB45" s="1659"/>
      <c r="CC45" s="1659"/>
      <c r="CD45" s="1660"/>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630" t="s">
        <v>2269</v>
      </c>
      <c r="DC45" s="1631"/>
      <c r="DD45" s="1631"/>
      <c r="DE45" s="1631"/>
      <c r="DF45" s="1631"/>
      <c r="DG45" s="1631"/>
      <c r="DH45" s="1631"/>
      <c r="DI45" s="2310"/>
      <c r="DJ45" s="182"/>
      <c r="DK45" s="1659" t="s">
        <v>59</v>
      </c>
      <c r="DL45" s="1659"/>
      <c r="DM45" s="1659"/>
      <c r="DN45" s="1659"/>
      <c r="DO45" s="1659"/>
      <c r="DP45" s="255"/>
      <c r="DQ45" s="183"/>
      <c r="DR45" s="1631" t="s">
        <v>60</v>
      </c>
      <c r="DS45" s="1631"/>
      <c r="DT45" s="1631"/>
      <c r="DU45" s="1631"/>
      <c r="DV45" s="1631"/>
      <c r="DW45" s="1631"/>
      <c r="DX45" s="183"/>
      <c r="DY45" s="1659" t="s">
        <v>61</v>
      </c>
      <c r="DZ45" s="1659"/>
      <c r="EA45" s="1659"/>
      <c r="EB45" s="1659"/>
      <c r="EC45" s="1659"/>
      <c r="ED45" s="1660"/>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630" t="s">
        <v>2269</v>
      </c>
      <c r="FC45" s="1631"/>
      <c r="FD45" s="1631"/>
      <c r="FE45" s="1631"/>
      <c r="FF45" s="1631"/>
      <c r="FG45" s="1631"/>
      <c r="FH45" s="1631"/>
      <c r="FI45" s="2310"/>
      <c r="FJ45" s="182"/>
      <c r="FK45" s="1659" t="s">
        <v>59</v>
      </c>
      <c r="FL45" s="1659"/>
      <c r="FM45" s="1659"/>
      <c r="FN45" s="1659"/>
      <c r="FO45" s="1659"/>
      <c r="FP45" s="255"/>
      <c r="FQ45" s="183"/>
      <c r="FR45" s="1631" t="s">
        <v>60</v>
      </c>
      <c r="FS45" s="1631"/>
      <c r="FT45" s="1631"/>
      <c r="FU45" s="1631"/>
      <c r="FV45" s="1631"/>
      <c r="FW45" s="1631"/>
      <c r="FX45" s="183"/>
      <c r="FY45" s="1659" t="s">
        <v>61</v>
      </c>
      <c r="FZ45" s="1659"/>
      <c r="GA45" s="1659"/>
      <c r="GB45" s="1659"/>
      <c r="GC45" s="1659"/>
      <c r="GD45" s="1660"/>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658" t="s">
        <v>2270</v>
      </c>
      <c r="C46" s="1659"/>
      <c r="D46" s="1659"/>
      <c r="E46" s="1659"/>
      <c r="F46" s="1659"/>
      <c r="G46" s="1659"/>
      <c r="H46" s="1659"/>
      <c r="I46" s="1660"/>
      <c r="J46" s="182"/>
      <c r="K46" s="1659" t="s">
        <v>62</v>
      </c>
      <c r="L46" s="1659"/>
      <c r="M46" s="1659"/>
      <c r="N46" s="1659"/>
      <c r="O46" s="1659"/>
      <c r="P46" s="255"/>
      <c r="Q46" s="183"/>
      <c r="R46" s="1659" t="s">
        <v>63</v>
      </c>
      <c r="S46" s="1659"/>
      <c r="T46" s="1659"/>
      <c r="U46" s="1659"/>
      <c r="V46" s="1659"/>
      <c r="W46" s="1659"/>
      <c r="X46" s="183"/>
      <c r="Y46" s="1631" t="s">
        <v>64</v>
      </c>
      <c r="Z46" s="1631"/>
      <c r="AA46" s="1631"/>
      <c r="AB46" s="1631"/>
      <c r="AC46" s="1631"/>
      <c r="AD46" s="2310"/>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658" t="s">
        <v>2270</v>
      </c>
      <c r="BC46" s="1659"/>
      <c r="BD46" s="1659"/>
      <c r="BE46" s="1659"/>
      <c r="BF46" s="1659"/>
      <c r="BG46" s="1659"/>
      <c r="BH46" s="1659"/>
      <c r="BI46" s="1660"/>
      <c r="BJ46" s="182"/>
      <c r="BK46" s="1659" t="s">
        <v>62</v>
      </c>
      <c r="BL46" s="1659"/>
      <c r="BM46" s="1659"/>
      <c r="BN46" s="1659"/>
      <c r="BO46" s="1659"/>
      <c r="BP46" s="255"/>
      <c r="BQ46" s="183"/>
      <c r="BR46" s="1659" t="s">
        <v>63</v>
      </c>
      <c r="BS46" s="1659"/>
      <c r="BT46" s="1659"/>
      <c r="BU46" s="1659"/>
      <c r="BV46" s="1659"/>
      <c r="BW46" s="1659"/>
      <c r="BX46" s="183"/>
      <c r="BY46" s="1631" t="s">
        <v>64</v>
      </c>
      <c r="BZ46" s="1631"/>
      <c r="CA46" s="1631"/>
      <c r="CB46" s="1631"/>
      <c r="CC46" s="1631"/>
      <c r="CD46" s="2310"/>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658" t="s">
        <v>2270</v>
      </c>
      <c r="DC46" s="1659"/>
      <c r="DD46" s="1659"/>
      <c r="DE46" s="1659"/>
      <c r="DF46" s="1659"/>
      <c r="DG46" s="1659"/>
      <c r="DH46" s="1659"/>
      <c r="DI46" s="1660"/>
      <c r="DJ46" s="182"/>
      <c r="DK46" s="1659" t="s">
        <v>62</v>
      </c>
      <c r="DL46" s="1659"/>
      <c r="DM46" s="1659"/>
      <c r="DN46" s="1659"/>
      <c r="DO46" s="1659"/>
      <c r="DP46" s="255"/>
      <c r="DQ46" s="183"/>
      <c r="DR46" s="1659" t="s">
        <v>63</v>
      </c>
      <c r="DS46" s="1659"/>
      <c r="DT46" s="1659"/>
      <c r="DU46" s="1659"/>
      <c r="DV46" s="1659"/>
      <c r="DW46" s="1659"/>
      <c r="DX46" s="183"/>
      <c r="DY46" s="1631" t="s">
        <v>64</v>
      </c>
      <c r="DZ46" s="1631"/>
      <c r="EA46" s="1631"/>
      <c r="EB46" s="1631"/>
      <c r="EC46" s="1631"/>
      <c r="ED46" s="2310"/>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658" t="s">
        <v>2270</v>
      </c>
      <c r="FC46" s="1659"/>
      <c r="FD46" s="1659"/>
      <c r="FE46" s="1659"/>
      <c r="FF46" s="1659"/>
      <c r="FG46" s="1659"/>
      <c r="FH46" s="1659"/>
      <c r="FI46" s="1660"/>
      <c r="FJ46" s="182"/>
      <c r="FK46" s="1659" t="s">
        <v>62</v>
      </c>
      <c r="FL46" s="1659"/>
      <c r="FM46" s="1659"/>
      <c r="FN46" s="1659"/>
      <c r="FO46" s="1659"/>
      <c r="FP46" s="255"/>
      <c r="FQ46" s="183"/>
      <c r="FR46" s="1659" t="s">
        <v>63</v>
      </c>
      <c r="FS46" s="1659"/>
      <c r="FT46" s="1659"/>
      <c r="FU46" s="1659"/>
      <c r="FV46" s="1659"/>
      <c r="FW46" s="1659"/>
      <c r="FX46" s="183"/>
      <c r="FY46" s="1631" t="s">
        <v>64</v>
      </c>
      <c r="FZ46" s="1631"/>
      <c r="GA46" s="1631"/>
      <c r="GB46" s="1631"/>
      <c r="GC46" s="1631"/>
      <c r="GD46" s="2310"/>
      <c r="GE46" s="4"/>
      <c r="GG46" s="4"/>
      <c r="GH46" s="4"/>
      <c r="GJ46" s="4"/>
      <c r="GK46" s="4"/>
      <c r="GL46" s="178"/>
      <c r="GM46" s="11"/>
      <c r="GN46" s="252" t="b">
        <v>0</v>
      </c>
      <c r="GO46" s="252" t="b">
        <v>0</v>
      </c>
      <c r="GP46" s="254" t="b">
        <v>0</v>
      </c>
      <c r="GQ46" s="254"/>
      <c r="GR46" s="254"/>
    </row>
    <row r="47" spans="1:200" ht="17.100000000000001" customHeight="1">
      <c r="A47" s="177"/>
      <c r="B47" s="1658" t="s">
        <v>2271</v>
      </c>
      <c r="C47" s="1659"/>
      <c r="D47" s="1659"/>
      <c r="E47" s="1659"/>
      <c r="F47" s="1659"/>
      <c r="G47" s="1659"/>
      <c r="H47" s="1659"/>
      <c r="I47" s="1660"/>
      <c r="J47" s="181"/>
      <c r="K47" s="1631" t="s">
        <v>65</v>
      </c>
      <c r="L47" s="1631"/>
      <c r="M47" s="1631"/>
      <c r="N47" s="1631"/>
      <c r="O47" s="1631"/>
      <c r="P47" s="1631"/>
      <c r="Q47" s="3"/>
      <c r="R47" s="1632" t="s">
        <v>66</v>
      </c>
      <c r="S47" s="1632"/>
      <c r="T47" s="1632"/>
      <c r="U47" s="1632"/>
      <c r="V47" s="1632"/>
      <c r="W47" s="1632"/>
      <c r="X47" s="3"/>
      <c r="Y47" s="1632" t="s">
        <v>67</v>
      </c>
      <c r="Z47" s="1632"/>
      <c r="AA47" s="1632"/>
      <c r="AB47" s="1632"/>
      <c r="AC47" s="1632"/>
      <c r="AD47" s="176"/>
      <c r="AE47" s="2285"/>
      <c r="AF47" s="2285"/>
      <c r="AG47" s="2285"/>
      <c r="AH47" s="2285"/>
      <c r="AI47" s="2285"/>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658" t="s">
        <v>2271</v>
      </c>
      <c r="BC47" s="1659"/>
      <c r="BD47" s="1659"/>
      <c r="BE47" s="1659"/>
      <c r="BF47" s="1659"/>
      <c r="BG47" s="1659"/>
      <c r="BH47" s="1659"/>
      <c r="BI47" s="1660"/>
      <c r="BJ47" s="181"/>
      <c r="BK47" s="1631" t="s">
        <v>65</v>
      </c>
      <c r="BL47" s="1631"/>
      <c r="BM47" s="1631"/>
      <c r="BN47" s="1631"/>
      <c r="BO47" s="1631"/>
      <c r="BP47" s="1631"/>
      <c r="BQ47" s="3"/>
      <c r="BR47" s="1632" t="s">
        <v>66</v>
      </c>
      <c r="BS47" s="1632"/>
      <c r="BT47" s="1632"/>
      <c r="BU47" s="1632"/>
      <c r="BV47" s="1632"/>
      <c r="BW47" s="1632"/>
      <c r="BX47" s="3"/>
      <c r="BY47" s="1632" t="s">
        <v>67</v>
      </c>
      <c r="BZ47" s="1632"/>
      <c r="CA47" s="1632"/>
      <c r="CB47" s="1632"/>
      <c r="CC47" s="1632"/>
      <c r="CD47" s="176"/>
      <c r="CE47" s="2285"/>
      <c r="CF47" s="2285"/>
      <c r="CG47" s="2285"/>
      <c r="CH47" s="2285"/>
      <c r="CI47" s="2285"/>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658" t="s">
        <v>2271</v>
      </c>
      <c r="DC47" s="1659"/>
      <c r="DD47" s="1659"/>
      <c r="DE47" s="1659"/>
      <c r="DF47" s="1659"/>
      <c r="DG47" s="1659"/>
      <c r="DH47" s="1659"/>
      <c r="DI47" s="1660"/>
      <c r="DJ47" s="181"/>
      <c r="DK47" s="1631" t="s">
        <v>65</v>
      </c>
      <c r="DL47" s="1631"/>
      <c r="DM47" s="1631"/>
      <c r="DN47" s="1631"/>
      <c r="DO47" s="1631"/>
      <c r="DP47" s="1631"/>
      <c r="DQ47" s="3"/>
      <c r="DR47" s="1632" t="s">
        <v>66</v>
      </c>
      <c r="DS47" s="1632"/>
      <c r="DT47" s="1632"/>
      <c r="DU47" s="1632"/>
      <c r="DV47" s="1632"/>
      <c r="DW47" s="1632"/>
      <c r="DX47" s="3"/>
      <c r="DY47" s="1632" t="s">
        <v>67</v>
      </c>
      <c r="DZ47" s="1632"/>
      <c r="EA47" s="1632"/>
      <c r="EB47" s="1632"/>
      <c r="EC47" s="1632"/>
      <c r="ED47" s="176"/>
      <c r="EE47" s="2285"/>
      <c r="EF47" s="2285"/>
      <c r="EG47" s="2285"/>
      <c r="EH47" s="2285"/>
      <c r="EI47" s="2285"/>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658" t="s">
        <v>2271</v>
      </c>
      <c r="FC47" s="1659"/>
      <c r="FD47" s="1659"/>
      <c r="FE47" s="1659"/>
      <c r="FF47" s="1659"/>
      <c r="FG47" s="1659"/>
      <c r="FH47" s="1659"/>
      <c r="FI47" s="1660"/>
      <c r="FJ47" s="181"/>
      <c r="FK47" s="1631" t="s">
        <v>65</v>
      </c>
      <c r="FL47" s="1631"/>
      <c r="FM47" s="1631"/>
      <c r="FN47" s="1631"/>
      <c r="FO47" s="1631"/>
      <c r="FP47" s="1631"/>
      <c r="FQ47" s="3"/>
      <c r="FR47" s="1632" t="s">
        <v>66</v>
      </c>
      <c r="FS47" s="1632"/>
      <c r="FT47" s="1632"/>
      <c r="FU47" s="1632"/>
      <c r="FV47" s="1632"/>
      <c r="FW47" s="1632"/>
      <c r="FX47" s="3"/>
      <c r="FY47" s="1632" t="s">
        <v>67</v>
      </c>
      <c r="FZ47" s="1632"/>
      <c r="GA47" s="1632"/>
      <c r="GB47" s="1632"/>
      <c r="GC47" s="1632"/>
      <c r="GD47" s="176"/>
      <c r="GE47" s="2285"/>
      <c r="GF47" s="2285"/>
      <c r="GG47" s="2285"/>
      <c r="GH47" s="2285"/>
      <c r="GI47" s="2285"/>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658" t="s">
        <v>2272</v>
      </c>
      <c r="C48" s="1659"/>
      <c r="D48" s="1659"/>
      <c r="E48" s="1659"/>
      <c r="F48" s="1659"/>
      <c r="G48" s="1659"/>
      <c r="H48" s="1659"/>
      <c r="I48" s="1660"/>
      <c r="J48" s="182"/>
      <c r="K48" s="1659" t="s">
        <v>68</v>
      </c>
      <c r="L48" s="1659"/>
      <c r="M48" s="1659"/>
      <c r="N48" s="1659"/>
      <c r="O48" s="1659"/>
      <c r="P48" s="2311"/>
      <c r="Q48" s="189"/>
      <c r="R48" s="1659" t="s">
        <v>69</v>
      </c>
      <c r="S48" s="1659"/>
      <c r="T48" s="1659"/>
      <c r="U48" s="1659"/>
      <c r="V48" s="1659"/>
      <c r="W48" s="183"/>
      <c r="X48" s="189"/>
      <c r="Y48" s="1659" t="s">
        <v>70</v>
      </c>
      <c r="Z48" s="1659"/>
      <c r="AA48" s="1659"/>
      <c r="AB48" s="1659"/>
      <c r="AC48" s="1659"/>
      <c r="AD48" s="183"/>
      <c r="AE48" s="191"/>
      <c r="AF48" s="1632" t="s">
        <v>71</v>
      </c>
      <c r="AG48" s="1632"/>
      <c r="AH48" s="1632"/>
      <c r="AI48" s="1632"/>
      <c r="AJ48" s="1632"/>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658" t="s">
        <v>2272</v>
      </c>
      <c r="BC48" s="1659"/>
      <c r="BD48" s="1659"/>
      <c r="BE48" s="1659"/>
      <c r="BF48" s="1659"/>
      <c r="BG48" s="1659"/>
      <c r="BH48" s="1659"/>
      <c r="BI48" s="1660"/>
      <c r="BJ48" s="182"/>
      <c r="BK48" s="1659" t="s">
        <v>68</v>
      </c>
      <c r="BL48" s="1659"/>
      <c r="BM48" s="1659"/>
      <c r="BN48" s="1659"/>
      <c r="BO48" s="1659"/>
      <c r="BP48" s="2311"/>
      <c r="BQ48" s="189"/>
      <c r="BR48" s="1659" t="s">
        <v>69</v>
      </c>
      <c r="BS48" s="1659"/>
      <c r="BT48" s="1659"/>
      <c r="BU48" s="1659"/>
      <c r="BV48" s="1659"/>
      <c r="BW48" s="183"/>
      <c r="BX48" s="189"/>
      <c r="BY48" s="1659" t="s">
        <v>70</v>
      </c>
      <c r="BZ48" s="1659"/>
      <c r="CA48" s="1659"/>
      <c r="CB48" s="1659"/>
      <c r="CC48" s="1659"/>
      <c r="CD48" s="183"/>
      <c r="CE48" s="191"/>
      <c r="CF48" s="1632" t="s">
        <v>71</v>
      </c>
      <c r="CG48" s="1632"/>
      <c r="CH48" s="1632"/>
      <c r="CI48" s="1632"/>
      <c r="CJ48" s="1632"/>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658" t="s">
        <v>2272</v>
      </c>
      <c r="DC48" s="1659"/>
      <c r="DD48" s="1659"/>
      <c r="DE48" s="1659"/>
      <c r="DF48" s="1659"/>
      <c r="DG48" s="1659"/>
      <c r="DH48" s="1659"/>
      <c r="DI48" s="1660"/>
      <c r="DJ48" s="182"/>
      <c r="DK48" s="1659" t="s">
        <v>68</v>
      </c>
      <c r="DL48" s="1659"/>
      <c r="DM48" s="1659"/>
      <c r="DN48" s="1659"/>
      <c r="DO48" s="1659"/>
      <c r="DP48" s="2311"/>
      <c r="DQ48" s="189"/>
      <c r="DR48" s="1659" t="s">
        <v>69</v>
      </c>
      <c r="DS48" s="1659"/>
      <c r="DT48" s="1659"/>
      <c r="DU48" s="1659"/>
      <c r="DV48" s="1659"/>
      <c r="DW48" s="183"/>
      <c r="DX48" s="189"/>
      <c r="DY48" s="1659" t="s">
        <v>70</v>
      </c>
      <c r="DZ48" s="1659"/>
      <c r="EA48" s="1659"/>
      <c r="EB48" s="1659"/>
      <c r="EC48" s="1659"/>
      <c r="ED48" s="183"/>
      <c r="EE48" s="191"/>
      <c r="EF48" s="1632" t="s">
        <v>71</v>
      </c>
      <c r="EG48" s="1632"/>
      <c r="EH48" s="1632"/>
      <c r="EI48" s="1632"/>
      <c r="EJ48" s="1632"/>
      <c r="EK48" s="232"/>
      <c r="EL48" s="205"/>
      <c r="EM48" s="11"/>
      <c r="EN48" s="252" t="b">
        <v>0</v>
      </c>
      <c r="EO48" s="252" t="b">
        <v>0</v>
      </c>
      <c r="EP48" s="254" t="b">
        <v>0</v>
      </c>
      <c r="EQ48" s="254" t="b">
        <v>0</v>
      </c>
      <c r="ER48" s="254"/>
      <c r="ES48" s="225">
        <f>COUNTIF(EN48:EQ48, TRUE)</f>
        <v>0</v>
      </c>
      <c r="ET48" s="224" t="str">
        <f>IF(AND($J41&lt;&gt;"",COUNTIF(EN48:EQ48,TRUE)=0),"未入力です。","")</f>
        <v/>
      </c>
      <c r="FA48" s="177"/>
      <c r="FB48" s="1658" t="s">
        <v>2272</v>
      </c>
      <c r="FC48" s="1659"/>
      <c r="FD48" s="1659"/>
      <c r="FE48" s="1659"/>
      <c r="FF48" s="1659"/>
      <c r="FG48" s="1659"/>
      <c r="FH48" s="1659"/>
      <c r="FI48" s="1660"/>
      <c r="FJ48" s="182"/>
      <c r="FK48" s="1659" t="s">
        <v>68</v>
      </c>
      <c r="FL48" s="1659"/>
      <c r="FM48" s="1659"/>
      <c r="FN48" s="1659"/>
      <c r="FO48" s="1659"/>
      <c r="FP48" s="2311"/>
      <c r="FQ48" s="189"/>
      <c r="FR48" s="1659" t="s">
        <v>69</v>
      </c>
      <c r="FS48" s="1659"/>
      <c r="FT48" s="1659"/>
      <c r="FU48" s="1659"/>
      <c r="FV48" s="1659"/>
      <c r="FW48" s="183"/>
      <c r="FX48" s="189"/>
      <c r="FY48" s="1659" t="s">
        <v>70</v>
      </c>
      <c r="FZ48" s="1659"/>
      <c r="GA48" s="1659"/>
      <c r="GB48" s="1659"/>
      <c r="GC48" s="1659"/>
      <c r="GD48" s="183"/>
      <c r="GE48" s="191"/>
      <c r="GF48" s="1632" t="s">
        <v>71</v>
      </c>
      <c r="GG48" s="1632"/>
      <c r="GH48" s="1632"/>
      <c r="GI48" s="1632"/>
      <c r="GJ48" s="1632"/>
      <c r="GK48" s="232"/>
      <c r="GL48" s="205"/>
      <c r="GM48" s="11"/>
      <c r="GN48" s="252" t="b">
        <v>0</v>
      </c>
      <c r="GO48" s="252" t="b">
        <v>0</v>
      </c>
      <c r="GP48" s="254" t="b">
        <v>0</v>
      </c>
      <c r="GQ48" s="254" t="b">
        <v>0</v>
      </c>
      <c r="GR48" s="254"/>
    </row>
    <row r="49" spans="1:200" ht="20.100000000000001" customHeight="1">
      <c r="A49" s="177"/>
      <c r="B49" s="1658" t="s">
        <v>2273</v>
      </c>
      <c r="C49" s="1659"/>
      <c r="D49" s="1659"/>
      <c r="E49" s="1659"/>
      <c r="F49" s="1659"/>
      <c r="G49" s="1659"/>
      <c r="H49" s="1659"/>
      <c r="I49" s="1660"/>
      <c r="J49" s="1579"/>
      <c r="K49" s="1570"/>
      <c r="L49" s="1570"/>
      <c r="M49" s="1570"/>
      <c r="N49" s="1570"/>
      <c r="O49" s="183" t="s">
        <v>72</v>
      </c>
      <c r="P49" s="183"/>
      <c r="Q49" s="1569"/>
      <c r="R49" s="1570"/>
      <c r="S49" s="1570"/>
      <c r="T49" s="1570"/>
      <c r="U49" s="1570"/>
      <c r="V49" s="183" t="s">
        <v>72</v>
      </c>
      <c r="W49" s="183"/>
      <c r="X49" s="1569"/>
      <c r="Y49" s="1570"/>
      <c r="Z49" s="1570"/>
      <c r="AA49" s="1570"/>
      <c r="AB49" s="1570"/>
      <c r="AC49" s="183" t="s">
        <v>72</v>
      </c>
      <c r="AD49" s="183"/>
      <c r="AE49" s="1569"/>
      <c r="AF49" s="1570"/>
      <c r="AG49" s="1570"/>
      <c r="AH49" s="1570"/>
      <c r="AI49" s="1570"/>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658" t="s">
        <v>2273</v>
      </c>
      <c r="BC49" s="1659"/>
      <c r="BD49" s="1659"/>
      <c r="BE49" s="1659"/>
      <c r="BF49" s="1659"/>
      <c r="BG49" s="1659"/>
      <c r="BH49" s="1659"/>
      <c r="BI49" s="1660"/>
      <c r="BJ49" s="1579"/>
      <c r="BK49" s="1570"/>
      <c r="BL49" s="1570"/>
      <c r="BM49" s="1570"/>
      <c r="BN49" s="1570"/>
      <c r="BO49" s="183" t="s">
        <v>72</v>
      </c>
      <c r="BP49" s="183"/>
      <c r="BQ49" s="1569"/>
      <c r="BR49" s="1570"/>
      <c r="BS49" s="1570"/>
      <c r="BT49" s="1570"/>
      <c r="BU49" s="1570"/>
      <c r="BV49" s="183" t="s">
        <v>72</v>
      </c>
      <c r="BW49" s="183"/>
      <c r="BX49" s="1569"/>
      <c r="BY49" s="1570"/>
      <c r="BZ49" s="1570"/>
      <c r="CA49" s="1570"/>
      <c r="CB49" s="1570"/>
      <c r="CC49" s="183" t="s">
        <v>72</v>
      </c>
      <c r="CD49" s="183"/>
      <c r="CE49" s="1569"/>
      <c r="CF49" s="1570"/>
      <c r="CG49" s="1570"/>
      <c r="CH49" s="1570"/>
      <c r="CI49" s="1570"/>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658" t="s">
        <v>2273</v>
      </c>
      <c r="DC49" s="1659"/>
      <c r="DD49" s="1659"/>
      <c r="DE49" s="1659"/>
      <c r="DF49" s="1659"/>
      <c r="DG49" s="1659"/>
      <c r="DH49" s="1659"/>
      <c r="DI49" s="1660"/>
      <c r="DJ49" s="1579"/>
      <c r="DK49" s="1570"/>
      <c r="DL49" s="1570"/>
      <c r="DM49" s="1570"/>
      <c r="DN49" s="1570"/>
      <c r="DO49" s="183" t="s">
        <v>72</v>
      </c>
      <c r="DP49" s="183"/>
      <c r="DQ49" s="1569"/>
      <c r="DR49" s="1570"/>
      <c r="DS49" s="1570"/>
      <c r="DT49" s="1570"/>
      <c r="DU49" s="1570"/>
      <c r="DV49" s="183" t="s">
        <v>72</v>
      </c>
      <c r="DW49" s="183"/>
      <c r="DX49" s="1569"/>
      <c r="DY49" s="1570"/>
      <c r="DZ49" s="1570"/>
      <c r="EA49" s="1570"/>
      <c r="EB49" s="1570"/>
      <c r="EC49" s="183" t="s">
        <v>72</v>
      </c>
      <c r="ED49" s="183"/>
      <c r="EE49" s="1569"/>
      <c r="EF49" s="1570"/>
      <c r="EG49" s="1570"/>
      <c r="EH49" s="1570"/>
      <c r="EI49" s="1570"/>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658" t="s">
        <v>2273</v>
      </c>
      <c r="FC49" s="1659"/>
      <c r="FD49" s="1659"/>
      <c r="FE49" s="1659"/>
      <c r="FF49" s="1659"/>
      <c r="FG49" s="1659"/>
      <c r="FH49" s="1659"/>
      <c r="FI49" s="1660"/>
      <c r="FJ49" s="1579"/>
      <c r="FK49" s="1570"/>
      <c r="FL49" s="1570"/>
      <c r="FM49" s="1570"/>
      <c r="FN49" s="1570"/>
      <c r="FO49" s="183" t="s">
        <v>72</v>
      </c>
      <c r="FP49" s="183"/>
      <c r="FQ49" s="1569"/>
      <c r="FR49" s="1570"/>
      <c r="FS49" s="1570"/>
      <c r="FT49" s="1570"/>
      <c r="FU49" s="1570"/>
      <c r="FV49" s="183" t="s">
        <v>72</v>
      </c>
      <c r="FW49" s="183"/>
      <c r="FX49" s="1569"/>
      <c r="FY49" s="1570"/>
      <c r="FZ49" s="1570"/>
      <c r="GA49" s="1570"/>
      <c r="GB49" s="1570"/>
      <c r="GC49" s="183" t="s">
        <v>72</v>
      </c>
      <c r="GD49" s="183"/>
      <c r="GE49" s="1569"/>
      <c r="GF49" s="1570"/>
      <c r="GG49" s="1570"/>
      <c r="GH49" s="1570"/>
      <c r="GI49" s="1570"/>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723" t="s">
        <v>2274</v>
      </c>
      <c r="C50" s="1723"/>
      <c r="D50" s="1723"/>
      <c r="E50" s="1723"/>
      <c r="F50" s="1723"/>
      <c r="G50" s="1723"/>
      <c r="H50" s="1723"/>
      <c r="I50" s="1723"/>
      <c r="J50" s="1579"/>
      <c r="K50" s="1570"/>
      <c r="L50" s="1570"/>
      <c r="M50" s="1570"/>
      <c r="N50" s="1570"/>
      <c r="O50" s="183" t="s">
        <v>47</v>
      </c>
      <c r="P50" s="183"/>
      <c r="Q50" s="1569"/>
      <c r="R50" s="1570"/>
      <c r="S50" s="1570"/>
      <c r="T50" s="1570"/>
      <c r="U50" s="1570"/>
      <c r="V50" s="183" t="s">
        <v>47</v>
      </c>
      <c r="W50" s="183"/>
      <c r="X50" s="1569"/>
      <c r="Y50" s="1570"/>
      <c r="Z50" s="1570"/>
      <c r="AA50" s="1570"/>
      <c r="AB50" s="1570"/>
      <c r="AC50" s="183" t="s">
        <v>47</v>
      </c>
      <c r="AD50" s="183"/>
      <c r="AE50" s="1569"/>
      <c r="AF50" s="1570"/>
      <c r="AG50" s="1570"/>
      <c r="AH50" s="1570"/>
      <c r="AI50" s="1570"/>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723" t="s">
        <v>2274</v>
      </c>
      <c r="BC50" s="1723"/>
      <c r="BD50" s="1723"/>
      <c r="BE50" s="1723"/>
      <c r="BF50" s="1723"/>
      <c r="BG50" s="1723"/>
      <c r="BH50" s="1723"/>
      <c r="BI50" s="1723"/>
      <c r="BJ50" s="1579"/>
      <c r="BK50" s="1570"/>
      <c r="BL50" s="1570"/>
      <c r="BM50" s="1570"/>
      <c r="BN50" s="1570"/>
      <c r="BO50" s="183" t="s">
        <v>47</v>
      </c>
      <c r="BP50" s="183"/>
      <c r="BQ50" s="1569"/>
      <c r="BR50" s="1570"/>
      <c r="BS50" s="1570"/>
      <c r="BT50" s="1570"/>
      <c r="BU50" s="1570"/>
      <c r="BV50" s="183" t="s">
        <v>47</v>
      </c>
      <c r="BW50" s="183"/>
      <c r="BX50" s="1569"/>
      <c r="BY50" s="1570"/>
      <c r="BZ50" s="1570"/>
      <c r="CA50" s="1570"/>
      <c r="CB50" s="1570"/>
      <c r="CC50" s="183" t="s">
        <v>47</v>
      </c>
      <c r="CD50" s="183"/>
      <c r="CE50" s="1569"/>
      <c r="CF50" s="1570"/>
      <c r="CG50" s="1570"/>
      <c r="CH50" s="1570"/>
      <c r="CI50" s="1570"/>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723" t="s">
        <v>2274</v>
      </c>
      <c r="DC50" s="1723"/>
      <c r="DD50" s="1723"/>
      <c r="DE50" s="1723"/>
      <c r="DF50" s="1723"/>
      <c r="DG50" s="1723"/>
      <c r="DH50" s="1723"/>
      <c r="DI50" s="1723"/>
      <c r="DJ50" s="1579"/>
      <c r="DK50" s="1570"/>
      <c r="DL50" s="1570"/>
      <c r="DM50" s="1570"/>
      <c r="DN50" s="1570"/>
      <c r="DO50" s="183" t="s">
        <v>47</v>
      </c>
      <c r="DP50" s="183"/>
      <c r="DQ50" s="1569"/>
      <c r="DR50" s="1570"/>
      <c r="DS50" s="1570"/>
      <c r="DT50" s="1570"/>
      <c r="DU50" s="1570"/>
      <c r="DV50" s="183" t="s">
        <v>47</v>
      </c>
      <c r="DW50" s="183"/>
      <c r="DX50" s="1569"/>
      <c r="DY50" s="1570"/>
      <c r="DZ50" s="1570"/>
      <c r="EA50" s="1570"/>
      <c r="EB50" s="1570"/>
      <c r="EC50" s="183" t="s">
        <v>47</v>
      </c>
      <c r="ED50" s="183"/>
      <c r="EE50" s="1569"/>
      <c r="EF50" s="1570"/>
      <c r="EG50" s="1570"/>
      <c r="EH50" s="1570"/>
      <c r="EI50" s="1570"/>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723" t="s">
        <v>2274</v>
      </c>
      <c r="FC50" s="1723"/>
      <c r="FD50" s="1723"/>
      <c r="FE50" s="1723"/>
      <c r="FF50" s="1723"/>
      <c r="FG50" s="1723"/>
      <c r="FH50" s="1723"/>
      <c r="FI50" s="1723"/>
      <c r="FJ50" s="1579"/>
      <c r="FK50" s="1570"/>
      <c r="FL50" s="1570"/>
      <c r="FM50" s="1570"/>
      <c r="FN50" s="1570"/>
      <c r="FO50" s="183" t="s">
        <v>47</v>
      </c>
      <c r="FP50" s="183"/>
      <c r="FQ50" s="1569"/>
      <c r="FR50" s="1570"/>
      <c r="FS50" s="1570"/>
      <c r="FT50" s="1570"/>
      <c r="FU50" s="1570"/>
      <c r="FV50" s="183" t="s">
        <v>47</v>
      </c>
      <c r="FW50" s="183"/>
      <c r="FX50" s="1569"/>
      <c r="FY50" s="1570"/>
      <c r="FZ50" s="1570"/>
      <c r="GA50" s="1570"/>
      <c r="GB50" s="1570"/>
      <c r="GC50" s="183" t="s">
        <v>47</v>
      </c>
      <c r="GD50" s="183"/>
      <c r="GE50" s="1569"/>
      <c r="GF50" s="1570"/>
      <c r="GG50" s="1570"/>
      <c r="GH50" s="1570"/>
      <c r="GI50" s="1570"/>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658" t="s">
        <v>2262</v>
      </c>
      <c r="C53" s="1659"/>
      <c r="D53" s="1659"/>
      <c r="E53" s="1659"/>
      <c r="F53" s="1659"/>
      <c r="G53" s="1659"/>
      <c r="H53" s="1659"/>
      <c r="I53" s="1659"/>
      <c r="J53" s="1566"/>
      <c r="K53" s="1567"/>
      <c r="L53" s="1567"/>
      <c r="M53" s="1567"/>
      <c r="N53" s="1567"/>
      <c r="O53" s="1567"/>
      <c r="P53" s="1572"/>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658" t="s">
        <v>2262</v>
      </c>
      <c r="BC53" s="1659"/>
      <c r="BD53" s="1659"/>
      <c r="BE53" s="1659"/>
      <c r="BF53" s="1659"/>
      <c r="BG53" s="1659"/>
      <c r="BH53" s="1659"/>
      <c r="BI53" s="1659"/>
      <c r="BJ53" s="1566"/>
      <c r="BK53" s="1567"/>
      <c r="BL53" s="1567"/>
      <c r="BM53" s="1567"/>
      <c r="BN53" s="1567"/>
      <c r="BO53" s="1567"/>
      <c r="BP53" s="1572"/>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658" t="s">
        <v>2262</v>
      </c>
      <c r="DC53" s="1659"/>
      <c r="DD53" s="1659"/>
      <c r="DE53" s="1659"/>
      <c r="DF53" s="1659"/>
      <c r="DG53" s="1659"/>
      <c r="DH53" s="1659"/>
      <c r="DI53" s="1659"/>
      <c r="DJ53" s="1566"/>
      <c r="DK53" s="1567"/>
      <c r="DL53" s="1567"/>
      <c r="DM53" s="1567"/>
      <c r="DN53" s="1567"/>
      <c r="DO53" s="1567"/>
      <c r="DP53" s="1572"/>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658" t="s">
        <v>2262</v>
      </c>
      <c r="FC53" s="1659"/>
      <c r="FD53" s="1659"/>
      <c r="FE53" s="1659"/>
      <c r="FF53" s="1659"/>
      <c r="FG53" s="1659"/>
      <c r="FH53" s="1659"/>
      <c r="FI53" s="1659"/>
      <c r="FJ53" s="1566"/>
      <c r="FK53" s="1567"/>
      <c r="FL53" s="1567"/>
      <c r="FM53" s="1567"/>
      <c r="FN53" s="1567"/>
      <c r="FO53" s="1567"/>
      <c r="FP53" s="1572"/>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624" t="s">
        <v>2267</v>
      </c>
      <c r="C54" s="1625"/>
      <c r="D54" s="1625"/>
      <c r="E54" s="1625"/>
      <c r="F54" s="1625"/>
      <c r="G54" s="1625"/>
      <c r="H54" s="1625"/>
      <c r="I54" s="1700"/>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624" t="s">
        <v>2267</v>
      </c>
      <c r="BC54" s="1625"/>
      <c r="BD54" s="1625"/>
      <c r="BE54" s="1625"/>
      <c r="BF54" s="1625"/>
      <c r="BG54" s="1625"/>
      <c r="BH54" s="1625"/>
      <c r="BI54" s="1700"/>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624" t="s">
        <v>2267</v>
      </c>
      <c r="DC54" s="1625"/>
      <c r="DD54" s="1625"/>
      <c r="DE54" s="1625"/>
      <c r="DF54" s="1625"/>
      <c r="DG54" s="1625"/>
      <c r="DH54" s="1625"/>
      <c r="DI54" s="1700"/>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624" t="s">
        <v>2267</v>
      </c>
      <c r="FC54" s="1625"/>
      <c r="FD54" s="1625"/>
      <c r="FE54" s="1625"/>
      <c r="FF54" s="1625"/>
      <c r="FG54" s="1625"/>
      <c r="FH54" s="1625"/>
      <c r="FI54" s="1700"/>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691" t="s">
        <v>2268</v>
      </c>
      <c r="C55" s="1646"/>
      <c r="D55" s="1646"/>
      <c r="E55" s="1646"/>
      <c r="F55" s="1646"/>
      <c r="G55" s="1646"/>
      <c r="H55" s="1646"/>
      <c r="I55" s="2308"/>
      <c r="J55" s="181"/>
      <c r="K55" s="3" t="s">
        <v>54</v>
      </c>
      <c r="L55" s="3"/>
      <c r="M55" s="3"/>
      <c r="N55" s="3"/>
      <c r="O55" s="3"/>
      <c r="P55" s="3"/>
      <c r="Q55" s="3"/>
      <c r="R55" s="3"/>
      <c r="S55" s="2287" t="s">
        <v>2435</v>
      </c>
      <c r="T55" s="2287"/>
      <c r="U55" s="2287"/>
      <c r="V55" s="2287"/>
      <c r="W55" s="2287"/>
      <c r="X55" s="3"/>
      <c r="Y55" s="3"/>
      <c r="Z55" s="1632" t="s">
        <v>56</v>
      </c>
      <c r="AA55" s="1632"/>
      <c r="AB55" s="1632"/>
      <c r="AC55" s="1632"/>
      <c r="AD55" s="1632"/>
      <c r="AE55" s="1632"/>
      <c r="AF55" s="1632"/>
      <c r="AG55" s="1632"/>
      <c r="AH55" s="1632"/>
      <c r="AI55" s="1698"/>
      <c r="AJ55" s="4"/>
      <c r="AK55" s="4"/>
      <c r="AL55" s="178"/>
      <c r="AN55" s="6" t="b">
        <v>0</v>
      </c>
      <c r="AO55" s="6" t="b">
        <v>0</v>
      </c>
      <c r="AP55" s="6" t="b">
        <v>0</v>
      </c>
      <c r="AS55" s="225"/>
      <c r="BA55" s="177"/>
      <c r="BB55" s="1691" t="s">
        <v>2268</v>
      </c>
      <c r="BC55" s="1646"/>
      <c r="BD55" s="1646"/>
      <c r="BE55" s="1646"/>
      <c r="BF55" s="1646"/>
      <c r="BG55" s="1646"/>
      <c r="BH55" s="1646"/>
      <c r="BI55" s="2308"/>
      <c r="BJ55" s="181"/>
      <c r="BK55" s="3" t="s">
        <v>54</v>
      </c>
      <c r="BL55" s="3"/>
      <c r="BM55" s="3"/>
      <c r="BN55" s="3"/>
      <c r="BO55" s="3"/>
      <c r="BP55" s="3"/>
      <c r="BQ55" s="3"/>
      <c r="BR55" s="3"/>
      <c r="BS55" s="2287" t="s">
        <v>2435</v>
      </c>
      <c r="BT55" s="2287"/>
      <c r="BU55" s="2287"/>
      <c r="BV55" s="2287"/>
      <c r="BW55" s="2287"/>
      <c r="BX55" s="3"/>
      <c r="BY55" s="3"/>
      <c r="BZ55" s="1632" t="s">
        <v>56</v>
      </c>
      <c r="CA55" s="1632"/>
      <c r="CB55" s="1632"/>
      <c r="CC55" s="1632"/>
      <c r="CD55" s="1632"/>
      <c r="CE55" s="1632"/>
      <c r="CF55" s="1632"/>
      <c r="CG55" s="1632"/>
      <c r="CH55" s="1632"/>
      <c r="CI55" s="1698"/>
      <c r="CJ55" s="4"/>
      <c r="CK55" s="4"/>
      <c r="CL55" s="178"/>
      <c r="CN55" s="6" t="b">
        <v>0</v>
      </c>
      <c r="CO55" s="6" t="b">
        <v>0</v>
      </c>
      <c r="CP55" s="6" t="b">
        <v>0</v>
      </c>
      <c r="CS55" s="225"/>
      <c r="DA55" s="177"/>
      <c r="DB55" s="1691" t="s">
        <v>2268</v>
      </c>
      <c r="DC55" s="1646"/>
      <c r="DD55" s="1646"/>
      <c r="DE55" s="1646"/>
      <c r="DF55" s="1646"/>
      <c r="DG55" s="1646"/>
      <c r="DH55" s="1646"/>
      <c r="DI55" s="2308"/>
      <c r="DJ55" s="181"/>
      <c r="DK55" s="3" t="s">
        <v>54</v>
      </c>
      <c r="DL55" s="3"/>
      <c r="DM55" s="3"/>
      <c r="DN55" s="3"/>
      <c r="DO55" s="3"/>
      <c r="DP55" s="3"/>
      <c r="DQ55" s="3"/>
      <c r="DR55" s="3"/>
      <c r="DS55" s="2287" t="s">
        <v>2435</v>
      </c>
      <c r="DT55" s="2287"/>
      <c r="DU55" s="2287"/>
      <c r="DV55" s="2287"/>
      <c r="DW55" s="2287"/>
      <c r="DX55" s="3"/>
      <c r="DY55" s="3"/>
      <c r="DZ55" s="1632" t="s">
        <v>56</v>
      </c>
      <c r="EA55" s="1632"/>
      <c r="EB55" s="1632"/>
      <c r="EC55" s="1632"/>
      <c r="ED55" s="1632"/>
      <c r="EE55" s="1632"/>
      <c r="EF55" s="1632"/>
      <c r="EG55" s="1632"/>
      <c r="EH55" s="1632"/>
      <c r="EI55" s="1698"/>
      <c r="EJ55" s="4"/>
      <c r="EK55" s="4"/>
      <c r="EL55" s="178"/>
      <c r="EN55" s="6" t="b">
        <v>0</v>
      </c>
      <c r="EO55" s="6" t="b">
        <v>0</v>
      </c>
      <c r="EP55" s="6" t="b">
        <v>0</v>
      </c>
      <c r="ES55" s="225"/>
      <c r="FA55" s="177"/>
      <c r="FB55" s="1691" t="s">
        <v>2268</v>
      </c>
      <c r="FC55" s="1646"/>
      <c r="FD55" s="1646"/>
      <c r="FE55" s="1646"/>
      <c r="FF55" s="1646"/>
      <c r="FG55" s="1646"/>
      <c r="FH55" s="1646"/>
      <c r="FI55" s="2308"/>
      <c r="FJ55" s="181"/>
      <c r="FK55" s="3" t="s">
        <v>54</v>
      </c>
      <c r="FL55" s="3"/>
      <c r="FM55" s="3"/>
      <c r="FN55" s="3"/>
      <c r="FO55" s="3"/>
      <c r="FP55" s="3"/>
      <c r="FQ55" s="3"/>
      <c r="FR55" s="3"/>
      <c r="FS55" s="2287" t="s">
        <v>2435</v>
      </c>
      <c r="FT55" s="2287"/>
      <c r="FU55" s="2287"/>
      <c r="FV55" s="2287"/>
      <c r="FW55" s="2287"/>
      <c r="FX55" s="3"/>
      <c r="FY55" s="3"/>
      <c r="FZ55" s="1632" t="s">
        <v>56</v>
      </c>
      <c r="GA55" s="1632"/>
      <c r="GB55" s="1632"/>
      <c r="GC55" s="1632"/>
      <c r="GD55" s="1632"/>
      <c r="GE55" s="1632"/>
      <c r="GF55" s="1632"/>
      <c r="GG55" s="1632"/>
      <c r="GH55" s="1632"/>
      <c r="GI55" s="1698"/>
      <c r="GJ55" s="4"/>
      <c r="GK55" s="4"/>
      <c r="GL55" s="178"/>
      <c r="GN55" s="6" t="b">
        <v>0</v>
      </c>
      <c r="GO55" s="6" t="b">
        <v>0</v>
      </c>
      <c r="GP55" s="6" t="b">
        <v>0</v>
      </c>
    </row>
    <row r="56" spans="1:200" ht="17.100000000000001" customHeight="1">
      <c r="A56" s="177"/>
      <c r="B56" s="1692"/>
      <c r="C56" s="1693"/>
      <c r="D56" s="1693"/>
      <c r="E56" s="1693"/>
      <c r="F56" s="1693"/>
      <c r="G56" s="1693"/>
      <c r="H56" s="1693"/>
      <c r="I56" s="2309"/>
      <c r="J56" s="179"/>
      <c r="K56" s="1634" t="s">
        <v>57</v>
      </c>
      <c r="L56" s="1634"/>
      <c r="M56" s="1634"/>
      <c r="N56" s="1634"/>
      <c r="O56" s="1634"/>
      <c r="P56" s="1634"/>
      <c r="Q56" s="1634"/>
      <c r="R56" s="1634"/>
      <c r="S56" s="7"/>
      <c r="T56" s="7"/>
      <c r="U56" s="1634" t="s">
        <v>58</v>
      </c>
      <c r="V56" s="1634"/>
      <c r="W56" s="1634"/>
      <c r="X56" s="1634"/>
      <c r="Y56" s="7"/>
      <c r="Z56" s="7"/>
      <c r="AA56" s="7"/>
      <c r="AB56" s="7"/>
      <c r="AC56" s="7"/>
      <c r="AD56" s="7"/>
      <c r="AE56" s="7"/>
      <c r="AF56" s="7"/>
      <c r="AG56" s="7"/>
      <c r="AH56" s="7"/>
      <c r="AI56" s="180"/>
      <c r="AJ56" s="4"/>
      <c r="AK56" s="4"/>
      <c r="AL56" s="178"/>
      <c r="AN56" s="6" t="b">
        <v>0</v>
      </c>
      <c r="AO56" s="6" t="b">
        <v>0</v>
      </c>
      <c r="AS56" s="225"/>
      <c r="BA56" s="177"/>
      <c r="BB56" s="1692"/>
      <c r="BC56" s="1693"/>
      <c r="BD56" s="1693"/>
      <c r="BE56" s="1693"/>
      <c r="BF56" s="1693"/>
      <c r="BG56" s="1693"/>
      <c r="BH56" s="1693"/>
      <c r="BI56" s="2309"/>
      <c r="BJ56" s="179"/>
      <c r="BK56" s="1634" t="s">
        <v>57</v>
      </c>
      <c r="BL56" s="1634"/>
      <c r="BM56" s="1634"/>
      <c r="BN56" s="1634"/>
      <c r="BO56" s="1634"/>
      <c r="BP56" s="1634"/>
      <c r="BQ56" s="1634"/>
      <c r="BR56" s="1634"/>
      <c r="BS56" s="7"/>
      <c r="BT56" s="7"/>
      <c r="BU56" s="1634" t="s">
        <v>58</v>
      </c>
      <c r="BV56" s="1634"/>
      <c r="BW56" s="1634"/>
      <c r="BX56" s="1634"/>
      <c r="BY56" s="7"/>
      <c r="BZ56" s="7"/>
      <c r="CA56" s="7"/>
      <c r="CB56" s="7"/>
      <c r="CC56" s="7"/>
      <c r="CD56" s="7"/>
      <c r="CE56" s="7"/>
      <c r="CF56" s="7"/>
      <c r="CG56" s="7"/>
      <c r="CH56" s="7"/>
      <c r="CI56" s="180"/>
      <c r="CJ56" s="4"/>
      <c r="CK56" s="4"/>
      <c r="CL56" s="178"/>
      <c r="CN56" s="6" t="b">
        <v>0</v>
      </c>
      <c r="CO56" s="6" t="b">
        <v>0</v>
      </c>
      <c r="CS56" s="225"/>
      <c r="DA56" s="177"/>
      <c r="DB56" s="1692"/>
      <c r="DC56" s="1693"/>
      <c r="DD56" s="1693"/>
      <c r="DE56" s="1693"/>
      <c r="DF56" s="1693"/>
      <c r="DG56" s="1693"/>
      <c r="DH56" s="1693"/>
      <c r="DI56" s="2309"/>
      <c r="DJ56" s="179"/>
      <c r="DK56" s="1634" t="s">
        <v>57</v>
      </c>
      <c r="DL56" s="1634"/>
      <c r="DM56" s="1634"/>
      <c r="DN56" s="1634"/>
      <c r="DO56" s="1634"/>
      <c r="DP56" s="1634"/>
      <c r="DQ56" s="1634"/>
      <c r="DR56" s="1634"/>
      <c r="DS56" s="7"/>
      <c r="DT56" s="7"/>
      <c r="DU56" s="1634" t="s">
        <v>58</v>
      </c>
      <c r="DV56" s="1634"/>
      <c r="DW56" s="1634"/>
      <c r="DX56" s="1634"/>
      <c r="DY56" s="7"/>
      <c r="DZ56" s="7"/>
      <c r="EA56" s="7"/>
      <c r="EB56" s="7"/>
      <c r="EC56" s="7"/>
      <c r="ED56" s="7"/>
      <c r="EE56" s="7"/>
      <c r="EF56" s="7"/>
      <c r="EG56" s="7"/>
      <c r="EH56" s="7"/>
      <c r="EI56" s="180"/>
      <c r="EJ56" s="4"/>
      <c r="EK56" s="4"/>
      <c r="EL56" s="178"/>
      <c r="EN56" s="6" t="b">
        <v>0</v>
      </c>
      <c r="EO56" s="6" t="b">
        <v>0</v>
      </c>
      <c r="ES56" s="225"/>
      <c r="FA56" s="177"/>
      <c r="FB56" s="1692"/>
      <c r="FC56" s="1693"/>
      <c r="FD56" s="1693"/>
      <c r="FE56" s="1693"/>
      <c r="FF56" s="1693"/>
      <c r="FG56" s="1693"/>
      <c r="FH56" s="1693"/>
      <c r="FI56" s="2309"/>
      <c r="FJ56" s="179"/>
      <c r="FK56" s="1634" t="s">
        <v>57</v>
      </c>
      <c r="FL56" s="1634"/>
      <c r="FM56" s="1634"/>
      <c r="FN56" s="1634"/>
      <c r="FO56" s="1634"/>
      <c r="FP56" s="1634"/>
      <c r="FQ56" s="1634"/>
      <c r="FR56" s="1634"/>
      <c r="FS56" s="7"/>
      <c r="FT56" s="7"/>
      <c r="FU56" s="1634" t="s">
        <v>58</v>
      </c>
      <c r="FV56" s="1634"/>
      <c r="FW56" s="1634"/>
      <c r="FX56" s="1634"/>
      <c r="FY56" s="7"/>
      <c r="FZ56" s="7"/>
      <c r="GA56" s="7"/>
      <c r="GB56" s="7"/>
      <c r="GC56" s="7"/>
      <c r="GD56" s="7"/>
      <c r="GE56" s="7"/>
      <c r="GF56" s="7"/>
      <c r="GG56" s="7"/>
      <c r="GH56" s="7"/>
      <c r="GI56" s="180"/>
      <c r="GJ56" s="4"/>
      <c r="GK56" s="4"/>
      <c r="GL56" s="178"/>
      <c r="GN56" s="6" t="b">
        <v>0</v>
      </c>
      <c r="GO56" s="6" t="b">
        <v>0</v>
      </c>
    </row>
    <row r="57" spans="1:200" ht="17.100000000000001" customHeight="1">
      <c r="A57" s="177"/>
      <c r="B57" s="1630" t="s">
        <v>2269</v>
      </c>
      <c r="C57" s="1631"/>
      <c r="D57" s="1631"/>
      <c r="E57" s="1631"/>
      <c r="F57" s="1631"/>
      <c r="G57" s="1631"/>
      <c r="H57" s="1631"/>
      <c r="I57" s="2310"/>
      <c r="J57" s="182"/>
      <c r="K57" s="1659" t="s">
        <v>59</v>
      </c>
      <c r="L57" s="1659"/>
      <c r="M57" s="1659"/>
      <c r="N57" s="1659"/>
      <c r="O57" s="1659"/>
      <c r="P57" s="255"/>
      <c r="Q57" s="183"/>
      <c r="R57" s="1631" t="s">
        <v>60</v>
      </c>
      <c r="S57" s="1631"/>
      <c r="T57" s="1631"/>
      <c r="U57" s="1631"/>
      <c r="V57" s="1631"/>
      <c r="W57" s="1631"/>
      <c r="X57" s="183"/>
      <c r="Y57" s="1659" t="s">
        <v>61</v>
      </c>
      <c r="Z57" s="1659"/>
      <c r="AA57" s="1659"/>
      <c r="AB57" s="1659"/>
      <c r="AC57" s="1659"/>
      <c r="AD57" s="1660"/>
      <c r="AE57" s="4"/>
      <c r="AF57" s="4"/>
      <c r="AG57" s="4"/>
      <c r="AH57" s="4"/>
      <c r="AJ57" s="4"/>
      <c r="AK57" s="4"/>
      <c r="AL57" s="178"/>
      <c r="AN57" s="6" t="b">
        <v>0</v>
      </c>
      <c r="AO57" s="6" t="b">
        <v>0</v>
      </c>
      <c r="AP57" s="6" t="b">
        <v>0</v>
      </c>
      <c r="AS57" s="225"/>
      <c r="BA57" s="177"/>
      <c r="BB57" s="1630" t="s">
        <v>2269</v>
      </c>
      <c r="BC57" s="1631"/>
      <c r="BD57" s="1631"/>
      <c r="BE57" s="1631"/>
      <c r="BF57" s="1631"/>
      <c r="BG57" s="1631"/>
      <c r="BH57" s="1631"/>
      <c r="BI57" s="2310"/>
      <c r="BJ57" s="182"/>
      <c r="BK57" s="1659" t="s">
        <v>59</v>
      </c>
      <c r="BL57" s="1659"/>
      <c r="BM57" s="1659"/>
      <c r="BN57" s="1659"/>
      <c r="BO57" s="1659"/>
      <c r="BP57" s="255"/>
      <c r="BQ57" s="183"/>
      <c r="BR57" s="1631" t="s">
        <v>60</v>
      </c>
      <c r="BS57" s="1631"/>
      <c r="BT57" s="1631"/>
      <c r="BU57" s="1631"/>
      <c r="BV57" s="1631"/>
      <c r="BW57" s="1631"/>
      <c r="BX57" s="183"/>
      <c r="BY57" s="1659" t="s">
        <v>61</v>
      </c>
      <c r="BZ57" s="1659"/>
      <c r="CA57" s="1659"/>
      <c r="CB57" s="1659"/>
      <c r="CC57" s="1659"/>
      <c r="CD57" s="1660"/>
      <c r="CE57" s="4"/>
      <c r="CF57" s="4"/>
      <c r="CG57" s="4"/>
      <c r="CH57" s="4"/>
      <c r="CJ57" s="4"/>
      <c r="CK57" s="4"/>
      <c r="CL57" s="178"/>
      <c r="CN57" s="6" t="b">
        <v>0</v>
      </c>
      <c r="CO57" s="6" t="b">
        <v>0</v>
      </c>
      <c r="CP57" s="6" t="b">
        <v>0</v>
      </c>
      <c r="CS57" s="225"/>
      <c r="DA57" s="177"/>
      <c r="DB57" s="1630" t="s">
        <v>2269</v>
      </c>
      <c r="DC57" s="1631"/>
      <c r="DD57" s="1631"/>
      <c r="DE57" s="1631"/>
      <c r="DF57" s="1631"/>
      <c r="DG57" s="1631"/>
      <c r="DH57" s="1631"/>
      <c r="DI57" s="2310"/>
      <c r="DJ57" s="182"/>
      <c r="DK57" s="1659" t="s">
        <v>59</v>
      </c>
      <c r="DL57" s="1659"/>
      <c r="DM57" s="1659"/>
      <c r="DN57" s="1659"/>
      <c r="DO57" s="1659"/>
      <c r="DP57" s="255"/>
      <c r="DQ57" s="183"/>
      <c r="DR57" s="1631" t="s">
        <v>60</v>
      </c>
      <c r="DS57" s="1631"/>
      <c r="DT57" s="1631"/>
      <c r="DU57" s="1631"/>
      <c r="DV57" s="1631"/>
      <c r="DW57" s="1631"/>
      <c r="DX57" s="183"/>
      <c r="DY57" s="1659" t="s">
        <v>61</v>
      </c>
      <c r="DZ57" s="1659"/>
      <c r="EA57" s="1659"/>
      <c r="EB57" s="1659"/>
      <c r="EC57" s="1659"/>
      <c r="ED57" s="1660"/>
      <c r="EE57" s="4"/>
      <c r="EF57" s="4"/>
      <c r="EG57" s="4"/>
      <c r="EH57" s="4"/>
      <c r="EJ57" s="4"/>
      <c r="EK57" s="4"/>
      <c r="EL57" s="178"/>
      <c r="EN57" s="6" t="b">
        <v>0</v>
      </c>
      <c r="EO57" s="6" t="b">
        <v>0</v>
      </c>
      <c r="EP57" s="6" t="b">
        <v>0</v>
      </c>
      <c r="ES57" s="225"/>
      <c r="FA57" s="177"/>
      <c r="FB57" s="1630" t="s">
        <v>2269</v>
      </c>
      <c r="FC57" s="1631"/>
      <c r="FD57" s="1631"/>
      <c r="FE57" s="1631"/>
      <c r="FF57" s="1631"/>
      <c r="FG57" s="1631"/>
      <c r="FH57" s="1631"/>
      <c r="FI57" s="2310"/>
      <c r="FJ57" s="182"/>
      <c r="FK57" s="1659" t="s">
        <v>59</v>
      </c>
      <c r="FL57" s="1659"/>
      <c r="FM57" s="1659"/>
      <c r="FN57" s="1659"/>
      <c r="FO57" s="1659"/>
      <c r="FP57" s="255"/>
      <c r="FQ57" s="183"/>
      <c r="FR57" s="1631" t="s">
        <v>60</v>
      </c>
      <c r="FS57" s="1631"/>
      <c r="FT57" s="1631"/>
      <c r="FU57" s="1631"/>
      <c r="FV57" s="1631"/>
      <c r="FW57" s="1631"/>
      <c r="FX57" s="183"/>
      <c r="FY57" s="1659" t="s">
        <v>61</v>
      </c>
      <c r="FZ57" s="1659"/>
      <c r="GA57" s="1659"/>
      <c r="GB57" s="1659"/>
      <c r="GC57" s="1659"/>
      <c r="GD57" s="1660"/>
      <c r="GE57" s="4"/>
      <c r="GF57" s="4"/>
      <c r="GG57" s="4"/>
      <c r="GH57" s="4"/>
      <c r="GJ57" s="4"/>
      <c r="GK57" s="4"/>
      <c r="GL57" s="178"/>
      <c r="GN57" s="6" t="b">
        <v>0</v>
      </c>
      <c r="GO57" s="6" t="b">
        <v>0</v>
      </c>
      <c r="GP57" s="6" t="b">
        <v>0</v>
      </c>
    </row>
    <row r="58" spans="1:200" ht="17.100000000000001" customHeight="1">
      <c r="A58" s="177"/>
      <c r="B58" s="1658" t="s">
        <v>2270</v>
      </c>
      <c r="C58" s="1659"/>
      <c r="D58" s="1659"/>
      <c r="E58" s="1659"/>
      <c r="F58" s="1659"/>
      <c r="G58" s="1659"/>
      <c r="H58" s="1659"/>
      <c r="I58" s="1660"/>
      <c r="J58" s="182"/>
      <c r="K58" s="1659" t="s">
        <v>62</v>
      </c>
      <c r="L58" s="1659"/>
      <c r="M58" s="1659"/>
      <c r="N58" s="1659"/>
      <c r="O58" s="1659"/>
      <c r="P58" s="255"/>
      <c r="Q58" s="183"/>
      <c r="R58" s="1659" t="s">
        <v>63</v>
      </c>
      <c r="S58" s="1659"/>
      <c r="T58" s="1659"/>
      <c r="U58" s="1659"/>
      <c r="V58" s="1659"/>
      <c r="W58" s="1659"/>
      <c r="X58" s="183"/>
      <c r="Y58" s="1631" t="s">
        <v>64</v>
      </c>
      <c r="Z58" s="1631"/>
      <c r="AA58" s="1631"/>
      <c r="AB58" s="1631"/>
      <c r="AC58" s="1631"/>
      <c r="AD58" s="2310"/>
      <c r="AE58" s="4"/>
      <c r="AF58" s="4"/>
      <c r="AG58" s="4"/>
      <c r="AH58" s="4"/>
      <c r="AJ58" s="4"/>
      <c r="AK58" s="4"/>
      <c r="AL58" s="178"/>
      <c r="AM58" s="4"/>
      <c r="AN58" s="6" t="b">
        <v>0</v>
      </c>
      <c r="AO58" s="6" t="b">
        <v>0</v>
      </c>
      <c r="AP58" s="6" t="b">
        <v>0</v>
      </c>
      <c r="AS58" s="225"/>
      <c r="BA58" s="177"/>
      <c r="BB58" s="1658" t="s">
        <v>2270</v>
      </c>
      <c r="BC58" s="1659"/>
      <c r="BD58" s="1659"/>
      <c r="BE58" s="1659"/>
      <c r="BF58" s="1659"/>
      <c r="BG58" s="1659"/>
      <c r="BH58" s="1659"/>
      <c r="BI58" s="1660"/>
      <c r="BJ58" s="182"/>
      <c r="BK58" s="1659" t="s">
        <v>62</v>
      </c>
      <c r="BL58" s="1659"/>
      <c r="BM58" s="1659"/>
      <c r="BN58" s="1659"/>
      <c r="BO58" s="1659"/>
      <c r="BP58" s="255"/>
      <c r="BQ58" s="183"/>
      <c r="BR58" s="1659" t="s">
        <v>63</v>
      </c>
      <c r="BS58" s="1659"/>
      <c r="BT58" s="1659"/>
      <c r="BU58" s="1659"/>
      <c r="BV58" s="1659"/>
      <c r="BW58" s="1659"/>
      <c r="BX58" s="183"/>
      <c r="BY58" s="1631" t="s">
        <v>64</v>
      </c>
      <c r="BZ58" s="1631"/>
      <c r="CA58" s="1631"/>
      <c r="CB58" s="1631"/>
      <c r="CC58" s="1631"/>
      <c r="CD58" s="2310"/>
      <c r="CE58" s="4"/>
      <c r="CF58" s="4"/>
      <c r="CG58" s="4"/>
      <c r="CH58" s="4"/>
      <c r="CJ58" s="4"/>
      <c r="CK58" s="4"/>
      <c r="CL58" s="178"/>
      <c r="CM58" s="4"/>
      <c r="CN58" s="6" t="b">
        <v>0</v>
      </c>
      <c r="CO58" s="6" t="b">
        <v>0</v>
      </c>
      <c r="CP58" s="6" t="b">
        <v>0</v>
      </c>
      <c r="CS58" s="225"/>
      <c r="DA58" s="177"/>
      <c r="DB58" s="1658" t="s">
        <v>2270</v>
      </c>
      <c r="DC58" s="1659"/>
      <c r="DD58" s="1659"/>
      <c r="DE58" s="1659"/>
      <c r="DF58" s="1659"/>
      <c r="DG58" s="1659"/>
      <c r="DH58" s="1659"/>
      <c r="DI58" s="1660"/>
      <c r="DJ58" s="182"/>
      <c r="DK58" s="1659" t="s">
        <v>62</v>
      </c>
      <c r="DL58" s="1659"/>
      <c r="DM58" s="1659"/>
      <c r="DN58" s="1659"/>
      <c r="DO58" s="1659"/>
      <c r="DP58" s="255"/>
      <c r="DQ58" s="183"/>
      <c r="DR58" s="1659" t="s">
        <v>63</v>
      </c>
      <c r="DS58" s="1659"/>
      <c r="DT58" s="1659"/>
      <c r="DU58" s="1659"/>
      <c r="DV58" s="1659"/>
      <c r="DW58" s="1659"/>
      <c r="DX58" s="183"/>
      <c r="DY58" s="1631" t="s">
        <v>64</v>
      </c>
      <c r="DZ58" s="1631"/>
      <c r="EA58" s="1631"/>
      <c r="EB58" s="1631"/>
      <c r="EC58" s="1631"/>
      <c r="ED58" s="2310"/>
      <c r="EE58" s="4"/>
      <c r="EF58" s="4"/>
      <c r="EG58" s="4"/>
      <c r="EH58" s="4"/>
      <c r="EJ58" s="4"/>
      <c r="EK58" s="4"/>
      <c r="EL58" s="178"/>
      <c r="EM58" s="4"/>
      <c r="EN58" s="6" t="b">
        <v>0</v>
      </c>
      <c r="EO58" s="6" t="b">
        <v>0</v>
      </c>
      <c r="EP58" s="6" t="b">
        <v>0</v>
      </c>
      <c r="ES58" s="225"/>
      <c r="FA58" s="177"/>
      <c r="FB58" s="1658" t="s">
        <v>2270</v>
      </c>
      <c r="FC58" s="1659"/>
      <c r="FD58" s="1659"/>
      <c r="FE58" s="1659"/>
      <c r="FF58" s="1659"/>
      <c r="FG58" s="1659"/>
      <c r="FH58" s="1659"/>
      <c r="FI58" s="1660"/>
      <c r="FJ58" s="182"/>
      <c r="FK58" s="1659" t="s">
        <v>62</v>
      </c>
      <c r="FL58" s="1659"/>
      <c r="FM58" s="1659"/>
      <c r="FN58" s="1659"/>
      <c r="FO58" s="1659"/>
      <c r="FP58" s="255"/>
      <c r="FQ58" s="183"/>
      <c r="FR58" s="1659" t="s">
        <v>63</v>
      </c>
      <c r="FS58" s="1659"/>
      <c r="FT58" s="1659"/>
      <c r="FU58" s="1659"/>
      <c r="FV58" s="1659"/>
      <c r="FW58" s="1659"/>
      <c r="FX58" s="183"/>
      <c r="FY58" s="1631" t="s">
        <v>64</v>
      </c>
      <c r="FZ58" s="1631"/>
      <c r="GA58" s="1631"/>
      <c r="GB58" s="1631"/>
      <c r="GC58" s="1631"/>
      <c r="GD58" s="2310"/>
      <c r="GE58" s="4"/>
      <c r="GF58" s="4"/>
      <c r="GG58" s="4"/>
      <c r="GH58" s="4"/>
      <c r="GJ58" s="4"/>
      <c r="GK58" s="4"/>
      <c r="GL58" s="178"/>
      <c r="GM58" s="4"/>
      <c r="GN58" s="6" t="b">
        <v>0</v>
      </c>
      <c r="GO58" s="6" t="b">
        <v>0</v>
      </c>
      <c r="GP58" s="6" t="b">
        <v>0</v>
      </c>
    </row>
    <row r="59" spans="1:200" ht="17.100000000000001" customHeight="1">
      <c r="A59" s="177"/>
      <c r="B59" s="1658" t="s">
        <v>2271</v>
      </c>
      <c r="C59" s="1659"/>
      <c r="D59" s="1659"/>
      <c r="E59" s="1659"/>
      <c r="F59" s="1659"/>
      <c r="G59" s="1659"/>
      <c r="H59" s="1659"/>
      <c r="I59" s="1660"/>
      <c r="J59" s="181"/>
      <c r="K59" s="1631" t="s">
        <v>65</v>
      </c>
      <c r="L59" s="1631"/>
      <c r="M59" s="1631"/>
      <c r="N59" s="1631"/>
      <c r="O59" s="1631"/>
      <c r="P59" s="1631"/>
      <c r="Q59" s="3"/>
      <c r="R59" s="1632" t="s">
        <v>66</v>
      </c>
      <c r="S59" s="1632"/>
      <c r="T59" s="1632"/>
      <c r="U59" s="1632"/>
      <c r="V59" s="1632"/>
      <c r="W59" s="1632"/>
      <c r="X59" s="3"/>
      <c r="Y59" s="1632" t="s">
        <v>67</v>
      </c>
      <c r="Z59" s="1632"/>
      <c r="AA59" s="1632"/>
      <c r="AB59" s="1632"/>
      <c r="AC59" s="1632"/>
      <c r="AD59" s="176"/>
      <c r="AE59" s="2285"/>
      <c r="AF59" s="2285"/>
      <c r="AG59" s="2285"/>
      <c r="AH59" s="2285"/>
      <c r="AI59" s="2285"/>
      <c r="AJ59" s="4"/>
      <c r="AK59" s="4"/>
      <c r="AL59" s="178"/>
      <c r="AM59" s="4"/>
      <c r="AN59" s="6" t="b">
        <v>0</v>
      </c>
      <c r="AO59" s="6" t="b">
        <v>0</v>
      </c>
      <c r="AP59" s="6" t="b">
        <v>0</v>
      </c>
      <c r="AS59" s="225"/>
      <c r="AT59" s="227"/>
      <c r="AU59" s="227"/>
      <c r="AV59" s="227"/>
      <c r="AW59" s="227"/>
      <c r="AX59" s="227"/>
      <c r="AY59" s="227"/>
      <c r="BA59" s="177"/>
      <c r="BB59" s="1658" t="s">
        <v>2271</v>
      </c>
      <c r="BC59" s="1659"/>
      <c r="BD59" s="1659"/>
      <c r="BE59" s="1659"/>
      <c r="BF59" s="1659"/>
      <c r="BG59" s="1659"/>
      <c r="BH59" s="1659"/>
      <c r="BI59" s="1660"/>
      <c r="BJ59" s="181"/>
      <c r="BK59" s="1631" t="s">
        <v>65</v>
      </c>
      <c r="BL59" s="1631"/>
      <c r="BM59" s="1631"/>
      <c r="BN59" s="1631"/>
      <c r="BO59" s="1631"/>
      <c r="BP59" s="1631"/>
      <c r="BQ59" s="3"/>
      <c r="BR59" s="1632" t="s">
        <v>66</v>
      </c>
      <c r="BS59" s="1632"/>
      <c r="BT59" s="1632"/>
      <c r="BU59" s="1632"/>
      <c r="BV59" s="1632"/>
      <c r="BW59" s="1632"/>
      <c r="BX59" s="3"/>
      <c r="BY59" s="1632" t="s">
        <v>67</v>
      </c>
      <c r="BZ59" s="1632"/>
      <c r="CA59" s="1632"/>
      <c r="CB59" s="1632"/>
      <c r="CC59" s="1632"/>
      <c r="CD59" s="176"/>
      <c r="CE59" s="2285"/>
      <c r="CF59" s="2285"/>
      <c r="CG59" s="2285"/>
      <c r="CH59" s="2285"/>
      <c r="CI59" s="2285"/>
      <c r="CJ59" s="4"/>
      <c r="CK59" s="4"/>
      <c r="CL59" s="178"/>
      <c r="CM59" s="4"/>
      <c r="CN59" s="6" t="b">
        <v>0</v>
      </c>
      <c r="CO59" s="6" t="b">
        <v>0</v>
      </c>
      <c r="CP59" s="6" t="b">
        <v>0</v>
      </c>
      <c r="CS59" s="225"/>
      <c r="CT59" s="227"/>
      <c r="CU59" s="227"/>
      <c r="CV59" s="227"/>
      <c r="CW59" s="227"/>
      <c r="CX59" s="227"/>
      <c r="CY59" s="227"/>
      <c r="DA59" s="177"/>
      <c r="DB59" s="1658" t="s">
        <v>2271</v>
      </c>
      <c r="DC59" s="1659"/>
      <c r="DD59" s="1659"/>
      <c r="DE59" s="1659"/>
      <c r="DF59" s="1659"/>
      <c r="DG59" s="1659"/>
      <c r="DH59" s="1659"/>
      <c r="DI59" s="1660"/>
      <c r="DJ59" s="181"/>
      <c r="DK59" s="1631" t="s">
        <v>65</v>
      </c>
      <c r="DL59" s="1631"/>
      <c r="DM59" s="1631"/>
      <c r="DN59" s="1631"/>
      <c r="DO59" s="1631"/>
      <c r="DP59" s="1631"/>
      <c r="DQ59" s="3"/>
      <c r="DR59" s="1632" t="s">
        <v>66</v>
      </c>
      <c r="DS59" s="1632"/>
      <c r="DT59" s="1632"/>
      <c r="DU59" s="1632"/>
      <c r="DV59" s="1632"/>
      <c r="DW59" s="1632"/>
      <c r="DX59" s="3"/>
      <c r="DY59" s="1632" t="s">
        <v>67</v>
      </c>
      <c r="DZ59" s="1632"/>
      <c r="EA59" s="1632"/>
      <c r="EB59" s="1632"/>
      <c r="EC59" s="1632"/>
      <c r="ED59" s="176"/>
      <c r="EE59" s="2285"/>
      <c r="EF59" s="2285"/>
      <c r="EG59" s="2285"/>
      <c r="EH59" s="2285"/>
      <c r="EI59" s="2285"/>
      <c r="EJ59" s="4"/>
      <c r="EK59" s="4"/>
      <c r="EL59" s="178"/>
      <c r="EM59" s="4"/>
      <c r="EN59" s="6" t="b">
        <v>0</v>
      </c>
      <c r="EO59" s="6" t="b">
        <v>0</v>
      </c>
      <c r="EP59" s="6" t="b">
        <v>0</v>
      </c>
      <c r="ES59" s="225"/>
      <c r="ET59" s="227"/>
      <c r="FA59" s="177"/>
      <c r="FB59" s="1658" t="s">
        <v>2271</v>
      </c>
      <c r="FC59" s="1659"/>
      <c r="FD59" s="1659"/>
      <c r="FE59" s="1659"/>
      <c r="FF59" s="1659"/>
      <c r="FG59" s="1659"/>
      <c r="FH59" s="1659"/>
      <c r="FI59" s="1660"/>
      <c r="FJ59" s="181"/>
      <c r="FK59" s="1631" t="s">
        <v>65</v>
      </c>
      <c r="FL59" s="1631"/>
      <c r="FM59" s="1631"/>
      <c r="FN59" s="1631"/>
      <c r="FO59" s="1631"/>
      <c r="FP59" s="1631"/>
      <c r="FQ59" s="3"/>
      <c r="FR59" s="1632" t="s">
        <v>66</v>
      </c>
      <c r="FS59" s="1632"/>
      <c r="FT59" s="1632"/>
      <c r="FU59" s="1632"/>
      <c r="FV59" s="1632"/>
      <c r="FW59" s="1632"/>
      <c r="FX59" s="3"/>
      <c r="FY59" s="1632" t="s">
        <v>67</v>
      </c>
      <c r="FZ59" s="1632"/>
      <c r="GA59" s="1632"/>
      <c r="GB59" s="1632"/>
      <c r="GC59" s="1632"/>
      <c r="GD59" s="176"/>
      <c r="GE59" s="2285"/>
      <c r="GF59" s="2285"/>
      <c r="GG59" s="2285"/>
      <c r="GH59" s="2285"/>
      <c r="GI59" s="2285"/>
      <c r="GJ59" s="4"/>
      <c r="GK59" s="4"/>
      <c r="GL59" s="178"/>
      <c r="GM59" s="4"/>
      <c r="GN59" s="6" t="b">
        <v>0</v>
      </c>
      <c r="GO59" s="6" t="b">
        <v>0</v>
      </c>
      <c r="GP59" s="6" t="b">
        <v>0</v>
      </c>
    </row>
    <row r="60" spans="1:200" ht="17.100000000000001" customHeight="1">
      <c r="A60" s="177"/>
      <c r="B60" s="1658" t="s">
        <v>2272</v>
      </c>
      <c r="C60" s="1659"/>
      <c r="D60" s="1659"/>
      <c r="E60" s="1659"/>
      <c r="F60" s="1659"/>
      <c r="G60" s="1659"/>
      <c r="H60" s="1659"/>
      <c r="I60" s="1660"/>
      <c r="J60" s="182"/>
      <c r="K60" s="1659" t="s">
        <v>68</v>
      </c>
      <c r="L60" s="1659"/>
      <c r="M60" s="1659"/>
      <c r="N60" s="1659"/>
      <c r="O60" s="1659"/>
      <c r="P60" s="2311"/>
      <c r="Q60" s="189"/>
      <c r="R60" s="1659" t="s">
        <v>69</v>
      </c>
      <c r="S60" s="1659"/>
      <c r="T60" s="1659"/>
      <c r="U60" s="1659"/>
      <c r="V60" s="1659"/>
      <c r="W60" s="183"/>
      <c r="X60" s="189"/>
      <c r="Y60" s="1659" t="s">
        <v>70</v>
      </c>
      <c r="Z60" s="1659"/>
      <c r="AA60" s="1659"/>
      <c r="AB60" s="1659"/>
      <c r="AC60" s="1659"/>
      <c r="AD60" s="183"/>
      <c r="AE60" s="191"/>
      <c r="AF60" s="1632" t="s">
        <v>71</v>
      </c>
      <c r="AG60" s="1632"/>
      <c r="AH60" s="1632"/>
      <c r="AI60" s="1632"/>
      <c r="AJ60" s="1632"/>
      <c r="AK60" s="232"/>
      <c r="AL60" s="205"/>
      <c r="AM60" s="231"/>
      <c r="AN60" s="6" t="b">
        <v>0</v>
      </c>
      <c r="AO60" s="6" t="b">
        <v>0</v>
      </c>
      <c r="AP60" s="6" t="b">
        <v>0</v>
      </c>
      <c r="AQ60" s="6" t="b">
        <v>0</v>
      </c>
      <c r="AS60" s="225"/>
      <c r="BA60" s="177"/>
      <c r="BB60" s="1658" t="s">
        <v>2272</v>
      </c>
      <c r="BC60" s="1659"/>
      <c r="BD60" s="1659"/>
      <c r="BE60" s="1659"/>
      <c r="BF60" s="1659"/>
      <c r="BG60" s="1659"/>
      <c r="BH60" s="1659"/>
      <c r="BI60" s="1660"/>
      <c r="BJ60" s="182"/>
      <c r="BK60" s="1659" t="s">
        <v>68</v>
      </c>
      <c r="BL60" s="1659"/>
      <c r="BM60" s="1659"/>
      <c r="BN60" s="1659"/>
      <c r="BO60" s="1659"/>
      <c r="BP60" s="2311"/>
      <c r="BQ60" s="189"/>
      <c r="BR60" s="1659" t="s">
        <v>69</v>
      </c>
      <c r="BS60" s="1659"/>
      <c r="BT60" s="1659"/>
      <c r="BU60" s="1659"/>
      <c r="BV60" s="1659"/>
      <c r="BW60" s="183"/>
      <c r="BX60" s="189"/>
      <c r="BY60" s="1659" t="s">
        <v>70</v>
      </c>
      <c r="BZ60" s="1659"/>
      <c r="CA60" s="1659"/>
      <c r="CB60" s="1659"/>
      <c r="CC60" s="1659"/>
      <c r="CD60" s="183"/>
      <c r="CE60" s="191"/>
      <c r="CF60" s="1632" t="s">
        <v>71</v>
      </c>
      <c r="CG60" s="1632"/>
      <c r="CH60" s="1632"/>
      <c r="CI60" s="1632"/>
      <c r="CJ60" s="1632"/>
      <c r="CK60" s="232"/>
      <c r="CL60" s="205"/>
      <c r="CM60" s="231"/>
      <c r="CN60" s="6" t="b">
        <v>0</v>
      </c>
      <c r="CO60" s="6" t="b">
        <v>0</v>
      </c>
      <c r="CP60" s="6" t="b">
        <v>0</v>
      </c>
      <c r="CQ60" s="6" t="b">
        <v>0</v>
      </c>
      <c r="CS60" s="225"/>
      <c r="DA60" s="177"/>
      <c r="DB60" s="1658" t="s">
        <v>2272</v>
      </c>
      <c r="DC60" s="1659"/>
      <c r="DD60" s="1659"/>
      <c r="DE60" s="1659"/>
      <c r="DF60" s="1659"/>
      <c r="DG60" s="1659"/>
      <c r="DH60" s="1659"/>
      <c r="DI60" s="1660"/>
      <c r="DJ60" s="182"/>
      <c r="DK60" s="1659" t="s">
        <v>68</v>
      </c>
      <c r="DL60" s="1659"/>
      <c r="DM60" s="1659"/>
      <c r="DN60" s="1659"/>
      <c r="DO60" s="1659"/>
      <c r="DP60" s="2311"/>
      <c r="DQ60" s="189"/>
      <c r="DR60" s="1659" t="s">
        <v>69</v>
      </c>
      <c r="DS60" s="1659"/>
      <c r="DT60" s="1659"/>
      <c r="DU60" s="1659"/>
      <c r="DV60" s="1659"/>
      <c r="DW60" s="183"/>
      <c r="DX60" s="189"/>
      <c r="DY60" s="1659" t="s">
        <v>70</v>
      </c>
      <c r="DZ60" s="1659"/>
      <c r="EA60" s="1659"/>
      <c r="EB60" s="1659"/>
      <c r="EC60" s="1659"/>
      <c r="ED60" s="183"/>
      <c r="EE60" s="191"/>
      <c r="EF60" s="1632" t="s">
        <v>71</v>
      </c>
      <c r="EG60" s="1632"/>
      <c r="EH60" s="1632"/>
      <c r="EI60" s="1632"/>
      <c r="EJ60" s="1632"/>
      <c r="EK60" s="232"/>
      <c r="EL60" s="205"/>
      <c r="EM60" s="231"/>
      <c r="EN60" s="6" t="b">
        <v>0</v>
      </c>
      <c r="EO60" s="6" t="b">
        <v>0</v>
      </c>
      <c r="EP60" s="6" t="b">
        <v>0</v>
      </c>
      <c r="EQ60" s="6" t="b">
        <v>0</v>
      </c>
      <c r="ES60" s="225"/>
      <c r="FA60" s="177"/>
      <c r="FB60" s="1658" t="s">
        <v>2272</v>
      </c>
      <c r="FC60" s="1659"/>
      <c r="FD60" s="1659"/>
      <c r="FE60" s="1659"/>
      <c r="FF60" s="1659"/>
      <c r="FG60" s="1659"/>
      <c r="FH60" s="1659"/>
      <c r="FI60" s="1660"/>
      <c r="FJ60" s="182"/>
      <c r="FK60" s="1659" t="s">
        <v>68</v>
      </c>
      <c r="FL60" s="1659"/>
      <c r="FM60" s="1659"/>
      <c r="FN60" s="1659"/>
      <c r="FO60" s="1659"/>
      <c r="FP60" s="2311"/>
      <c r="FQ60" s="189"/>
      <c r="FR60" s="1659" t="s">
        <v>69</v>
      </c>
      <c r="FS60" s="1659"/>
      <c r="FT60" s="1659"/>
      <c r="FU60" s="1659"/>
      <c r="FV60" s="1659"/>
      <c r="FW60" s="183"/>
      <c r="FX60" s="189"/>
      <c r="FY60" s="1659" t="s">
        <v>70</v>
      </c>
      <c r="FZ60" s="1659"/>
      <c r="GA60" s="1659"/>
      <c r="GB60" s="1659"/>
      <c r="GC60" s="1659"/>
      <c r="GD60" s="183"/>
      <c r="GE60" s="191"/>
      <c r="GF60" s="1632" t="s">
        <v>71</v>
      </c>
      <c r="GG60" s="1632"/>
      <c r="GH60" s="1632"/>
      <c r="GI60" s="1632"/>
      <c r="GJ60" s="1632"/>
      <c r="GK60" s="232"/>
      <c r="GL60" s="205"/>
      <c r="GM60" s="231"/>
      <c r="GN60" s="6" t="b">
        <v>0</v>
      </c>
      <c r="GO60" s="6" t="b">
        <v>0</v>
      </c>
      <c r="GP60" s="6" t="b">
        <v>0</v>
      </c>
      <c r="GQ60" s="6" t="b">
        <v>0</v>
      </c>
    </row>
    <row r="61" spans="1:200" ht="20.100000000000001" customHeight="1">
      <c r="A61" s="177"/>
      <c r="B61" s="1658" t="s">
        <v>2273</v>
      </c>
      <c r="C61" s="1659"/>
      <c r="D61" s="1659"/>
      <c r="E61" s="1659"/>
      <c r="F61" s="1659"/>
      <c r="G61" s="1659"/>
      <c r="H61" s="1659"/>
      <c r="I61" s="1660"/>
      <c r="J61" s="1566"/>
      <c r="K61" s="1567"/>
      <c r="L61" s="1567"/>
      <c r="M61" s="1567"/>
      <c r="N61" s="1567"/>
      <c r="O61" s="183" t="s">
        <v>72</v>
      </c>
      <c r="P61" s="183"/>
      <c r="Q61" s="1568"/>
      <c r="R61" s="1567"/>
      <c r="S61" s="1567"/>
      <c r="T61" s="1567"/>
      <c r="U61" s="1567"/>
      <c r="V61" s="183" t="s">
        <v>72</v>
      </c>
      <c r="W61" s="183"/>
      <c r="X61" s="1568"/>
      <c r="Y61" s="1567"/>
      <c r="Z61" s="1567"/>
      <c r="AA61" s="1567"/>
      <c r="AB61" s="1567"/>
      <c r="AC61" s="183" t="s">
        <v>72</v>
      </c>
      <c r="AD61" s="183"/>
      <c r="AE61" s="1569"/>
      <c r="AF61" s="1570"/>
      <c r="AG61" s="1570"/>
      <c r="AH61" s="1570"/>
      <c r="AI61" s="1570"/>
      <c r="AJ61" s="3" t="s">
        <v>72</v>
      </c>
      <c r="AK61" s="3"/>
      <c r="AL61" s="205"/>
      <c r="AM61" s="4"/>
      <c r="AS61" s="225"/>
      <c r="BA61" s="177"/>
      <c r="BB61" s="1658" t="s">
        <v>2273</v>
      </c>
      <c r="BC61" s="1659"/>
      <c r="BD61" s="1659"/>
      <c r="BE61" s="1659"/>
      <c r="BF61" s="1659"/>
      <c r="BG61" s="1659"/>
      <c r="BH61" s="1659"/>
      <c r="BI61" s="1660"/>
      <c r="BJ61" s="1566"/>
      <c r="BK61" s="1567"/>
      <c r="BL61" s="1567"/>
      <c r="BM61" s="1567"/>
      <c r="BN61" s="1567"/>
      <c r="BO61" s="183" t="s">
        <v>72</v>
      </c>
      <c r="BP61" s="183"/>
      <c r="BQ61" s="1568"/>
      <c r="BR61" s="1567"/>
      <c r="BS61" s="1567"/>
      <c r="BT61" s="1567"/>
      <c r="BU61" s="1567"/>
      <c r="BV61" s="183" t="s">
        <v>72</v>
      </c>
      <c r="BW61" s="183"/>
      <c r="BX61" s="1568"/>
      <c r="BY61" s="1567"/>
      <c r="BZ61" s="1567"/>
      <c r="CA61" s="1567"/>
      <c r="CB61" s="1567"/>
      <c r="CC61" s="183" t="s">
        <v>72</v>
      </c>
      <c r="CD61" s="183"/>
      <c r="CE61" s="1569"/>
      <c r="CF61" s="1570"/>
      <c r="CG61" s="1570"/>
      <c r="CH61" s="1570"/>
      <c r="CI61" s="1570"/>
      <c r="CJ61" s="3" t="s">
        <v>72</v>
      </c>
      <c r="CK61" s="3"/>
      <c r="CL61" s="205"/>
      <c r="CM61" s="4"/>
      <c r="CS61" s="225"/>
      <c r="DA61" s="177"/>
      <c r="DB61" s="1658" t="s">
        <v>2273</v>
      </c>
      <c r="DC61" s="1659"/>
      <c r="DD61" s="1659"/>
      <c r="DE61" s="1659"/>
      <c r="DF61" s="1659"/>
      <c r="DG61" s="1659"/>
      <c r="DH61" s="1659"/>
      <c r="DI61" s="1660"/>
      <c r="DJ61" s="1566"/>
      <c r="DK61" s="1567"/>
      <c r="DL61" s="1567"/>
      <c r="DM61" s="1567"/>
      <c r="DN61" s="1567"/>
      <c r="DO61" s="183" t="s">
        <v>72</v>
      </c>
      <c r="DP61" s="183"/>
      <c r="DQ61" s="1568"/>
      <c r="DR61" s="1567"/>
      <c r="DS61" s="1567"/>
      <c r="DT61" s="1567"/>
      <c r="DU61" s="1567"/>
      <c r="DV61" s="183" t="s">
        <v>72</v>
      </c>
      <c r="DW61" s="183"/>
      <c r="DX61" s="1568"/>
      <c r="DY61" s="1567"/>
      <c r="DZ61" s="1567"/>
      <c r="EA61" s="1567"/>
      <c r="EB61" s="1567"/>
      <c r="EC61" s="183" t="s">
        <v>72</v>
      </c>
      <c r="ED61" s="183"/>
      <c r="EE61" s="1569"/>
      <c r="EF61" s="1570"/>
      <c r="EG61" s="1570"/>
      <c r="EH61" s="1570"/>
      <c r="EI61" s="1570"/>
      <c r="EJ61" s="3" t="s">
        <v>72</v>
      </c>
      <c r="EK61" s="3"/>
      <c r="EL61" s="205"/>
      <c r="EM61" s="4"/>
      <c r="ES61" s="225"/>
      <c r="FA61" s="177"/>
      <c r="FB61" s="1658" t="s">
        <v>2273</v>
      </c>
      <c r="FC61" s="1659"/>
      <c r="FD61" s="1659"/>
      <c r="FE61" s="1659"/>
      <c r="FF61" s="1659"/>
      <c r="FG61" s="1659"/>
      <c r="FH61" s="1659"/>
      <c r="FI61" s="1660"/>
      <c r="FJ61" s="1566"/>
      <c r="FK61" s="1567"/>
      <c r="FL61" s="1567"/>
      <c r="FM61" s="1567"/>
      <c r="FN61" s="1567"/>
      <c r="FO61" s="183" t="s">
        <v>72</v>
      </c>
      <c r="FP61" s="183"/>
      <c r="FQ61" s="1568"/>
      <c r="FR61" s="1567"/>
      <c r="FS61" s="1567"/>
      <c r="FT61" s="1567"/>
      <c r="FU61" s="1567"/>
      <c r="FV61" s="183" t="s">
        <v>72</v>
      </c>
      <c r="FW61" s="183"/>
      <c r="FX61" s="1568"/>
      <c r="FY61" s="1567"/>
      <c r="FZ61" s="1567"/>
      <c r="GA61" s="1567"/>
      <c r="GB61" s="1567"/>
      <c r="GC61" s="183" t="s">
        <v>72</v>
      </c>
      <c r="GD61" s="183"/>
      <c r="GE61" s="1569"/>
      <c r="GF61" s="1570"/>
      <c r="GG61" s="1570"/>
      <c r="GH61" s="1570"/>
      <c r="GI61" s="1570"/>
      <c r="GJ61" s="3" t="s">
        <v>72</v>
      </c>
      <c r="GK61" s="3"/>
      <c r="GL61" s="205"/>
      <c r="GM61" s="4"/>
    </row>
    <row r="62" spans="1:200" ht="27" customHeight="1">
      <c r="A62" s="177"/>
      <c r="B62" s="1626" t="s">
        <v>2274</v>
      </c>
      <c r="C62" s="1627"/>
      <c r="D62" s="1627"/>
      <c r="E62" s="1627"/>
      <c r="F62" s="1627"/>
      <c r="G62" s="1627"/>
      <c r="H62" s="1627"/>
      <c r="I62" s="1701"/>
      <c r="J62" s="1579"/>
      <c r="K62" s="1570"/>
      <c r="L62" s="1570"/>
      <c r="M62" s="1570"/>
      <c r="N62" s="1570"/>
      <c r="O62" s="183" t="s">
        <v>47</v>
      </c>
      <c r="P62" s="183"/>
      <c r="Q62" s="1569"/>
      <c r="R62" s="1570"/>
      <c r="S62" s="1570"/>
      <c r="T62" s="1570"/>
      <c r="U62" s="1570"/>
      <c r="V62" s="183" t="s">
        <v>47</v>
      </c>
      <c r="W62" s="183"/>
      <c r="X62" s="1569"/>
      <c r="Y62" s="1570"/>
      <c r="Z62" s="1570"/>
      <c r="AA62" s="1570"/>
      <c r="AB62" s="1570"/>
      <c r="AC62" s="183" t="s">
        <v>47</v>
      </c>
      <c r="AD62" s="183"/>
      <c r="AE62" s="1569"/>
      <c r="AF62" s="1570"/>
      <c r="AG62" s="1570"/>
      <c r="AH62" s="1570"/>
      <c r="AI62" s="1570"/>
      <c r="AJ62" s="183" t="s">
        <v>47</v>
      </c>
      <c r="AK62" s="183"/>
      <c r="AL62" s="205"/>
      <c r="AM62" s="4"/>
      <c r="AS62" s="225"/>
      <c r="BA62" s="177"/>
      <c r="BB62" s="1626" t="s">
        <v>2274</v>
      </c>
      <c r="BC62" s="1627"/>
      <c r="BD62" s="1627"/>
      <c r="BE62" s="1627"/>
      <c r="BF62" s="1627"/>
      <c r="BG62" s="1627"/>
      <c r="BH62" s="1627"/>
      <c r="BI62" s="1701"/>
      <c r="BJ62" s="1579"/>
      <c r="BK62" s="1570"/>
      <c r="BL62" s="1570"/>
      <c r="BM62" s="1570"/>
      <c r="BN62" s="1570"/>
      <c r="BO62" s="183" t="s">
        <v>47</v>
      </c>
      <c r="BP62" s="183"/>
      <c r="BQ62" s="1569"/>
      <c r="BR62" s="1570"/>
      <c r="BS62" s="1570"/>
      <c r="BT62" s="1570"/>
      <c r="BU62" s="1570"/>
      <c r="BV62" s="183" t="s">
        <v>47</v>
      </c>
      <c r="BW62" s="183"/>
      <c r="BX62" s="1569"/>
      <c r="BY62" s="1570"/>
      <c r="BZ62" s="1570"/>
      <c r="CA62" s="1570"/>
      <c r="CB62" s="1570"/>
      <c r="CC62" s="183" t="s">
        <v>47</v>
      </c>
      <c r="CD62" s="183"/>
      <c r="CE62" s="1569"/>
      <c r="CF62" s="1570"/>
      <c r="CG62" s="1570"/>
      <c r="CH62" s="1570"/>
      <c r="CI62" s="1570"/>
      <c r="CJ62" s="183" t="s">
        <v>47</v>
      </c>
      <c r="CK62" s="183"/>
      <c r="CL62" s="205"/>
      <c r="CM62" s="4"/>
      <c r="CS62" s="225"/>
      <c r="DA62" s="177"/>
      <c r="DB62" s="1626" t="s">
        <v>2274</v>
      </c>
      <c r="DC62" s="1627"/>
      <c r="DD62" s="1627"/>
      <c r="DE62" s="1627"/>
      <c r="DF62" s="1627"/>
      <c r="DG62" s="1627"/>
      <c r="DH62" s="1627"/>
      <c r="DI62" s="1701"/>
      <c r="DJ62" s="1579"/>
      <c r="DK62" s="1570"/>
      <c r="DL62" s="1570"/>
      <c r="DM62" s="1570"/>
      <c r="DN62" s="1570"/>
      <c r="DO62" s="183" t="s">
        <v>47</v>
      </c>
      <c r="DP62" s="183"/>
      <c r="DQ62" s="1569"/>
      <c r="DR62" s="1570"/>
      <c r="DS62" s="1570"/>
      <c r="DT62" s="1570"/>
      <c r="DU62" s="1570"/>
      <c r="DV62" s="183" t="s">
        <v>47</v>
      </c>
      <c r="DW62" s="183"/>
      <c r="DX62" s="1569"/>
      <c r="DY62" s="1570"/>
      <c r="DZ62" s="1570"/>
      <c r="EA62" s="1570"/>
      <c r="EB62" s="1570"/>
      <c r="EC62" s="183" t="s">
        <v>47</v>
      </c>
      <c r="ED62" s="183"/>
      <c r="EE62" s="1569"/>
      <c r="EF62" s="1570"/>
      <c r="EG62" s="1570"/>
      <c r="EH62" s="1570"/>
      <c r="EI62" s="1570"/>
      <c r="EJ62" s="183" t="s">
        <v>47</v>
      </c>
      <c r="EK62" s="183"/>
      <c r="EL62" s="205"/>
      <c r="EM62" s="4"/>
      <c r="ES62" s="225"/>
      <c r="FA62" s="177"/>
      <c r="FB62" s="1626" t="s">
        <v>2274</v>
      </c>
      <c r="FC62" s="1627"/>
      <c r="FD62" s="1627"/>
      <c r="FE62" s="1627"/>
      <c r="FF62" s="1627"/>
      <c r="FG62" s="1627"/>
      <c r="FH62" s="1627"/>
      <c r="FI62" s="1701"/>
      <c r="FJ62" s="1579"/>
      <c r="FK62" s="1570"/>
      <c r="FL62" s="1570"/>
      <c r="FM62" s="1570"/>
      <c r="FN62" s="1570"/>
      <c r="FO62" s="183" t="s">
        <v>47</v>
      </c>
      <c r="FP62" s="183"/>
      <c r="FQ62" s="1569"/>
      <c r="FR62" s="1570"/>
      <c r="FS62" s="1570"/>
      <c r="FT62" s="1570"/>
      <c r="FU62" s="1570"/>
      <c r="FV62" s="183" t="s">
        <v>47</v>
      </c>
      <c r="FW62" s="183"/>
      <c r="FX62" s="1569"/>
      <c r="FY62" s="1570"/>
      <c r="FZ62" s="1570"/>
      <c r="GA62" s="1570"/>
      <c r="GB62" s="1570"/>
      <c r="GC62" s="183" t="s">
        <v>47</v>
      </c>
      <c r="GD62" s="183"/>
      <c r="GE62" s="1569"/>
      <c r="GF62" s="1570"/>
      <c r="GG62" s="1570"/>
      <c r="GH62" s="1570"/>
      <c r="GI62" s="1570"/>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658" t="s">
        <v>2262</v>
      </c>
      <c r="C65" s="1659"/>
      <c r="D65" s="1659"/>
      <c r="E65" s="1659"/>
      <c r="F65" s="1659"/>
      <c r="G65" s="1659"/>
      <c r="H65" s="1659"/>
      <c r="I65" s="1659"/>
      <c r="J65" s="1566"/>
      <c r="K65" s="1567"/>
      <c r="L65" s="1567"/>
      <c r="M65" s="1567"/>
      <c r="N65" s="1567"/>
      <c r="O65" s="1567"/>
      <c r="P65" s="1572"/>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658" t="s">
        <v>2262</v>
      </c>
      <c r="BC65" s="1659"/>
      <c r="BD65" s="1659"/>
      <c r="BE65" s="1659"/>
      <c r="BF65" s="1659"/>
      <c r="BG65" s="1659"/>
      <c r="BH65" s="1659"/>
      <c r="BI65" s="1659"/>
      <c r="BJ65" s="1566"/>
      <c r="BK65" s="1567"/>
      <c r="BL65" s="1567"/>
      <c r="BM65" s="1567"/>
      <c r="BN65" s="1567"/>
      <c r="BO65" s="1567"/>
      <c r="BP65" s="1572"/>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658" t="s">
        <v>2262</v>
      </c>
      <c r="DC65" s="1659"/>
      <c r="DD65" s="1659"/>
      <c r="DE65" s="1659"/>
      <c r="DF65" s="1659"/>
      <c r="DG65" s="1659"/>
      <c r="DH65" s="1659"/>
      <c r="DI65" s="1659"/>
      <c r="DJ65" s="1566"/>
      <c r="DK65" s="1567"/>
      <c r="DL65" s="1567"/>
      <c r="DM65" s="1567"/>
      <c r="DN65" s="1567"/>
      <c r="DO65" s="1567"/>
      <c r="DP65" s="1572"/>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658" t="s">
        <v>2262</v>
      </c>
      <c r="FC65" s="1659"/>
      <c r="FD65" s="1659"/>
      <c r="FE65" s="1659"/>
      <c r="FF65" s="1659"/>
      <c r="FG65" s="1659"/>
      <c r="FH65" s="1659"/>
      <c r="FI65" s="1659"/>
      <c r="FJ65" s="1566"/>
      <c r="FK65" s="1567"/>
      <c r="FL65" s="1567"/>
      <c r="FM65" s="1567"/>
      <c r="FN65" s="1567"/>
      <c r="FO65" s="1567"/>
      <c r="FP65" s="1572"/>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624" t="s">
        <v>2267</v>
      </c>
      <c r="C66" s="1625"/>
      <c r="D66" s="1625"/>
      <c r="E66" s="1625"/>
      <c r="F66" s="1625"/>
      <c r="G66" s="1625"/>
      <c r="H66" s="1625"/>
      <c r="I66" s="1700"/>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624" t="s">
        <v>2267</v>
      </c>
      <c r="BC66" s="1625"/>
      <c r="BD66" s="1625"/>
      <c r="BE66" s="1625"/>
      <c r="BF66" s="1625"/>
      <c r="BG66" s="1625"/>
      <c r="BH66" s="1625"/>
      <c r="BI66" s="1700"/>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624" t="s">
        <v>2267</v>
      </c>
      <c r="DC66" s="1625"/>
      <c r="DD66" s="1625"/>
      <c r="DE66" s="1625"/>
      <c r="DF66" s="1625"/>
      <c r="DG66" s="1625"/>
      <c r="DH66" s="1625"/>
      <c r="DI66" s="1700"/>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624" t="s">
        <v>2267</v>
      </c>
      <c r="FC66" s="1625"/>
      <c r="FD66" s="1625"/>
      <c r="FE66" s="1625"/>
      <c r="FF66" s="1625"/>
      <c r="FG66" s="1625"/>
      <c r="FH66" s="1625"/>
      <c r="FI66" s="1700"/>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691" t="s">
        <v>2268</v>
      </c>
      <c r="C67" s="1646"/>
      <c r="D67" s="1646"/>
      <c r="E67" s="1646"/>
      <c r="F67" s="1646"/>
      <c r="G67" s="1646"/>
      <c r="H67" s="1646"/>
      <c r="I67" s="2308"/>
      <c r="J67" s="181"/>
      <c r="K67" s="3" t="s">
        <v>54</v>
      </c>
      <c r="L67" s="3"/>
      <c r="M67" s="3"/>
      <c r="N67" s="3"/>
      <c r="O67" s="3"/>
      <c r="P67" s="3"/>
      <c r="Q67" s="3"/>
      <c r="R67" s="3"/>
      <c r="S67" s="1632" t="s">
        <v>55</v>
      </c>
      <c r="T67" s="1632"/>
      <c r="U67" s="1632"/>
      <c r="V67" s="1632"/>
      <c r="W67" s="1632"/>
      <c r="X67" s="3"/>
      <c r="Y67" s="3"/>
      <c r="Z67" s="1632" t="s">
        <v>56</v>
      </c>
      <c r="AA67" s="1632"/>
      <c r="AB67" s="1632"/>
      <c r="AC67" s="1632"/>
      <c r="AD67" s="1632"/>
      <c r="AE67" s="1632"/>
      <c r="AF67" s="1632"/>
      <c r="AG67" s="1632"/>
      <c r="AH67" s="1632"/>
      <c r="AI67" s="1698"/>
      <c r="AJ67" s="4"/>
      <c r="AK67" s="4"/>
      <c r="AL67" s="178"/>
      <c r="AM67" s="4" t="str">
        <f>IF(AND($AN$13=TRUE,COUNTIF(AN67:AP67,TRUE)=0),"未入力",IF(COUNTIF(AN67:AP67,TRUE)=2,"複数選択",""))</f>
        <v/>
      </c>
      <c r="AN67" s="8" t="b">
        <v>0</v>
      </c>
      <c r="AO67" s="8" t="b">
        <v>0</v>
      </c>
      <c r="AP67" s="6" t="b">
        <v>0</v>
      </c>
      <c r="AS67" s="225"/>
      <c r="BA67" s="177"/>
      <c r="BB67" s="1691" t="s">
        <v>2268</v>
      </c>
      <c r="BC67" s="1646"/>
      <c r="BD67" s="1646"/>
      <c r="BE67" s="1646"/>
      <c r="BF67" s="1646"/>
      <c r="BG67" s="1646"/>
      <c r="BH67" s="1646"/>
      <c r="BI67" s="2308"/>
      <c r="BJ67" s="181"/>
      <c r="BK67" s="3" t="s">
        <v>54</v>
      </c>
      <c r="BL67" s="3"/>
      <c r="BM67" s="3"/>
      <c r="BN67" s="3"/>
      <c r="BO67" s="3"/>
      <c r="BP67" s="3"/>
      <c r="BQ67" s="3"/>
      <c r="BR67" s="3"/>
      <c r="BS67" s="1632" t="s">
        <v>55</v>
      </c>
      <c r="BT67" s="1632"/>
      <c r="BU67" s="1632"/>
      <c r="BV67" s="1632"/>
      <c r="BW67" s="1632"/>
      <c r="BX67" s="3"/>
      <c r="BY67" s="3"/>
      <c r="BZ67" s="1632" t="s">
        <v>56</v>
      </c>
      <c r="CA67" s="1632"/>
      <c r="CB67" s="1632"/>
      <c r="CC67" s="1632"/>
      <c r="CD67" s="1632"/>
      <c r="CE67" s="1632"/>
      <c r="CF67" s="1632"/>
      <c r="CG67" s="1632"/>
      <c r="CH67" s="1632"/>
      <c r="CI67" s="1698"/>
      <c r="CJ67" s="4"/>
      <c r="CK67" s="4"/>
      <c r="CL67" s="178"/>
      <c r="CM67" s="4" t="str">
        <f>IF(AND($AN$13=TRUE,COUNTIF(CN67:CP67,TRUE)=0),"未入力",IF(COUNTIF(CN67:CP67,TRUE)=2,"複数選択",""))</f>
        <v/>
      </c>
      <c r="CN67" s="8" t="b">
        <v>0</v>
      </c>
      <c r="CO67" s="8" t="b">
        <v>0</v>
      </c>
      <c r="CP67" s="6" t="b">
        <v>0</v>
      </c>
      <c r="CS67" s="225"/>
      <c r="DA67" s="177"/>
      <c r="DB67" s="1691" t="s">
        <v>2268</v>
      </c>
      <c r="DC67" s="1646"/>
      <c r="DD67" s="1646"/>
      <c r="DE67" s="1646"/>
      <c r="DF67" s="1646"/>
      <c r="DG67" s="1646"/>
      <c r="DH67" s="1646"/>
      <c r="DI67" s="2308"/>
      <c r="DJ67" s="181"/>
      <c r="DK67" s="3" t="s">
        <v>54</v>
      </c>
      <c r="DL67" s="3"/>
      <c r="DM67" s="3"/>
      <c r="DN67" s="3"/>
      <c r="DO67" s="3"/>
      <c r="DP67" s="3"/>
      <c r="DQ67" s="3"/>
      <c r="DR67" s="3"/>
      <c r="DS67" s="1632" t="s">
        <v>55</v>
      </c>
      <c r="DT67" s="1632"/>
      <c r="DU67" s="1632"/>
      <c r="DV67" s="1632"/>
      <c r="DW67" s="1632"/>
      <c r="DX67" s="3"/>
      <c r="DY67" s="3"/>
      <c r="DZ67" s="1632" t="s">
        <v>56</v>
      </c>
      <c r="EA67" s="1632"/>
      <c r="EB67" s="1632"/>
      <c r="EC67" s="1632"/>
      <c r="ED67" s="1632"/>
      <c r="EE67" s="1632"/>
      <c r="EF67" s="1632"/>
      <c r="EG67" s="1632"/>
      <c r="EH67" s="1632"/>
      <c r="EI67" s="1698"/>
      <c r="EJ67" s="4"/>
      <c r="EK67" s="4"/>
      <c r="EL67" s="178"/>
      <c r="EM67" s="4" t="str">
        <f>IF(AND($AN$13=TRUE,COUNTIF(EN67:EP67,TRUE)=0),"未入力",IF(COUNTIF(EN67:EP67,TRUE)=2,"複数選択",""))</f>
        <v/>
      </c>
      <c r="EN67" s="6" t="b">
        <v>0</v>
      </c>
      <c r="EO67" s="6" t="b">
        <v>0</v>
      </c>
      <c r="EP67" s="6" t="b">
        <v>0</v>
      </c>
      <c r="ES67" s="225"/>
      <c r="FA67" s="177"/>
      <c r="FB67" s="1691" t="s">
        <v>2268</v>
      </c>
      <c r="FC67" s="1646"/>
      <c r="FD67" s="1646"/>
      <c r="FE67" s="1646"/>
      <c r="FF67" s="1646"/>
      <c r="FG67" s="1646"/>
      <c r="FH67" s="1646"/>
      <c r="FI67" s="2308"/>
      <c r="FJ67" s="181"/>
      <c r="FK67" s="3" t="s">
        <v>54</v>
      </c>
      <c r="FL67" s="3"/>
      <c r="FM67" s="3"/>
      <c r="FN67" s="3"/>
      <c r="FO67" s="3"/>
      <c r="FP67" s="3"/>
      <c r="FQ67" s="3"/>
      <c r="FR67" s="3"/>
      <c r="FS67" s="1632" t="s">
        <v>55</v>
      </c>
      <c r="FT67" s="1632"/>
      <c r="FU67" s="1632"/>
      <c r="FV67" s="1632"/>
      <c r="FW67" s="1632"/>
      <c r="FX67" s="3"/>
      <c r="FY67" s="3"/>
      <c r="FZ67" s="1632" t="s">
        <v>56</v>
      </c>
      <c r="GA67" s="1632"/>
      <c r="GB67" s="1632"/>
      <c r="GC67" s="1632"/>
      <c r="GD67" s="1632"/>
      <c r="GE67" s="1632"/>
      <c r="GF67" s="1632"/>
      <c r="GG67" s="1632"/>
      <c r="GH67" s="1632"/>
      <c r="GI67" s="1698"/>
      <c r="GJ67" s="4"/>
      <c r="GK67" s="4"/>
      <c r="GL67" s="178"/>
      <c r="GM67" s="4" t="str">
        <f>IF(AND($AN$13=TRUE,COUNTIF(GN67:GP67,TRUE)=0),"未入力",IF(COUNTIF(GN67:GP67,TRUE)=2,"複数選択",""))</f>
        <v/>
      </c>
      <c r="GN67" s="6" t="b">
        <v>0</v>
      </c>
      <c r="GO67" s="6" t="b">
        <v>0</v>
      </c>
      <c r="GP67" s="6" t="b">
        <v>0</v>
      </c>
    </row>
    <row r="68" spans="1:199" ht="17.100000000000001" customHeight="1">
      <c r="A68" s="177"/>
      <c r="B68" s="1692"/>
      <c r="C68" s="1693"/>
      <c r="D68" s="1693"/>
      <c r="E68" s="1693"/>
      <c r="F68" s="1693"/>
      <c r="G68" s="1693"/>
      <c r="H68" s="1693"/>
      <c r="I68" s="2309"/>
      <c r="J68" s="179"/>
      <c r="K68" s="1634" t="s">
        <v>57</v>
      </c>
      <c r="L68" s="1634"/>
      <c r="M68" s="1634"/>
      <c r="N68" s="1634"/>
      <c r="O68" s="1634"/>
      <c r="P68" s="1634"/>
      <c r="Q68" s="1634"/>
      <c r="R68" s="1634"/>
      <c r="S68" s="7"/>
      <c r="T68" s="7"/>
      <c r="U68" s="1634" t="s">
        <v>58</v>
      </c>
      <c r="V68" s="1634"/>
      <c r="W68" s="1634"/>
      <c r="X68" s="1634"/>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692"/>
      <c r="BC68" s="1693"/>
      <c r="BD68" s="1693"/>
      <c r="BE68" s="1693"/>
      <c r="BF68" s="1693"/>
      <c r="BG68" s="1693"/>
      <c r="BH68" s="1693"/>
      <c r="BI68" s="2309"/>
      <c r="BJ68" s="179"/>
      <c r="BK68" s="1634" t="s">
        <v>57</v>
      </c>
      <c r="BL68" s="1634"/>
      <c r="BM68" s="1634"/>
      <c r="BN68" s="1634"/>
      <c r="BO68" s="1634"/>
      <c r="BP68" s="1634"/>
      <c r="BQ68" s="1634"/>
      <c r="BR68" s="1634"/>
      <c r="BS68" s="7"/>
      <c r="BT68" s="7"/>
      <c r="BU68" s="1634" t="s">
        <v>58</v>
      </c>
      <c r="BV68" s="1634"/>
      <c r="BW68" s="1634"/>
      <c r="BX68" s="1634"/>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692"/>
      <c r="DC68" s="1693"/>
      <c r="DD68" s="1693"/>
      <c r="DE68" s="1693"/>
      <c r="DF68" s="1693"/>
      <c r="DG68" s="1693"/>
      <c r="DH68" s="1693"/>
      <c r="DI68" s="2309"/>
      <c r="DJ68" s="179"/>
      <c r="DK68" s="1634" t="s">
        <v>57</v>
      </c>
      <c r="DL68" s="1634"/>
      <c r="DM68" s="1634"/>
      <c r="DN68" s="1634"/>
      <c r="DO68" s="1634"/>
      <c r="DP68" s="1634"/>
      <c r="DQ68" s="1634"/>
      <c r="DR68" s="1634"/>
      <c r="DS68" s="7"/>
      <c r="DT68" s="7"/>
      <c r="DU68" s="1634" t="s">
        <v>58</v>
      </c>
      <c r="DV68" s="1634"/>
      <c r="DW68" s="1634"/>
      <c r="DX68" s="1634"/>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692"/>
      <c r="FC68" s="1693"/>
      <c r="FD68" s="1693"/>
      <c r="FE68" s="1693"/>
      <c r="FF68" s="1693"/>
      <c r="FG68" s="1693"/>
      <c r="FH68" s="1693"/>
      <c r="FI68" s="2309"/>
      <c r="FJ68" s="179"/>
      <c r="FK68" s="1634" t="s">
        <v>57</v>
      </c>
      <c r="FL68" s="1634"/>
      <c r="FM68" s="1634"/>
      <c r="FN68" s="1634"/>
      <c r="FO68" s="1634"/>
      <c r="FP68" s="1634"/>
      <c r="FQ68" s="1634"/>
      <c r="FR68" s="1634"/>
      <c r="FS68" s="7"/>
      <c r="FT68" s="7"/>
      <c r="FU68" s="1634" t="s">
        <v>58</v>
      </c>
      <c r="FV68" s="1634"/>
      <c r="FW68" s="1634"/>
      <c r="FX68" s="1634"/>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630" t="s">
        <v>2269</v>
      </c>
      <c r="C69" s="1631"/>
      <c r="D69" s="1631"/>
      <c r="E69" s="1631"/>
      <c r="F69" s="1631"/>
      <c r="G69" s="1631"/>
      <c r="H69" s="1631"/>
      <c r="I69" s="2310"/>
      <c r="J69" s="182"/>
      <c r="K69" s="1659" t="s">
        <v>59</v>
      </c>
      <c r="L69" s="1659"/>
      <c r="M69" s="1659"/>
      <c r="N69" s="1659"/>
      <c r="O69" s="1659"/>
      <c r="P69" s="255"/>
      <c r="Q69" s="183"/>
      <c r="R69" s="1631" t="s">
        <v>60</v>
      </c>
      <c r="S69" s="1631"/>
      <c r="T69" s="1631"/>
      <c r="U69" s="1631"/>
      <c r="V69" s="1631"/>
      <c r="W69" s="1631"/>
      <c r="X69" s="183"/>
      <c r="Y69" s="1659" t="s">
        <v>61</v>
      </c>
      <c r="Z69" s="1659"/>
      <c r="AA69" s="1659"/>
      <c r="AB69" s="1659"/>
      <c r="AC69" s="1659"/>
      <c r="AD69" s="1660"/>
      <c r="AE69" s="4"/>
      <c r="AF69" s="4"/>
      <c r="AG69" s="4"/>
      <c r="AH69" s="4"/>
      <c r="AJ69" s="4"/>
      <c r="AK69" s="4"/>
      <c r="AL69" s="178"/>
      <c r="AM69" s="4" t="str">
        <f>IF(AND($AN$13=TRUE,M69=""),"未入力","")</f>
        <v/>
      </c>
      <c r="AN69" s="6" t="b">
        <v>0</v>
      </c>
      <c r="AO69" s="6" t="b">
        <v>0</v>
      </c>
      <c r="AP69" s="6" t="b">
        <v>0</v>
      </c>
      <c r="AS69" s="225"/>
      <c r="BA69" s="177"/>
      <c r="BB69" s="1630" t="s">
        <v>2269</v>
      </c>
      <c r="BC69" s="1631"/>
      <c r="BD69" s="1631"/>
      <c r="BE69" s="1631"/>
      <c r="BF69" s="1631"/>
      <c r="BG69" s="1631"/>
      <c r="BH69" s="1631"/>
      <c r="BI69" s="2310"/>
      <c r="BJ69" s="182"/>
      <c r="BK69" s="1659" t="s">
        <v>59</v>
      </c>
      <c r="BL69" s="1659"/>
      <c r="BM69" s="1659"/>
      <c r="BN69" s="1659"/>
      <c r="BO69" s="1659"/>
      <c r="BP69" s="255"/>
      <c r="BQ69" s="183"/>
      <c r="BR69" s="1631" t="s">
        <v>60</v>
      </c>
      <c r="BS69" s="1631"/>
      <c r="BT69" s="1631"/>
      <c r="BU69" s="1631"/>
      <c r="BV69" s="1631"/>
      <c r="BW69" s="1631"/>
      <c r="BX69" s="183"/>
      <c r="BY69" s="1659" t="s">
        <v>61</v>
      </c>
      <c r="BZ69" s="1659"/>
      <c r="CA69" s="1659"/>
      <c r="CB69" s="1659"/>
      <c r="CC69" s="1659"/>
      <c r="CD69" s="1660"/>
      <c r="CE69" s="4"/>
      <c r="CF69" s="4"/>
      <c r="CH69" s="4"/>
      <c r="CJ69" s="4"/>
      <c r="CK69" s="4"/>
      <c r="CL69" s="178"/>
      <c r="CM69" s="4" t="str">
        <f>IF(AND($AN$13=TRUE,BM69=""),"未入力","")</f>
        <v/>
      </c>
      <c r="CN69" s="6" t="b">
        <v>0</v>
      </c>
      <c r="CO69" s="6" t="b">
        <v>0</v>
      </c>
      <c r="CP69" s="6" t="b">
        <v>0</v>
      </c>
      <c r="CS69" s="225"/>
      <c r="DA69" s="177"/>
      <c r="DB69" s="1630" t="s">
        <v>2269</v>
      </c>
      <c r="DC69" s="1631"/>
      <c r="DD69" s="1631"/>
      <c r="DE69" s="1631"/>
      <c r="DF69" s="1631"/>
      <c r="DG69" s="1631"/>
      <c r="DH69" s="1631"/>
      <c r="DI69" s="2310"/>
      <c r="DJ69" s="182"/>
      <c r="DK69" s="1659" t="s">
        <v>59</v>
      </c>
      <c r="DL69" s="1659"/>
      <c r="DM69" s="1659"/>
      <c r="DN69" s="1659"/>
      <c r="DO69" s="1659"/>
      <c r="DP69" s="255"/>
      <c r="DQ69" s="183"/>
      <c r="DR69" s="1631" t="s">
        <v>60</v>
      </c>
      <c r="DS69" s="1631"/>
      <c r="DT69" s="1631"/>
      <c r="DU69" s="1631"/>
      <c r="DV69" s="1631"/>
      <c r="DW69" s="1631"/>
      <c r="DX69" s="183"/>
      <c r="DY69" s="1659" t="s">
        <v>61</v>
      </c>
      <c r="DZ69" s="1659"/>
      <c r="EA69" s="1659"/>
      <c r="EB69" s="1659"/>
      <c r="EC69" s="1659"/>
      <c r="ED69" s="1660"/>
      <c r="EE69" s="4"/>
      <c r="EF69" s="4"/>
      <c r="EH69" s="4"/>
      <c r="EJ69" s="4"/>
      <c r="EK69" s="4"/>
      <c r="EL69" s="178"/>
      <c r="EM69" s="4" t="str">
        <f>IF(AND($AN$13=TRUE,DM69=""),"未入力","")</f>
        <v/>
      </c>
      <c r="EN69" s="6" t="b">
        <v>0</v>
      </c>
      <c r="EO69" s="6" t="b">
        <v>0</v>
      </c>
      <c r="EP69" s="6" t="b">
        <v>0</v>
      </c>
      <c r="ES69" s="225"/>
      <c r="FA69" s="177"/>
      <c r="FB69" s="1630" t="s">
        <v>2269</v>
      </c>
      <c r="FC69" s="1631"/>
      <c r="FD69" s="1631"/>
      <c r="FE69" s="1631"/>
      <c r="FF69" s="1631"/>
      <c r="FG69" s="1631"/>
      <c r="FH69" s="1631"/>
      <c r="FI69" s="2310"/>
      <c r="FJ69" s="182"/>
      <c r="FK69" s="1659" t="s">
        <v>59</v>
      </c>
      <c r="FL69" s="1659"/>
      <c r="FM69" s="1659"/>
      <c r="FN69" s="1659"/>
      <c r="FO69" s="1659"/>
      <c r="FP69" s="255"/>
      <c r="FQ69" s="183"/>
      <c r="FR69" s="1631" t="s">
        <v>60</v>
      </c>
      <c r="FS69" s="1631"/>
      <c r="FT69" s="1631"/>
      <c r="FU69" s="1631"/>
      <c r="FV69" s="1631"/>
      <c r="FW69" s="1631"/>
      <c r="FX69" s="183"/>
      <c r="FY69" s="1659" t="s">
        <v>61</v>
      </c>
      <c r="FZ69" s="1659"/>
      <c r="GA69" s="1659"/>
      <c r="GB69" s="1659"/>
      <c r="GC69" s="1659"/>
      <c r="GD69" s="1660"/>
      <c r="GE69" s="4"/>
      <c r="GF69" s="4"/>
      <c r="GH69" s="4"/>
      <c r="GJ69" s="4"/>
      <c r="GK69" s="4"/>
      <c r="GL69" s="178"/>
      <c r="GM69" s="4" t="str">
        <f>IF(AND($AN$13=TRUE,FM69=""),"未入力","")</f>
        <v/>
      </c>
      <c r="GN69" s="6" t="b">
        <v>0</v>
      </c>
      <c r="GO69" s="6" t="b">
        <v>0</v>
      </c>
      <c r="GP69" s="6" t="b">
        <v>0</v>
      </c>
    </row>
    <row r="70" spans="1:199" ht="17.100000000000001" customHeight="1">
      <c r="A70" s="177"/>
      <c r="B70" s="1658" t="s">
        <v>2270</v>
      </c>
      <c r="C70" s="1659"/>
      <c r="D70" s="1659"/>
      <c r="E70" s="1659"/>
      <c r="F70" s="1659"/>
      <c r="G70" s="1659"/>
      <c r="H70" s="1659"/>
      <c r="I70" s="1660"/>
      <c r="J70" s="182"/>
      <c r="K70" s="1659" t="s">
        <v>62</v>
      </c>
      <c r="L70" s="1659"/>
      <c r="M70" s="1659"/>
      <c r="N70" s="1659"/>
      <c r="O70" s="1659"/>
      <c r="P70" s="255"/>
      <c r="Q70" s="183"/>
      <c r="R70" s="1659" t="s">
        <v>63</v>
      </c>
      <c r="S70" s="1659"/>
      <c r="T70" s="1659"/>
      <c r="U70" s="1659"/>
      <c r="V70" s="1659"/>
      <c r="W70" s="1659"/>
      <c r="X70" s="183"/>
      <c r="Y70" s="1631" t="s">
        <v>64</v>
      </c>
      <c r="Z70" s="1631"/>
      <c r="AA70" s="1631"/>
      <c r="AB70" s="1631"/>
      <c r="AC70" s="1631"/>
      <c r="AD70" s="2310"/>
      <c r="AE70" s="4"/>
      <c r="AF70" s="4"/>
      <c r="AG70" s="4"/>
      <c r="AH70" s="4"/>
      <c r="AJ70" s="4"/>
      <c r="AK70" s="4"/>
      <c r="AL70" s="178"/>
      <c r="AM70" s="4" t="str">
        <f>IF(AND($AN$13=TRUE,COUNTIF(AN70:AP70,TRUE)=0),"未入力","")</f>
        <v/>
      </c>
      <c r="AN70" s="8" t="b">
        <v>0</v>
      </c>
      <c r="AO70" s="8" t="b">
        <v>0</v>
      </c>
      <c r="AP70" s="8" t="b">
        <v>0</v>
      </c>
      <c r="AS70" s="225"/>
      <c r="BA70" s="177"/>
      <c r="BB70" s="1658" t="s">
        <v>2270</v>
      </c>
      <c r="BC70" s="1659"/>
      <c r="BD70" s="1659"/>
      <c r="BE70" s="1659"/>
      <c r="BF70" s="1659"/>
      <c r="BG70" s="1659"/>
      <c r="BH70" s="1659"/>
      <c r="BI70" s="1660"/>
      <c r="BJ70" s="182"/>
      <c r="BK70" s="1659" t="s">
        <v>62</v>
      </c>
      <c r="BL70" s="1659"/>
      <c r="BM70" s="1659"/>
      <c r="BN70" s="1659"/>
      <c r="BO70" s="1659"/>
      <c r="BP70" s="255"/>
      <c r="BQ70" s="183"/>
      <c r="BR70" s="1659" t="s">
        <v>63</v>
      </c>
      <c r="BS70" s="1659"/>
      <c r="BT70" s="1659"/>
      <c r="BU70" s="1659"/>
      <c r="BV70" s="1659"/>
      <c r="BW70" s="1659"/>
      <c r="BX70" s="183"/>
      <c r="BY70" s="1631" t="s">
        <v>64</v>
      </c>
      <c r="BZ70" s="1631"/>
      <c r="CA70" s="1631"/>
      <c r="CB70" s="1631"/>
      <c r="CC70" s="1631"/>
      <c r="CD70" s="2310"/>
      <c r="CE70" s="4"/>
      <c r="CF70" s="4"/>
      <c r="CG70" s="4"/>
      <c r="CH70" s="4"/>
      <c r="CJ70" s="4"/>
      <c r="CK70" s="4"/>
      <c r="CL70" s="178"/>
      <c r="CM70" s="4" t="str">
        <f>IF(AND($AN$13=TRUE,COUNTIF(CN70:CP70,TRUE)=0),"未入力","")</f>
        <v/>
      </c>
      <c r="CN70" s="8" t="b">
        <v>0</v>
      </c>
      <c r="CO70" s="8" t="b">
        <v>0</v>
      </c>
      <c r="CP70" s="8" t="b">
        <v>0</v>
      </c>
      <c r="CS70" s="225"/>
      <c r="DA70" s="177"/>
      <c r="DB70" s="1658" t="s">
        <v>2270</v>
      </c>
      <c r="DC70" s="1659"/>
      <c r="DD70" s="1659"/>
      <c r="DE70" s="1659"/>
      <c r="DF70" s="1659"/>
      <c r="DG70" s="1659"/>
      <c r="DH70" s="1659"/>
      <c r="DI70" s="1660"/>
      <c r="DJ70" s="182"/>
      <c r="DK70" s="1659" t="s">
        <v>62</v>
      </c>
      <c r="DL70" s="1659"/>
      <c r="DM70" s="1659"/>
      <c r="DN70" s="1659"/>
      <c r="DO70" s="1659"/>
      <c r="DP70" s="255"/>
      <c r="DQ70" s="183"/>
      <c r="DR70" s="1659" t="s">
        <v>63</v>
      </c>
      <c r="DS70" s="1659"/>
      <c r="DT70" s="1659"/>
      <c r="DU70" s="1659"/>
      <c r="DV70" s="1659"/>
      <c r="DW70" s="1659"/>
      <c r="DX70" s="183"/>
      <c r="DY70" s="1631" t="s">
        <v>64</v>
      </c>
      <c r="DZ70" s="1631"/>
      <c r="EA70" s="1631"/>
      <c r="EB70" s="1631"/>
      <c r="EC70" s="1631"/>
      <c r="ED70" s="2310"/>
      <c r="EE70" s="4"/>
      <c r="EF70" s="4"/>
      <c r="EG70" s="4"/>
      <c r="EH70" s="4"/>
      <c r="EJ70" s="4"/>
      <c r="EK70" s="4"/>
      <c r="EL70" s="178"/>
      <c r="EM70" s="4" t="str">
        <f>IF(AND($AN$13=TRUE,COUNTIF(EN70:EP70,TRUE)=0),"未入力","")</f>
        <v/>
      </c>
      <c r="EN70" s="6" t="b">
        <v>0</v>
      </c>
      <c r="EO70" s="6" t="b">
        <v>0</v>
      </c>
      <c r="EP70" s="6" t="b">
        <v>0</v>
      </c>
      <c r="ES70" s="225"/>
      <c r="FA70" s="177"/>
      <c r="FB70" s="1658" t="s">
        <v>2270</v>
      </c>
      <c r="FC70" s="1659"/>
      <c r="FD70" s="1659"/>
      <c r="FE70" s="1659"/>
      <c r="FF70" s="1659"/>
      <c r="FG70" s="1659"/>
      <c r="FH70" s="1659"/>
      <c r="FI70" s="1660"/>
      <c r="FJ70" s="182"/>
      <c r="FK70" s="1659" t="s">
        <v>62</v>
      </c>
      <c r="FL70" s="1659"/>
      <c r="FM70" s="1659"/>
      <c r="FN70" s="1659"/>
      <c r="FO70" s="1659"/>
      <c r="FP70" s="255"/>
      <c r="FQ70" s="183"/>
      <c r="FR70" s="1659" t="s">
        <v>63</v>
      </c>
      <c r="FS70" s="1659"/>
      <c r="FT70" s="1659"/>
      <c r="FU70" s="1659"/>
      <c r="FV70" s="1659"/>
      <c r="FW70" s="1659"/>
      <c r="FX70" s="183"/>
      <c r="FY70" s="1631" t="s">
        <v>64</v>
      </c>
      <c r="FZ70" s="1631"/>
      <c r="GA70" s="1631"/>
      <c r="GB70" s="1631"/>
      <c r="GC70" s="1631"/>
      <c r="GD70" s="2310"/>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658" t="s">
        <v>2271</v>
      </c>
      <c r="C71" s="1659"/>
      <c r="D71" s="1659"/>
      <c r="E71" s="1659"/>
      <c r="F71" s="1659"/>
      <c r="G71" s="1659"/>
      <c r="H71" s="1659"/>
      <c r="I71" s="1660"/>
      <c r="J71" s="181"/>
      <c r="K71" s="1631" t="s">
        <v>65</v>
      </c>
      <c r="L71" s="1631"/>
      <c r="M71" s="1631"/>
      <c r="N71" s="1631"/>
      <c r="O71" s="1631"/>
      <c r="P71" s="1631"/>
      <c r="Q71" s="3"/>
      <c r="R71" s="1632" t="s">
        <v>66</v>
      </c>
      <c r="S71" s="1632"/>
      <c r="T71" s="1632"/>
      <c r="U71" s="1632"/>
      <c r="V71" s="1632"/>
      <c r="W71" s="1632"/>
      <c r="X71" s="3"/>
      <c r="Y71" s="1632" t="s">
        <v>67</v>
      </c>
      <c r="Z71" s="1632"/>
      <c r="AA71" s="1632"/>
      <c r="AB71" s="1632"/>
      <c r="AC71" s="1632"/>
      <c r="AD71" s="176"/>
      <c r="AE71" s="2285"/>
      <c r="AF71" s="2285"/>
      <c r="AG71" s="2285"/>
      <c r="AH71" s="2285"/>
      <c r="AI71" s="2285"/>
      <c r="AJ71" s="4"/>
      <c r="AK71" s="4"/>
      <c r="AL71" s="178"/>
      <c r="AM71" s="4" t="str">
        <f>IF(AND($AN$13=TRUE,N71=""),"未入力","")</f>
        <v/>
      </c>
      <c r="AN71" s="6" t="b">
        <v>0</v>
      </c>
      <c r="AO71" s="6" t="b">
        <v>0</v>
      </c>
      <c r="AP71" s="6" t="b">
        <v>0</v>
      </c>
      <c r="AS71" s="225"/>
      <c r="BA71" s="177"/>
      <c r="BB71" s="1658" t="s">
        <v>2271</v>
      </c>
      <c r="BC71" s="1659"/>
      <c r="BD71" s="1659"/>
      <c r="BE71" s="1659"/>
      <c r="BF71" s="1659"/>
      <c r="BG71" s="1659"/>
      <c r="BH71" s="1659"/>
      <c r="BI71" s="1660"/>
      <c r="BJ71" s="181"/>
      <c r="BK71" s="1631" t="s">
        <v>65</v>
      </c>
      <c r="BL71" s="1631"/>
      <c r="BM71" s="1631"/>
      <c r="BN71" s="1631"/>
      <c r="BO71" s="1631"/>
      <c r="BP71" s="1631"/>
      <c r="BQ71" s="3"/>
      <c r="BR71" s="1632" t="s">
        <v>66</v>
      </c>
      <c r="BS71" s="1632"/>
      <c r="BT71" s="1632"/>
      <c r="BU71" s="1632"/>
      <c r="BV71" s="1632"/>
      <c r="BW71" s="1632"/>
      <c r="BX71" s="3"/>
      <c r="BY71" s="1632" t="s">
        <v>67</v>
      </c>
      <c r="BZ71" s="1632"/>
      <c r="CA71" s="1632"/>
      <c r="CB71" s="1632"/>
      <c r="CC71" s="1632"/>
      <c r="CD71" s="176"/>
      <c r="CE71" s="2285"/>
      <c r="CF71" s="2285"/>
      <c r="CG71" s="2285"/>
      <c r="CH71" s="2285"/>
      <c r="CI71" s="2285"/>
      <c r="CJ71" s="4"/>
      <c r="CK71" s="4"/>
      <c r="CL71" s="178"/>
      <c r="CM71" s="4" t="str">
        <f>IF(AND($AN$13=TRUE,BN71=""),"未入力","")</f>
        <v/>
      </c>
      <c r="CN71" s="6" t="b">
        <v>0</v>
      </c>
      <c r="CO71" s="6" t="b">
        <v>0</v>
      </c>
      <c r="CP71" s="6" t="b">
        <v>0</v>
      </c>
      <c r="CS71" s="225"/>
      <c r="DA71" s="177"/>
      <c r="DB71" s="1658" t="s">
        <v>2271</v>
      </c>
      <c r="DC71" s="1659"/>
      <c r="DD71" s="1659"/>
      <c r="DE71" s="1659"/>
      <c r="DF71" s="1659"/>
      <c r="DG71" s="1659"/>
      <c r="DH71" s="1659"/>
      <c r="DI71" s="1660"/>
      <c r="DJ71" s="181"/>
      <c r="DK71" s="1631" t="s">
        <v>65</v>
      </c>
      <c r="DL71" s="1631"/>
      <c r="DM71" s="1631"/>
      <c r="DN71" s="1631"/>
      <c r="DO71" s="1631"/>
      <c r="DP71" s="1631"/>
      <c r="DQ71" s="3"/>
      <c r="DR71" s="1632" t="s">
        <v>66</v>
      </c>
      <c r="DS71" s="1632"/>
      <c r="DT71" s="1632"/>
      <c r="DU71" s="1632"/>
      <c r="DV71" s="1632"/>
      <c r="DW71" s="1632"/>
      <c r="DX71" s="3"/>
      <c r="DY71" s="1632" t="s">
        <v>67</v>
      </c>
      <c r="DZ71" s="1632"/>
      <c r="EA71" s="1632"/>
      <c r="EB71" s="1632"/>
      <c r="EC71" s="1632"/>
      <c r="ED71" s="176"/>
      <c r="EE71" s="2285"/>
      <c r="EF71" s="2285"/>
      <c r="EG71" s="2285"/>
      <c r="EH71" s="2285"/>
      <c r="EI71" s="2285"/>
      <c r="EJ71" s="4"/>
      <c r="EK71" s="4"/>
      <c r="EL71" s="178"/>
      <c r="EM71" s="4" t="str">
        <f>IF(AND($AN$13=TRUE,DN71=""),"未入力","")</f>
        <v/>
      </c>
      <c r="EN71" s="6" t="b">
        <v>0</v>
      </c>
      <c r="EO71" s="6" t="b">
        <v>0</v>
      </c>
      <c r="EP71" s="6" t="b">
        <v>0</v>
      </c>
      <c r="ES71" s="225"/>
      <c r="FA71" s="177"/>
      <c r="FB71" s="1658" t="s">
        <v>2271</v>
      </c>
      <c r="FC71" s="1659"/>
      <c r="FD71" s="1659"/>
      <c r="FE71" s="1659"/>
      <c r="FF71" s="1659"/>
      <c r="FG71" s="1659"/>
      <c r="FH71" s="1659"/>
      <c r="FI71" s="1660"/>
      <c r="FJ71" s="181"/>
      <c r="FK71" s="1631" t="s">
        <v>65</v>
      </c>
      <c r="FL71" s="1631"/>
      <c r="FM71" s="1631"/>
      <c r="FN71" s="1631"/>
      <c r="FO71" s="1631"/>
      <c r="FP71" s="1631"/>
      <c r="FQ71" s="3"/>
      <c r="FR71" s="1632" t="s">
        <v>66</v>
      </c>
      <c r="FS71" s="1632"/>
      <c r="FT71" s="1632"/>
      <c r="FU71" s="1632"/>
      <c r="FV71" s="1632"/>
      <c r="FW71" s="1632"/>
      <c r="FX71" s="3"/>
      <c r="FY71" s="1632" t="s">
        <v>67</v>
      </c>
      <c r="FZ71" s="1632"/>
      <c r="GA71" s="1632"/>
      <c r="GB71" s="1632"/>
      <c r="GC71" s="1632"/>
      <c r="GD71" s="176"/>
      <c r="GE71" s="2285"/>
      <c r="GF71" s="2285"/>
      <c r="GG71" s="2285"/>
      <c r="GH71" s="2285"/>
      <c r="GI71" s="2285"/>
      <c r="GJ71" s="4"/>
      <c r="GK71" s="4"/>
      <c r="GL71" s="178"/>
      <c r="GM71" s="4" t="str">
        <f>IF(AND($AN$13=TRUE,FN71=""),"未入力","")</f>
        <v/>
      </c>
      <c r="GN71" s="6" t="b">
        <v>0</v>
      </c>
      <c r="GO71" s="6" t="b">
        <v>0</v>
      </c>
      <c r="GP71" s="6" t="b">
        <v>0</v>
      </c>
    </row>
    <row r="72" spans="1:199" ht="17.100000000000001" customHeight="1">
      <c r="A72" s="177"/>
      <c r="B72" s="1658" t="s">
        <v>2272</v>
      </c>
      <c r="C72" s="1659"/>
      <c r="D72" s="1659"/>
      <c r="E72" s="1659"/>
      <c r="F72" s="1659"/>
      <c r="G72" s="1659"/>
      <c r="H72" s="1659"/>
      <c r="I72" s="1660"/>
      <c r="J72" s="182"/>
      <c r="K72" s="1659" t="s">
        <v>68</v>
      </c>
      <c r="L72" s="1659"/>
      <c r="M72" s="1659"/>
      <c r="N72" s="1659"/>
      <c r="O72" s="1659"/>
      <c r="P72" s="2311"/>
      <c r="Q72" s="189"/>
      <c r="R72" s="1659" t="s">
        <v>69</v>
      </c>
      <c r="S72" s="1659"/>
      <c r="T72" s="1659"/>
      <c r="U72" s="1659"/>
      <c r="V72" s="1659"/>
      <c r="W72" s="183"/>
      <c r="X72" s="189"/>
      <c r="Y72" s="1659" t="s">
        <v>70</v>
      </c>
      <c r="Z72" s="1659"/>
      <c r="AA72" s="1659"/>
      <c r="AB72" s="1659"/>
      <c r="AC72" s="1659"/>
      <c r="AD72" s="183"/>
      <c r="AE72" s="191"/>
      <c r="AF72" s="1632" t="s">
        <v>71</v>
      </c>
      <c r="AG72" s="1632"/>
      <c r="AH72" s="1632"/>
      <c r="AI72" s="1632"/>
      <c r="AJ72" s="1632"/>
      <c r="AK72" s="232"/>
      <c r="AL72" s="205"/>
      <c r="AM72" s="4" t="str">
        <f>IF(AND($AN$13=TRUE,N72=""),"未入力","")</f>
        <v/>
      </c>
      <c r="AN72" s="6" t="b">
        <v>0</v>
      </c>
      <c r="AO72" s="6" t="b">
        <v>0</v>
      </c>
      <c r="AP72" s="6" t="b">
        <v>0</v>
      </c>
      <c r="AQ72" s="6" t="b">
        <v>0</v>
      </c>
      <c r="AS72" s="225"/>
      <c r="BA72" s="177"/>
      <c r="BB72" s="1658" t="s">
        <v>2272</v>
      </c>
      <c r="BC72" s="1659"/>
      <c r="BD72" s="1659"/>
      <c r="BE72" s="1659"/>
      <c r="BF72" s="1659"/>
      <c r="BG72" s="1659"/>
      <c r="BH72" s="1659"/>
      <c r="BI72" s="1660"/>
      <c r="BJ72" s="182"/>
      <c r="BK72" s="1659" t="s">
        <v>68</v>
      </c>
      <c r="BL72" s="1659"/>
      <c r="BM72" s="1659"/>
      <c r="BN72" s="1659"/>
      <c r="BO72" s="1659"/>
      <c r="BP72" s="2311"/>
      <c r="BQ72" s="189"/>
      <c r="BR72" s="1659" t="s">
        <v>69</v>
      </c>
      <c r="BS72" s="1659"/>
      <c r="BT72" s="1659"/>
      <c r="BU72" s="1659"/>
      <c r="BV72" s="1659"/>
      <c r="BW72" s="183"/>
      <c r="BX72" s="189"/>
      <c r="BY72" s="1659" t="s">
        <v>70</v>
      </c>
      <c r="BZ72" s="1659"/>
      <c r="CA72" s="1659"/>
      <c r="CB72" s="1659"/>
      <c r="CC72" s="1659"/>
      <c r="CD72" s="183"/>
      <c r="CE72" s="191"/>
      <c r="CF72" s="1632" t="s">
        <v>71</v>
      </c>
      <c r="CG72" s="1632"/>
      <c r="CH72" s="1632"/>
      <c r="CI72" s="1632"/>
      <c r="CJ72" s="1632"/>
      <c r="CK72" s="232"/>
      <c r="CL72" s="205"/>
      <c r="CM72" s="4" t="str">
        <f>IF(AND($AN$13=TRUE,BN72=""),"未入力","")</f>
        <v/>
      </c>
      <c r="CN72" s="6" t="b">
        <v>0</v>
      </c>
      <c r="CO72" s="6" t="b">
        <v>0</v>
      </c>
      <c r="CP72" s="6" t="b">
        <v>0</v>
      </c>
      <c r="CQ72" s="6" t="b">
        <v>0</v>
      </c>
      <c r="CS72" s="225"/>
      <c r="DA72" s="177"/>
      <c r="DB72" s="1658" t="s">
        <v>2272</v>
      </c>
      <c r="DC72" s="1659"/>
      <c r="DD72" s="1659"/>
      <c r="DE72" s="1659"/>
      <c r="DF72" s="1659"/>
      <c r="DG72" s="1659"/>
      <c r="DH72" s="1659"/>
      <c r="DI72" s="1660"/>
      <c r="DJ72" s="182"/>
      <c r="DK72" s="1659" t="s">
        <v>68</v>
      </c>
      <c r="DL72" s="1659"/>
      <c r="DM72" s="1659"/>
      <c r="DN72" s="1659"/>
      <c r="DO72" s="1659"/>
      <c r="DP72" s="2311"/>
      <c r="DQ72" s="189"/>
      <c r="DR72" s="1659" t="s">
        <v>69</v>
      </c>
      <c r="DS72" s="1659"/>
      <c r="DT72" s="1659"/>
      <c r="DU72" s="1659"/>
      <c r="DV72" s="1659"/>
      <c r="DW72" s="183"/>
      <c r="DX72" s="189"/>
      <c r="DY72" s="1659" t="s">
        <v>70</v>
      </c>
      <c r="DZ72" s="1659"/>
      <c r="EA72" s="1659"/>
      <c r="EB72" s="1659"/>
      <c r="EC72" s="1659"/>
      <c r="ED72" s="183"/>
      <c r="EE72" s="191"/>
      <c r="EF72" s="1632" t="s">
        <v>71</v>
      </c>
      <c r="EG72" s="1632"/>
      <c r="EH72" s="1632"/>
      <c r="EI72" s="1632"/>
      <c r="EJ72" s="1632"/>
      <c r="EK72" s="232"/>
      <c r="EL72" s="205"/>
      <c r="EM72" s="4" t="str">
        <f>IF(AND($AN$13=TRUE,DN72=""),"未入力","")</f>
        <v/>
      </c>
      <c r="EN72" s="6" t="b">
        <v>0</v>
      </c>
      <c r="EO72" s="6" t="b">
        <v>0</v>
      </c>
      <c r="EP72" s="6" t="b">
        <v>0</v>
      </c>
      <c r="EQ72" s="6" t="b">
        <v>0</v>
      </c>
      <c r="ES72" s="225"/>
      <c r="FA72" s="177"/>
      <c r="FB72" s="1658" t="s">
        <v>2272</v>
      </c>
      <c r="FC72" s="1659"/>
      <c r="FD72" s="1659"/>
      <c r="FE72" s="1659"/>
      <c r="FF72" s="1659"/>
      <c r="FG72" s="1659"/>
      <c r="FH72" s="1659"/>
      <c r="FI72" s="1660"/>
      <c r="FJ72" s="182"/>
      <c r="FK72" s="1659" t="s">
        <v>68</v>
      </c>
      <c r="FL72" s="1659"/>
      <c r="FM72" s="1659"/>
      <c r="FN72" s="1659"/>
      <c r="FO72" s="1659"/>
      <c r="FP72" s="2311"/>
      <c r="FQ72" s="189"/>
      <c r="FR72" s="1659" t="s">
        <v>69</v>
      </c>
      <c r="FS72" s="1659"/>
      <c r="FT72" s="1659"/>
      <c r="FU72" s="1659"/>
      <c r="FV72" s="1659"/>
      <c r="FW72" s="183"/>
      <c r="FX72" s="189"/>
      <c r="FY72" s="1659" t="s">
        <v>70</v>
      </c>
      <c r="FZ72" s="1659"/>
      <c r="GA72" s="1659"/>
      <c r="GB72" s="1659"/>
      <c r="GC72" s="1659"/>
      <c r="GD72" s="183"/>
      <c r="GE72" s="191"/>
      <c r="GF72" s="1632" t="s">
        <v>71</v>
      </c>
      <c r="GG72" s="1632"/>
      <c r="GH72" s="1632"/>
      <c r="GI72" s="1632"/>
      <c r="GJ72" s="1632"/>
      <c r="GK72" s="232"/>
      <c r="GL72" s="205"/>
      <c r="GM72" s="4" t="str">
        <f>IF(AND($AN$13=TRUE,FN72=""),"未入力","")</f>
        <v/>
      </c>
      <c r="GN72" s="6" t="b">
        <v>0</v>
      </c>
      <c r="GO72" s="6" t="b">
        <v>0</v>
      </c>
      <c r="GP72" s="6" t="b">
        <v>0</v>
      </c>
      <c r="GQ72" s="6" t="b">
        <v>0</v>
      </c>
    </row>
    <row r="73" spans="1:199" ht="20.100000000000001" customHeight="1">
      <c r="A73" s="177"/>
      <c r="B73" s="1658" t="s">
        <v>2273</v>
      </c>
      <c r="C73" s="1659"/>
      <c r="D73" s="1659"/>
      <c r="E73" s="1659"/>
      <c r="F73" s="1659"/>
      <c r="G73" s="1659"/>
      <c r="H73" s="1659"/>
      <c r="I73" s="1660"/>
      <c r="J73" s="1566"/>
      <c r="K73" s="1567"/>
      <c r="L73" s="1567"/>
      <c r="M73" s="1567"/>
      <c r="N73" s="1567"/>
      <c r="O73" s="183" t="s">
        <v>72</v>
      </c>
      <c r="P73" s="183"/>
      <c r="Q73" s="1568"/>
      <c r="R73" s="1567"/>
      <c r="S73" s="1567"/>
      <c r="T73" s="1567"/>
      <c r="U73" s="1567"/>
      <c r="V73" s="183" t="s">
        <v>72</v>
      </c>
      <c r="W73" s="183"/>
      <c r="X73" s="1568"/>
      <c r="Y73" s="1567"/>
      <c r="Z73" s="1567"/>
      <c r="AA73" s="1567"/>
      <c r="AB73" s="1567"/>
      <c r="AC73" s="183" t="s">
        <v>72</v>
      </c>
      <c r="AD73" s="183"/>
      <c r="AE73" s="1569"/>
      <c r="AF73" s="1570"/>
      <c r="AG73" s="1570"/>
      <c r="AH73" s="1570"/>
      <c r="AI73" s="1570"/>
      <c r="AJ73" s="3" t="s">
        <v>72</v>
      </c>
      <c r="AK73" s="3"/>
      <c r="AL73" s="205"/>
      <c r="AM73" s="4"/>
      <c r="AS73" s="225"/>
      <c r="BA73" s="177"/>
      <c r="BB73" s="1658" t="s">
        <v>2273</v>
      </c>
      <c r="BC73" s="1659"/>
      <c r="BD73" s="1659"/>
      <c r="BE73" s="1659"/>
      <c r="BF73" s="1659"/>
      <c r="BG73" s="1659"/>
      <c r="BH73" s="1659"/>
      <c r="BI73" s="1660"/>
      <c r="BJ73" s="1566"/>
      <c r="BK73" s="1567"/>
      <c r="BL73" s="1567"/>
      <c r="BM73" s="1567"/>
      <c r="BN73" s="1567"/>
      <c r="BO73" s="183" t="s">
        <v>72</v>
      </c>
      <c r="BP73" s="183"/>
      <c r="BQ73" s="1568"/>
      <c r="BR73" s="1567"/>
      <c r="BS73" s="1567"/>
      <c r="BT73" s="1567"/>
      <c r="BU73" s="1567"/>
      <c r="BV73" s="183" t="s">
        <v>72</v>
      </c>
      <c r="BW73" s="183"/>
      <c r="BX73" s="1568"/>
      <c r="BY73" s="1567"/>
      <c r="BZ73" s="1567"/>
      <c r="CA73" s="1567"/>
      <c r="CB73" s="1567"/>
      <c r="CC73" s="183" t="s">
        <v>72</v>
      </c>
      <c r="CD73" s="183"/>
      <c r="CE73" s="1569"/>
      <c r="CF73" s="1570"/>
      <c r="CG73" s="1570"/>
      <c r="CH73" s="1570"/>
      <c r="CI73" s="1570"/>
      <c r="CJ73" s="3" t="s">
        <v>72</v>
      </c>
      <c r="CK73" s="3"/>
      <c r="CL73" s="205"/>
      <c r="CM73" s="4"/>
      <c r="CS73" s="225"/>
      <c r="DA73" s="177"/>
      <c r="DB73" s="1658" t="s">
        <v>2273</v>
      </c>
      <c r="DC73" s="1659"/>
      <c r="DD73" s="1659"/>
      <c r="DE73" s="1659"/>
      <c r="DF73" s="1659"/>
      <c r="DG73" s="1659"/>
      <c r="DH73" s="1659"/>
      <c r="DI73" s="1660"/>
      <c r="DJ73" s="1566"/>
      <c r="DK73" s="1567"/>
      <c r="DL73" s="1567"/>
      <c r="DM73" s="1567"/>
      <c r="DN73" s="1567"/>
      <c r="DO73" s="183" t="s">
        <v>72</v>
      </c>
      <c r="DP73" s="183"/>
      <c r="DQ73" s="1568"/>
      <c r="DR73" s="1567"/>
      <c r="DS73" s="1567"/>
      <c r="DT73" s="1567"/>
      <c r="DU73" s="1567"/>
      <c r="DV73" s="183" t="s">
        <v>72</v>
      </c>
      <c r="DW73" s="183"/>
      <c r="DX73" s="1568"/>
      <c r="DY73" s="1567"/>
      <c r="DZ73" s="1567"/>
      <c r="EA73" s="1567"/>
      <c r="EB73" s="1567"/>
      <c r="EC73" s="183" t="s">
        <v>72</v>
      </c>
      <c r="ED73" s="183"/>
      <c r="EE73" s="1569"/>
      <c r="EF73" s="1570"/>
      <c r="EG73" s="1570"/>
      <c r="EH73" s="1570"/>
      <c r="EI73" s="1570"/>
      <c r="EJ73" s="3" t="s">
        <v>72</v>
      </c>
      <c r="EK73" s="3"/>
      <c r="EL73" s="205"/>
      <c r="EM73" s="4"/>
      <c r="ES73" s="225"/>
      <c r="FA73" s="177"/>
      <c r="FB73" s="1658" t="s">
        <v>2273</v>
      </c>
      <c r="FC73" s="1659"/>
      <c r="FD73" s="1659"/>
      <c r="FE73" s="1659"/>
      <c r="FF73" s="1659"/>
      <c r="FG73" s="1659"/>
      <c r="FH73" s="1659"/>
      <c r="FI73" s="1660"/>
      <c r="FJ73" s="1566"/>
      <c r="FK73" s="1567"/>
      <c r="FL73" s="1567"/>
      <c r="FM73" s="1567"/>
      <c r="FN73" s="1567"/>
      <c r="FO73" s="183" t="s">
        <v>72</v>
      </c>
      <c r="FP73" s="183"/>
      <c r="FQ73" s="1568"/>
      <c r="FR73" s="1567"/>
      <c r="FS73" s="1567"/>
      <c r="FT73" s="1567"/>
      <c r="FU73" s="1567"/>
      <c r="FV73" s="183" t="s">
        <v>72</v>
      </c>
      <c r="FW73" s="183"/>
      <c r="FX73" s="1568"/>
      <c r="FY73" s="1567"/>
      <c r="FZ73" s="1567"/>
      <c r="GA73" s="1567"/>
      <c r="GB73" s="1567"/>
      <c r="GC73" s="183" t="s">
        <v>72</v>
      </c>
      <c r="GD73" s="183"/>
      <c r="GE73" s="1569"/>
      <c r="GF73" s="1570"/>
      <c r="GG73" s="1570"/>
      <c r="GH73" s="1570"/>
      <c r="GI73" s="1570"/>
      <c r="GJ73" s="3" t="s">
        <v>72</v>
      </c>
      <c r="GK73" s="3"/>
      <c r="GL73" s="205"/>
      <c r="GM73" s="4"/>
    </row>
    <row r="74" spans="1:199" ht="27" customHeight="1">
      <c r="A74" s="177"/>
      <c r="B74" s="1724" t="s">
        <v>2274</v>
      </c>
      <c r="C74" s="1725"/>
      <c r="D74" s="1725"/>
      <c r="E74" s="1725"/>
      <c r="F74" s="1725"/>
      <c r="G74" s="1725"/>
      <c r="H74" s="1725"/>
      <c r="I74" s="1726"/>
      <c r="J74" s="1579"/>
      <c r="K74" s="1570"/>
      <c r="L74" s="1570"/>
      <c r="M74" s="1570"/>
      <c r="N74" s="1570"/>
      <c r="O74" s="183" t="s">
        <v>47</v>
      </c>
      <c r="P74" s="183"/>
      <c r="Q74" s="1569"/>
      <c r="R74" s="1570"/>
      <c r="S74" s="1570"/>
      <c r="T74" s="1570"/>
      <c r="U74" s="1570"/>
      <c r="V74" s="183" t="s">
        <v>47</v>
      </c>
      <c r="W74" s="183"/>
      <c r="X74" s="1569"/>
      <c r="Y74" s="1570"/>
      <c r="Z74" s="1570"/>
      <c r="AA74" s="1570"/>
      <c r="AB74" s="1570"/>
      <c r="AC74" s="183" t="s">
        <v>47</v>
      </c>
      <c r="AD74" s="183"/>
      <c r="AE74" s="1569"/>
      <c r="AF74" s="1570"/>
      <c r="AG74" s="1570"/>
      <c r="AH74" s="1570"/>
      <c r="AI74" s="1570"/>
      <c r="AJ74" s="183" t="s">
        <v>47</v>
      </c>
      <c r="AK74" s="183"/>
      <c r="AL74" s="205"/>
      <c r="AM74" s="4"/>
      <c r="AS74" s="225"/>
      <c r="BA74" s="177"/>
      <c r="BB74" s="1724" t="s">
        <v>2274</v>
      </c>
      <c r="BC74" s="1725"/>
      <c r="BD74" s="1725"/>
      <c r="BE74" s="1725"/>
      <c r="BF74" s="1725"/>
      <c r="BG74" s="1725"/>
      <c r="BH74" s="1725"/>
      <c r="BI74" s="1726"/>
      <c r="BJ74" s="1579"/>
      <c r="BK74" s="1570"/>
      <c r="BL74" s="1570"/>
      <c r="BM74" s="1570"/>
      <c r="BN74" s="1570"/>
      <c r="BO74" s="183" t="s">
        <v>47</v>
      </c>
      <c r="BP74" s="183"/>
      <c r="BQ74" s="1569"/>
      <c r="BR74" s="1570"/>
      <c r="BS74" s="1570"/>
      <c r="BT74" s="1570"/>
      <c r="BU74" s="1570"/>
      <c r="BV74" s="183" t="s">
        <v>47</v>
      </c>
      <c r="BW74" s="183"/>
      <c r="BX74" s="1569"/>
      <c r="BY74" s="1570"/>
      <c r="BZ74" s="1570"/>
      <c r="CA74" s="1570"/>
      <c r="CB74" s="1570"/>
      <c r="CC74" s="183" t="s">
        <v>47</v>
      </c>
      <c r="CD74" s="183"/>
      <c r="CE74" s="1569"/>
      <c r="CF74" s="1570"/>
      <c r="CG74" s="1570"/>
      <c r="CH74" s="1570"/>
      <c r="CI74" s="1570"/>
      <c r="CJ74" s="183" t="s">
        <v>47</v>
      </c>
      <c r="CK74" s="183"/>
      <c r="CL74" s="205"/>
      <c r="CM74" s="4"/>
      <c r="CS74" s="225"/>
      <c r="DA74" s="177"/>
      <c r="DB74" s="1724" t="s">
        <v>2274</v>
      </c>
      <c r="DC74" s="1725"/>
      <c r="DD74" s="1725"/>
      <c r="DE74" s="1725"/>
      <c r="DF74" s="1725"/>
      <c r="DG74" s="1725"/>
      <c r="DH74" s="1725"/>
      <c r="DI74" s="1726"/>
      <c r="DJ74" s="1579"/>
      <c r="DK74" s="1570"/>
      <c r="DL74" s="1570"/>
      <c r="DM74" s="1570"/>
      <c r="DN74" s="1570"/>
      <c r="DO74" s="183" t="s">
        <v>47</v>
      </c>
      <c r="DP74" s="183"/>
      <c r="DQ74" s="1569"/>
      <c r="DR74" s="1570"/>
      <c r="DS74" s="1570"/>
      <c r="DT74" s="1570"/>
      <c r="DU74" s="1570"/>
      <c r="DV74" s="183" t="s">
        <v>47</v>
      </c>
      <c r="DW74" s="183"/>
      <c r="DX74" s="1569"/>
      <c r="DY74" s="1570"/>
      <c r="DZ74" s="1570"/>
      <c r="EA74" s="1570"/>
      <c r="EB74" s="1570"/>
      <c r="EC74" s="183" t="s">
        <v>47</v>
      </c>
      <c r="ED74" s="183"/>
      <c r="EE74" s="1569"/>
      <c r="EF74" s="1570"/>
      <c r="EG74" s="1570"/>
      <c r="EH74" s="1570"/>
      <c r="EI74" s="1570"/>
      <c r="EJ74" s="183" t="s">
        <v>47</v>
      </c>
      <c r="EK74" s="183"/>
      <c r="EL74" s="205"/>
      <c r="EM74" s="4"/>
      <c r="ES74" s="225"/>
      <c r="FA74" s="177"/>
      <c r="FB74" s="1724" t="s">
        <v>2274</v>
      </c>
      <c r="FC74" s="1725"/>
      <c r="FD74" s="1725"/>
      <c r="FE74" s="1725"/>
      <c r="FF74" s="1725"/>
      <c r="FG74" s="1725"/>
      <c r="FH74" s="1725"/>
      <c r="FI74" s="1726"/>
      <c r="FJ74" s="1579"/>
      <c r="FK74" s="1570"/>
      <c r="FL74" s="1570"/>
      <c r="FM74" s="1570"/>
      <c r="FN74" s="1570"/>
      <c r="FO74" s="183" t="s">
        <v>47</v>
      </c>
      <c r="FP74" s="183"/>
      <c r="FQ74" s="1569"/>
      <c r="FR74" s="1570"/>
      <c r="FS74" s="1570"/>
      <c r="FT74" s="1570"/>
      <c r="FU74" s="1570"/>
      <c r="FV74" s="183" t="s">
        <v>47</v>
      </c>
      <c r="FW74" s="183"/>
      <c r="FX74" s="1569"/>
      <c r="FY74" s="1570"/>
      <c r="FZ74" s="1570"/>
      <c r="GA74" s="1570"/>
      <c r="GB74" s="1570"/>
      <c r="GC74" s="183" t="s">
        <v>47</v>
      </c>
      <c r="GD74" s="183"/>
      <c r="GE74" s="1569"/>
      <c r="GF74" s="1570"/>
      <c r="GG74" s="1570"/>
      <c r="GH74" s="1570"/>
      <c r="GI74" s="1570"/>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GE59:GI59"/>
    <mergeCell ref="FB60:FI60"/>
    <mergeCell ref="FK60:FP60"/>
    <mergeCell ref="FR60:FV60"/>
    <mergeCell ref="FY60:GC60"/>
    <mergeCell ref="GF60:GJ60"/>
    <mergeCell ref="FB61:FI61"/>
    <mergeCell ref="FJ61:FN61"/>
    <mergeCell ref="FQ61:FU61"/>
    <mergeCell ref="FX61:GB61"/>
    <mergeCell ref="GE61:GI61"/>
    <mergeCell ref="FB57:FI57"/>
    <mergeCell ref="FK57:FO57"/>
    <mergeCell ref="FR57:FW57"/>
    <mergeCell ref="FY57:GD57"/>
    <mergeCell ref="FB58:FI58"/>
    <mergeCell ref="FK58:FO58"/>
    <mergeCell ref="FR58:FW58"/>
    <mergeCell ref="FY58:GD58"/>
    <mergeCell ref="FB59:FI59"/>
    <mergeCell ref="FK59:FP59"/>
    <mergeCell ref="FR59:FW59"/>
    <mergeCell ref="FY59:GC5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GE47:GI47"/>
    <mergeCell ref="FB48:FI48"/>
    <mergeCell ref="FK48:FP48"/>
    <mergeCell ref="FR48:FV48"/>
    <mergeCell ref="FY48:GC48"/>
    <mergeCell ref="GF48:GJ48"/>
    <mergeCell ref="FB49:FI49"/>
    <mergeCell ref="FJ49:FN49"/>
    <mergeCell ref="FQ49:FU49"/>
    <mergeCell ref="FX49:GB49"/>
    <mergeCell ref="GE49:GI49"/>
    <mergeCell ref="FB45:FI45"/>
    <mergeCell ref="FK45:FO45"/>
    <mergeCell ref="FR45:FW45"/>
    <mergeCell ref="FY45:GD45"/>
    <mergeCell ref="FB46:FI46"/>
    <mergeCell ref="FK46:FO46"/>
    <mergeCell ref="FR46:FW46"/>
    <mergeCell ref="FY46:GD46"/>
    <mergeCell ref="FB47:FI47"/>
    <mergeCell ref="FK47:FP47"/>
    <mergeCell ref="FR47:FW47"/>
    <mergeCell ref="FY47:GC47"/>
    <mergeCell ref="FA37:GJ37"/>
    <mergeCell ref="FB41:FI41"/>
    <mergeCell ref="FJ41:FP41"/>
    <mergeCell ref="FB42:FI42"/>
    <mergeCell ref="FB43:FI44"/>
    <mergeCell ref="FS43:FW43"/>
    <mergeCell ref="FZ43:GI43"/>
    <mergeCell ref="FK44:FR44"/>
    <mergeCell ref="FU44:FX44"/>
    <mergeCell ref="FB31:FI32"/>
    <mergeCell ref="FK31:FP31"/>
    <mergeCell ref="FT31:FY31"/>
    <mergeCell ref="GC31:GH31"/>
    <mergeCell ref="FM32:FO32"/>
    <mergeCell ref="FP32:FQ32"/>
    <mergeCell ref="FV32:FX32"/>
    <mergeCell ref="FY32:FZ32"/>
    <mergeCell ref="GE32:GG32"/>
    <mergeCell ref="GH32:GI32"/>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12:FI13"/>
    <mergeCell ref="FJ12:FR12"/>
    <mergeCell ref="FS12:GA12"/>
    <mergeCell ref="GB12:GJ12"/>
    <mergeCell ref="FJ13:FR13"/>
    <mergeCell ref="FS13:GA13"/>
    <mergeCell ref="GB13:GJ13"/>
    <mergeCell ref="FB14:FI15"/>
    <mergeCell ref="FJ14:FR15"/>
    <mergeCell ref="FS14:GA15"/>
    <mergeCell ref="GB14:GJ15"/>
    <mergeCell ref="FA7:FI7"/>
    <mergeCell ref="FJ7:FR7"/>
    <mergeCell ref="FA9:FK9"/>
    <mergeCell ref="FB10:FI10"/>
    <mergeCell ref="FJ10:FR10"/>
    <mergeCell ref="FS10:GA10"/>
    <mergeCell ref="GB10:GJ10"/>
    <mergeCell ref="FB11:FI11"/>
    <mergeCell ref="FJ11:FR11"/>
    <mergeCell ref="FS11:GA11"/>
    <mergeCell ref="GB11:GJ1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0:DI60"/>
    <mergeCell ref="DK60:DP60"/>
    <mergeCell ref="DR60:DV60"/>
    <mergeCell ref="DY60:EC60"/>
    <mergeCell ref="EF60:EJ60"/>
    <mergeCell ref="DB61:DI61"/>
    <mergeCell ref="DJ61:DN61"/>
    <mergeCell ref="DQ61:DU61"/>
    <mergeCell ref="DX61:EB61"/>
    <mergeCell ref="EE61:EI61"/>
    <mergeCell ref="DB58:DI58"/>
    <mergeCell ref="DK58:DO58"/>
    <mergeCell ref="DR58:DW58"/>
    <mergeCell ref="DY58:ED58"/>
    <mergeCell ref="DB59:DI59"/>
    <mergeCell ref="DK59:DP59"/>
    <mergeCell ref="DR59:DW59"/>
    <mergeCell ref="DY59:EC59"/>
    <mergeCell ref="EE59:EI59"/>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49:DI49"/>
    <mergeCell ref="DJ49:DN49"/>
    <mergeCell ref="DQ49:DU49"/>
    <mergeCell ref="DX49:EB49"/>
    <mergeCell ref="EE49:EI49"/>
    <mergeCell ref="DB50:DI50"/>
    <mergeCell ref="DJ50:DN50"/>
    <mergeCell ref="DQ50:DU50"/>
    <mergeCell ref="DX50:EB50"/>
    <mergeCell ref="EE50:EI50"/>
    <mergeCell ref="DB47:DI47"/>
    <mergeCell ref="DK47:DP47"/>
    <mergeCell ref="DR47:DW47"/>
    <mergeCell ref="DY47:EC47"/>
    <mergeCell ref="EE47:EI47"/>
    <mergeCell ref="DB48:DI48"/>
    <mergeCell ref="DK48:DP48"/>
    <mergeCell ref="DR48:DV48"/>
    <mergeCell ref="DY48:EC48"/>
    <mergeCell ref="EF48:EJ48"/>
    <mergeCell ref="DZ43:EI43"/>
    <mergeCell ref="DK44:DR44"/>
    <mergeCell ref="DU44:DX44"/>
    <mergeCell ref="DB45:DI45"/>
    <mergeCell ref="DK45:DO45"/>
    <mergeCell ref="DR45:DW45"/>
    <mergeCell ref="DY45:ED45"/>
    <mergeCell ref="DB46:DI46"/>
    <mergeCell ref="DK46:DO46"/>
    <mergeCell ref="DR46:DW46"/>
    <mergeCell ref="DY46:ED4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T25:DV25"/>
    <mergeCell ref="DW25:DZ25"/>
    <mergeCell ref="EC25:EE25"/>
    <mergeCell ref="EF25:EI25"/>
    <mergeCell ref="DB26:DI28"/>
    <mergeCell ref="DK26:DO26"/>
    <mergeCell ref="DP26:DQ26"/>
    <mergeCell ref="DT26:DX26"/>
    <mergeCell ref="DY26:DZ26"/>
    <mergeCell ref="EC26:EG26"/>
    <mergeCell ref="EH26:EI26"/>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DS14:EA15"/>
    <mergeCell ref="EB14:EJ15"/>
    <mergeCell ref="DB16:DI16"/>
    <mergeCell ref="DK16:DO16"/>
    <mergeCell ref="DP16:DQ16"/>
    <mergeCell ref="DT16:DX16"/>
    <mergeCell ref="DY16:DZ16"/>
    <mergeCell ref="EC16:EG16"/>
    <mergeCell ref="EH16:EI16"/>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CE71:CI71"/>
    <mergeCell ref="BB72:BI72"/>
    <mergeCell ref="BK72:BP72"/>
    <mergeCell ref="BR72:BV72"/>
    <mergeCell ref="BY72:CC72"/>
    <mergeCell ref="CF72:CJ72"/>
    <mergeCell ref="BB73:BI73"/>
    <mergeCell ref="BJ73:BN73"/>
    <mergeCell ref="BQ73:BU73"/>
    <mergeCell ref="BX73:CB73"/>
    <mergeCell ref="CE73:CI73"/>
    <mergeCell ref="BB69:BI69"/>
    <mergeCell ref="BK69:BO69"/>
    <mergeCell ref="BR69:BW69"/>
    <mergeCell ref="BY69:CD69"/>
    <mergeCell ref="BB70:BI70"/>
    <mergeCell ref="BK70:BO70"/>
    <mergeCell ref="BR70:BW70"/>
    <mergeCell ref="BY70:CD70"/>
    <mergeCell ref="BB71:BI71"/>
    <mergeCell ref="BK71:BP71"/>
    <mergeCell ref="BR71:BW71"/>
    <mergeCell ref="BY71:CC7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CE59:CI59"/>
    <mergeCell ref="BB60:BI60"/>
    <mergeCell ref="BK60:BP60"/>
    <mergeCell ref="BR60:BV60"/>
    <mergeCell ref="BY60:CC60"/>
    <mergeCell ref="CF60:CJ60"/>
    <mergeCell ref="BB61:BI61"/>
    <mergeCell ref="BJ61:BN61"/>
    <mergeCell ref="BQ61:BU61"/>
    <mergeCell ref="BX61:CB61"/>
    <mergeCell ref="CE61:CI61"/>
    <mergeCell ref="BB57:BI57"/>
    <mergeCell ref="BK57:BO57"/>
    <mergeCell ref="BR57:BW57"/>
    <mergeCell ref="BY57:CD57"/>
    <mergeCell ref="BB58:BI58"/>
    <mergeCell ref="BK58:BO58"/>
    <mergeCell ref="BR58:BW58"/>
    <mergeCell ref="BY58:CD58"/>
    <mergeCell ref="BB59:BI59"/>
    <mergeCell ref="BK59:BP59"/>
    <mergeCell ref="BR59:BW59"/>
    <mergeCell ref="BY59:CC5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CE47:CI47"/>
    <mergeCell ref="BB48:BI48"/>
    <mergeCell ref="BK48:BP48"/>
    <mergeCell ref="BR48:BV48"/>
    <mergeCell ref="BY48:CC48"/>
    <mergeCell ref="CF48:CJ48"/>
    <mergeCell ref="BB49:BI49"/>
    <mergeCell ref="BJ49:BN49"/>
    <mergeCell ref="BQ49:BU49"/>
    <mergeCell ref="BX49:CB49"/>
    <mergeCell ref="CE49:CI49"/>
    <mergeCell ref="BB45:BI45"/>
    <mergeCell ref="BK45:BO45"/>
    <mergeCell ref="BR45:BW45"/>
    <mergeCell ref="BY45:CD45"/>
    <mergeCell ref="BB46:BI46"/>
    <mergeCell ref="BK46:BO46"/>
    <mergeCell ref="BR46:BW46"/>
    <mergeCell ref="BY46:CD46"/>
    <mergeCell ref="BB47:BI47"/>
    <mergeCell ref="BK47:BP47"/>
    <mergeCell ref="BR47:BW47"/>
    <mergeCell ref="BY47:CC47"/>
    <mergeCell ref="BA37:CJ37"/>
    <mergeCell ref="BB41:BI41"/>
    <mergeCell ref="BJ41:BP41"/>
    <mergeCell ref="BB42:BI42"/>
    <mergeCell ref="BB43:BI44"/>
    <mergeCell ref="BS43:BW43"/>
    <mergeCell ref="BZ43:CI43"/>
    <mergeCell ref="BK44:BR44"/>
    <mergeCell ref="BU44:BX44"/>
    <mergeCell ref="BB31:BI32"/>
    <mergeCell ref="BK31:BP31"/>
    <mergeCell ref="BT31:BY31"/>
    <mergeCell ref="CC31:CH31"/>
    <mergeCell ref="BM32:BO32"/>
    <mergeCell ref="BP32:BQ32"/>
    <mergeCell ref="BV32:BX32"/>
    <mergeCell ref="BY32:BZ32"/>
    <mergeCell ref="CE32:CG32"/>
    <mergeCell ref="CH32:CI32"/>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12:BI13"/>
    <mergeCell ref="BJ12:BR12"/>
    <mergeCell ref="BS12:CA12"/>
    <mergeCell ref="CB12:CJ12"/>
    <mergeCell ref="BJ13:BR13"/>
    <mergeCell ref="BS13:CA13"/>
    <mergeCell ref="CB13:CJ13"/>
    <mergeCell ref="BB14:BI15"/>
    <mergeCell ref="BJ14:BR15"/>
    <mergeCell ref="BS14:CA15"/>
    <mergeCell ref="CB14:CJ15"/>
    <mergeCell ref="BB10:BI10"/>
    <mergeCell ref="BJ10:BR10"/>
    <mergeCell ref="BS10:CA10"/>
    <mergeCell ref="CB10:CJ10"/>
    <mergeCell ref="BB11:BI11"/>
    <mergeCell ref="BJ11:BR11"/>
    <mergeCell ref="BS11:CA11"/>
    <mergeCell ref="CB11:CJ11"/>
    <mergeCell ref="BD1:CI1"/>
    <mergeCell ref="B73:I73"/>
    <mergeCell ref="J73:N73"/>
    <mergeCell ref="Q73:U73"/>
    <mergeCell ref="X73:AB73"/>
    <mergeCell ref="AE73:AI73"/>
    <mergeCell ref="B74:I74"/>
    <mergeCell ref="J74:N74"/>
    <mergeCell ref="Q74:U74"/>
    <mergeCell ref="X74:AB74"/>
    <mergeCell ref="AE74:AI74"/>
    <mergeCell ref="B71:I71"/>
    <mergeCell ref="K71:P71"/>
    <mergeCell ref="R71:W71"/>
    <mergeCell ref="Y71:AC71"/>
    <mergeCell ref="AE71:AI71"/>
    <mergeCell ref="B72:I72"/>
    <mergeCell ref="K72:P72"/>
    <mergeCell ref="R72:V72"/>
    <mergeCell ref="Y72:AC72"/>
    <mergeCell ref="AF72:AJ7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61:I61"/>
    <mergeCell ref="J61:N61"/>
    <mergeCell ref="Q61:U61"/>
    <mergeCell ref="X61:AB61"/>
    <mergeCell ref="AE61:AI61"/>
    <mergeCell ref="B62:I62"/>
    <mergeCell ref="J62:N62"/>
    <mergeCell ref="Q62:U62"/>
    <mergeCell ref="X62:AB62"/>
    <mergeCell ref="AE62:AI62"/>
    <mergeCell ref="B59:I59"/>
    <mergeCell ref="K59:P59"/>
    <mergeCell ref="R59:W59"/>
    <mergeCell ref="Y59:AC59"/>
    <mergeCell ref="AE59:AI59"/>
    <mergeCell ref="B60:I60"/>
    <mergeCell ref="K60:P60"/>
    <mergeCell ref="R60:V60"/>
    <mergeCell ref="Y60:AC60"/>
    <mergeCell ref="AF60:AJ6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49:I49"/>
    <mergeCell ref="J49:N49"/>
    <mergeCell ref="Q49:U49"/>
    <mergeCell ref="X49:AB49"/>
    <mergeCell ref="AE49:AI49"/>
    <mergeCell ref="B50:I50"/>
    <mergeCell ref="J50:N50"/>
    <mergeCell ref="Q50:U50"/>
    <mergeCell ref="X50:AB50"/>
    <mergeCell ref="AE50:AI50"/>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3:I44"/>
    <mergeCell ref="S43:W43"/>
    <mergeCell ref="Z43:AI43"/>
    <mergeCell ref="K44:R44"/>
    <mergeCell ref="U44:X44"/>
    <mergeCell ref="B45:I45"/>
    <mergeCell ref="K45:O45"/>
    <mergeCell ref="R45:W45"/>
    <mergeCell ref="Y45:AD45"/>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K25:M25"/>
    <mergeCell ref="N25:Q25"/>
    <mergeCell ref="T25:V25"/>
    <mergeCell ref="W25:Z25"/>
    <mergeCell ref="AC25:AE25"/>
    <mergeCell ref="AF25:AI25"/>
    <mergeCell ref="K24:M24"/>
    <mergeCell ref="N24:R24"/>
    <mergeCell ref="T24:V24"/>
    <mergeCell ref="W24:AA24"/>
    <mergeCell ref="AC24:AE24"/>
    <mergeCell ref="AF24:AJ24"/>
    <mergeCell ref="AC23:AE23"/>
    <mergeCell ref="AF23:AI23"/>
    <mergeCell ref="AF20:AJ20"/>
    <mergeCell ref="K21:M21"/>
    <mergeCell ref="N21:Q21"/>
    <mergeCell ref="T21:V21"/>
    <mergeCell ref="W21:Z21"/>
    <mergeCell ref="AC21:AE21"/>
    <mergeCell ref="AF21:AI21"/>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B14:I15"/>
    <mergeCell ref="J14:R15"/>
    <mergeCell ref="S14:AA15"/>
    <mergeCell ref="AB14:AJ15"/>
    <mergeCell ref="B16:I16"/>
    <mergeCell ref="K16:O16"/>
    <mergeCell ref="P16:Q16"/>
    <mergeCell ref="T16:X16"/>
    <mergeCell ref="Y16:Z16"/>
    <mergeCell ref="AC16:AG16"/>
    <mergeCell ref="AH16:AI16"/>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Check Box 106">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Check Box 10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Check Box 108">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Check Box 109">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Check Box 110">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Check Box 111">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Check Box 112">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Check Box 113">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Check Box 114">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Check Box 115">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Check Box 116">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Check Box 119">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Check Box 12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Check Box 123">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Check Box 12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Check Box 128">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Check Box 129">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Check Box 130">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Check Box 131">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Check Box 132">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Check Box 133">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Check Box 134">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Check Box 135">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Check Box 136">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Check Box 137">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Check Box 138">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Check Box 139">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284" t="s">
        <v>2475</v>
      </c>
      <c r="B1" s="1284"/>
      <c r="C1" s="1284"/>
      <c r="D1" s="1284"/>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row>
    <row r="2" spans="1:31" ht="15.75" customHeight="1">
      <c r="A2" s="1286" t="s">
        <v>2739</v>
      </c>
      <c r="B2" s="1286"/>
      <c r="C2" s="1286"/>
      <c r="D2" s="1286"/>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row>
    <row r="3" spans="1:31" s="318" customFormat="1" ht="15" customHeight="1">
      <c r="A3" s="365" t="s">
        <v>2740</v>
      </c>
      <c r="B3" s="365"/>
      <c r="C3" s="365"/>
      <c r="D3" s="365"/>
      <c r="E3" s="365"/>
      <c r="F3" s="365"/>
      <c r="G3" s="365"/>
      <c r="H3" s="365"/>
      <c r="I3" s="365"/>
      <c r="J3" s="365"/>
      <c r="K3" s="1287"/>
      <c r="L3" s="1287"/>
      <c r="M3" s="1287"/>
      <c r="N3" s="1287"/>
      <c r="O3" s="1287"/>
      <c r="P3" s="1287"/>
      <c r="Q3" s="1287"/>
      <c r="R3" s="1287"/>
      <c r="S3" s="1287"/>
      <c r="T3" s="1287"/>
      <c r="U3" s="1287"/>
      <c r="V3" s="1287"/>
      <c r="W3" s="1287"/>
      <c r="X3" s="1287"/>
      <c r="Y3" s="1287"/>
      <c r="Z3" s="1287"/>
      <c r="AA3" s="1287"/>
      <c r="AB3" s="1287"/>
      <c r="AC3" s="1287"/>
    </row>
    <row r="4" spans="1:31" s="318" customFormat="1" ht="15" customHeight="1">
      <c r="A4" s="320" t="s">
        <v>2741</v>
      </c>
      <c r="B4" s="320"/>
      <c r="C4" s="320"/>
      <c r="D4" s="320"/>
      <c r="E4" s="320"/>
      <c r="F4" s="320"/>
      <c r="G4" s="320"/>
      <c r="H4" s="320"/>
      <c r="I4" s="320"/>
      <c r="J4" s="320"/>
      <c r="K4" s="1202"/>
      <c r="L4" s="1202"/>
      <c r="M4" s="1202"/>
      <c r="N4" s="1202"/>
      <c r="O4" s="1202"/>
      <c r="P4" s="1202"/>
      <c r="Q4" s="1202"/>
      <c r="R4" s="1202"/>
      <c r="S4" s="1202"/>
      <c r="T4" s="1202"/>
      <c r="U4" s="1202"/>
      <c r="V4" s="1202"/>
      <c r="W4" s="1202"/>
      <c r="X4" s="1202"/>
      <c r="Y4" s="1202"/>
      <c r="Z4" s="1202"/>
      <c r="AA4" s="1202"/>
      <c r="AB4" s="1202"/>
      <c r="AC4" s="1202"/>
      <c r="AD4" s="317"/>
    </row>
    <row r="5" spans="1:31" s="318" customFormat="1" ht="15" customHeight="1">
      <c r="A5" s="320" t="s">
        <v>2742</v>
      </c>
      <c r="B5" s="320"/>
      <c r="C5" s="320"/>
      <c r="D5" s="320"/>
      <c r="E5" s="320"/>
      <c r="F5" s="320"/>
      <c r="G5" s="320"/>
      <c r="H5" s="320"/>
      <c r="I5" s="320"/>
      <c r="J5" s="320"/>
      <c r="K5" s="1202"/>
      <c r="L5" s="1202"/>
      <c r="M5" s="1202"/>
      <c r="N5" s="1202"/>
      <c r="O5" s="1202"/>
      <c r="P5" s="1202"/>
      <c r="Q5" s="1202"/>
      <c r="R5" s="1202"/>
      <c r="S5" s="1202"/>
      <c r="T5" s="1202"/>
      <c r="U5" s="1202"/>
      <c r="V5" s="1202"/>
      <c r="W5" s="1202"/>
      <c r="X5" s="1202"/>
      <c r="Y5" s="1202"/>
      <c r="Z5" s="1202"/>
      <c r="AA5" s="1202"/>
      <c r="AB5" s="1202"/>
      <c r="AC5" s="1202"/>
      <c r="AD5" s="317"/>
    </row>
    <row r="6" spans="1:31" s="318" customFormat="1" ht="15" customHeight="1">
      <c r="A6" s="320" t="s">
        <v>2743</v>
      </c>
      <c r="B6" s="320"/>
      <c r="C6" s="320"/>
      <c r="D6" s="320"/>
      <c r="E6" s="320"/>
      <c r="F6" s="320"/>
      <c r="G6" s="320"/>
      <c r="H6" s="320"/>
      <c r="I6" s="320"/>
      <c r="J6" s="320"/>
      <c r="K6" s="1201"/>
      <c r="L6" s="1201"/>
      <c r="M6" s="1201"/>
      <c r="N6" s="322"/>
      <c r="O6" s="322"/>
      <c r="P6" s="322"/>
      <c r="Q6" s="320"/>
      <c r="R6" s="320"/>
      <c r="S6" s="320"/>
      <c r="T6" s="320"/>
      <c r="U6" s="320"/>
      <c r="V6" s="320"/>
      <c r="W6" s="320"/>
      <c r="X6" s="320"/>
      <c r="Y6" s="320"/>
      <c r="Z6" s="320"/>
      <c r="AA6" s="320"/>
      <c r="AB6" s="320"/>
      <c r="AC6" s="320"/>
      <c r="AD6" s="317"/>
    </row>
    <row r="7" spans="1:31" s="318" customFormat="1" ht="15" customHeight="1">
      <c r="A7" s="320" t="s">
        <v>2744</v>
      </c>
      <c r="B7" s="320"/>
      <c r="C7" s="320"/>
      <c r="D7" s="320"/>
      <c r="E7" s="320"/>
      <c r="F7" s="320"/>
      <c r="G7" s="320"/>
      <c r="H7" s="320"/>
      <c r="I7" s="320"/>
      <c r="J7" s="320"/>
      <c r="K7" s="1199"/>
      <c r="L7" s="1199"/>
      <c r="M7" s="1199"/>
      <c r="N7" s="1199"/>
      <c r="O7" s="1199"/>
      <c r="P7" s="1199"/>
      <c r="Q7" s="1199"/>
      <c r="R7" s="1199"/>
      <c r="S7" s="1199"/>
      <c r="T7" s="1199"/>
      <c r="U7" s="1199"/>
      <c r="V7" s="1199"/>
      <c r="W7" s="1199"/>
      <c r="X7" s="1199"/>
      <c r="Y7" s="1199"/>
      <c r="Z7" s="1199"/>
      <c r="AA7" s="1199"/>
      <c r="AB7" s="1199"/>
      <c r="AC7" s="1199"/>
      <c r="AD7" s="317"/>
    </row>
    <row r="8" spans="1:31" s="318" customFormat="1" ht="15" customHeight="1">
      <c r="A8" s="320" t="s">
        <v>2745</v>
      </c>
      <c r="B8" s="320"/>
      <c r="C8" s="320"/>
      <c r="D8" s="320"/>
      <c r="E8" s="320"/>
      <c r="F8" s="320"/>
      <c r="G8" s="320"/>
      <c r="H8" s="320"/>
      <c r="I8" s="320"/>
      <c r="J8" s="320"/>
      <c r="K8" s="1204"/>
      <c r="L8" s="1204"/>
      <c r="M8" s="1204"/>
      <c r="N8" s="1204"/>
      <c r="O8" s="1204"/>
      <c r="P8" s="1204"/>
      <c r="Q8" s="1204"/>
      <c r="R8" s="1204"/>
      <c r="S8" s="1204"/>
      <c r="T8" s="1204"/>
      <c r="U8" s="1204"/>
      <c r="V8" s="1204"/>
      <c r="W8" s="1204"/>
      <c r="X8" s="1204"/>
      <c r="Y8" s="1204"/>
      <c r="Z8" s="1204"/>
      <c r="AA8" s="1204"/>
      <c r="AB8" s="1204"/>
      <c r="AC8" s="1204"/>
      <c r="AD8" s="317"/>
    </row>
    <row r="9" spans="1:31" s="318" customFormat="1" ht="9.9499999999999993" customHeight="1">
      <c r="A9" s="320"/>
      <c r="B9" s="320"/>
      <c r="C9" s="320"/>
      <c r="D9" s="320"/>
      <c r="E9" s="320"/>
      <c r="F9" s="320"/>
      <c r="G9" s="320"/>
      <c r="H9" s="320"/>
      <c r="I9" s="320"/>
      <c r="J9" s="320"/>
      <c r="K9" s="366"/>
      <c r="L9" s="366"/>
      <c r="M9" s="366"/>
      <c r="N9" s="366"/>
      <c r="O9" s="367"/>
      <c r="P9" s="367"/>
      <c r="Q9" s="367"/>
      <c r="R9" s="367"/>
      <c r="S9" s="367"/>
      <c r="T9" s="367"/>
      <c r="U9" s="358"/>
      <c r="V9" s="358"/>
      <c r="W9" s="358"/>
      <c r="X9" s="358"/>
      <c r="Y9" s="358"/>
      <c r="Z9" s="358"/>
      <c r="AA9" s="358"/>
      <c r="AB9" s="358"/>
      <c r="AC9" s="358"/>
      <c r="AD9" s="317"/>
    </row>
    <row r="10" spans="1:31" s="318" customFormat="1" ht="15" customHeight="1" thickBot="1">
      <c r="A10" s="368" t="s">
        <v>2746</v>
      </c>
      <c r="B10" s="368"/>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17"/>
    </row>
    <row r="11" spans="1:31" s="318" customFormat="1" ht="15" customHeight="1" thickBot="1">
      <c r="A11" s="369" t="s">
        <v>2747</v>
      </c>
      <c r="B11" s="369"/>
      <c r="C11" s="369"/>
      <c r="D11" s="369"/>
      <c r="E11" s="369"/>
      <c r="F11" s="370"/>
      <c r="G11" s="370"/>
      <c r="H11" s="370"/>
      <c r="I11" s="370"/>
      <c r="J11" s="370"/>
      <c r="K11" s="370" t="s">
        <v>2571</v>
      </c>
      <c r="L11" s="1288" t="str">
        <f>IFERROR(VLOOKUP(AE11,AF84:AS93,2,FALSE),"")</f>
        <v/>
      </c>
      <c r="M11" s="1288"/>
      <c r="N11" s="1288"/>
      <c r="O11" s="1277" t="s">
        <v>2572</v>
      </c>
      <c r="P11" s="1277"/>
      <c r="Q11" s="1277"/>
      <c r="R11" s="1288" t="str">
        <f>IFERROR(VLOOKUP(AE11,AF84:AR93,3,FALSE),"")</f>
        <v/>
      </c>
      <c r="S11" s="1288"/>
      <c r="T11" s="1288"/>
      <c r="U11" s="1277" t="s">
        <v>2573</v>
      </c>
      <c r="V11" s="1277"/>
      <c r="W11" s="1277"/>
      <c r="X11" s="1289" t="str">
        <f>IFERROR(VLOOKUP(AE11,AF84:AR93,4,FALSE),"")</f>
        <v/>
      </c>
      <c r="Y11" s="1289"/>
      <c r="Z11" s="1289"/>
      <c r="AA11" s="1289"/>
      <c r="AB11" s="1289"/>
      <c r="AC11" s="369" t="s">
        <v>17</v>
      </c>
      <c r="AD11" s="317"/>
      <c r="AE11" s="372"/>
    </row>
    <row r="12" spans="1:31" s="318" customFormat="1" ht="15" customHeight="1">
      <c r="A12" s="369" t="s">
        <v>2742</v>
      </c>
      <c r="B12" s="369"/>
      <c r="C12" s="369"/>
      <c r="D12" s="369"/>
      <c r="E12" s="369"/>
      <c r="F12" s="373"/>
      <c r="G12" s="373"/>
      <c r="H12" s="373"/>
      <c r="I12" s="373"/>
      <c r="J12" s="373"/>
      <c r="K12" s="1290" t="str">
        <f>IFERROR(VLOOKUP(AE11,AF84:AR93,5,FALSE),"")</f>
        <v/>
      </c>
      <c r="L12" s="1290"/>
      <c r="M12" s="1290"/>
      <c r="N12" s="1290"/>
      <c r="O12" s="1290"/>
      <c r="P12" s="1290"/>
      <c r="Q12" s="1290"/>
      <c r="R12" s="1290"/>
      <c r="S12" s="1290"/>
      <c r="T12" s="1290"/>
      <c r="U12" s="1290"/>
      <c r="V12" s="1290"/>
      <c r="W12" s="1290"/>
      <c r="X12" s="1290"/>
      <c r="Y12" s="1290"/>
      <c r="Z12" s="1290"/>
      <c r="AA12" s="1290"/>
      <c r="AB12" s="1290"/>
      <c r="AC12" s="1290"/>
      <c r="AD12" s="317"/>
    </row>
    <row r="13" spans="1:31" s="318" customFormat="1" ht="15" customHeight="1">
      <c r="A13" s="369" t="s">
        <v>2748</v>
      </c>
      <c r="B13" s="369"/>
      <c r="C13" s="369"/>
      <c r="D13" s="369"/>
      <c r="E13" s="369"/>
      <c r="F13" s="369"/>
      <c r="G13" s="369"/>
      <c r="H13" s="369"/>
      <c r="I13" s="369"/>
      <c r="J13" s="369"/>
      <c r="K13" s="370" t="s">
        <v>2571</v>
      </c>
      <c r="L13" s="1288" t="str">
        <f>IFERROR(VLOOKUP(AE11,AF84:AS93,6,FALSE),"")</f>
        <v/>
      </c>
      <c r="M13" s="1288"/>
      <c r="N13" s="1277" t="s">
        <v>2576</v>
      </c>
      <c r="O13" s="1277"/>
      <c r="P13" s="1277"/>
      <c r="Q13" s="1277"/>
      <c r="R13" s="1277"/>
      <c r="S13" s="1289" t="str">
        <f>IFERROR(VLOOKUP(AE11,AF84:AR93,7,FALSE),"")</f>
        <v/>
      </c>
      <c r="T13" s="1289"/>
      <c r="U13" s="1277" t="s">
        <v>2577</v>
      </c>
      <c r="V13" s="1277"/>
      <c r="W13" s="1277"/>
      <c r="X13" s="1277"/>
      <c r="Y13" s="1289" t="str">
        <f>IFERROR(VLOOKUP(AE11,AF84:AR93,8,FALSE),"")</f>
        <v/>
      </c>
      <c r="Z13" s="1289"/>
      <c r="AA13" s="1289"/>
      <c r="AB13" s="1289"/>
      <c r="AC13" s="369" t="s">
        <v>17</v>
      </c>
      <c r="AD13" s="317"/>
    </row>
    <row r="14" spans="1:31" s="318" customFormat="1" ht="15" customHeight="1">
      <c r="A14" s="369"/>
      <c r="B14" s="369"/>
      <c r="C14" s="369"/>
      <c r="D14" s="369"/>
      <c r="E14" s="369"/>
      <c r="F14" s="369"/>
      <c r="G14" s="369"/>
      <c r="H14" s="369"/>
      <c r="I14" s="369"/>
      <c r="J14" s="369"/>
      <c r="K14" s="1290" t="str">
        <f>IFERROR(VLOOKUP(AE11,AF84:AR93,9,FALSE),"")</f>
        <v/>
      </c>
      <c r="L14" s="1290"/>
      <c r="M14" s="1290"/>
      <c r="N14" s="1290"/>
      <c r="O14" s="1290"/>
      <c r="P14" s="1290"/>
      <c r="Q14" s="1290"/>
      <c r="R14" s="1290"/>
      <c r="S14" s="1290"/>
      <c r="T14" s="1290"/>
      <c r="U14" s="1290"/>
      <c r="V14" s="1290"/>
      <c r="W14" s="1290"/>
      <c r="X14" s="1290"/>
      <c r="Y14" s="1290"/>
      <c r="Z14" s="1290"/>
      <c r="AA14" s="1290"/>
      <c r="AB14" s="1290"/>
      <c r="AC14" s="1290"/>
      <c r="AD14" s="317"/>
    </row>
    <row r="15" spans="1:31" s="318" customFormat="1" ht="15" customHeight="1">
      <c r="A15" s="369" t="s">
        <v>2749</v>
      </c>
      <c r="B15" s="369"/>
      <c r="C15" s="369"/>
      <c r="D15" s="369"/>
      <c r="E15" s="369"/>
      <c r="F15" s="369"/>
      <c r="G15" s="369"/>
      <c r="H15" s="369"/>
      <c r="I15" s="369"/>
      <c r="J15" s="369"/>
      <c r="K15" s="1291" t="str">
        <f>IFERROR(VLOOKUP(AE11,AF84:AR93,10,FALSE),"")</f>
        <v/>
      </c>
      <c r="L15" s="1291"/>
      <c r="M15" s="1291"/>
      <c r="N15" s="360"/>
      <c r="O15" s="360"/>
      <c r="P15" s="360"/>
      <c r="Q15" s="369"/>
      <c r="R15" s="369"/>
      <c r="S15" s="369"/>
      <c r="T15" s="369"/>
      <c r="U15" s="369"/>
      <c r="V15" s="369"/>
      <c r="W15" s="369"/>
      <c r="X15" s="369"/>
      <c r="Y15" s="369"/>
      <c r="Z15" s="369"/>
      <c r="AA15" s="369"/>
      <c r="AB15" s="369"/>
      <c r="AC15" s="369"/>
      <c r="AD15" s="317"/>
    </row>
    <row r="16" spans="1:31" s="318" customFormat="1" ht="15" customHeight="1">
      <c r="A16" s="369" t="s">
        <v>2750</v>
      </c>
      <c r="B16" s="369"/>
      <c r="C16" s="369"/>
      <c r="D16" s="369"/>
      <c r="E16" s="369"/>
      <c r="F16" s="369"/>
      <c r="G16" s="369"/>
      <c r="H16" s="369"/>
      <c r="I16" s="369"/>
      <c r="J16" s="369"/>
      <c r="K16" s="1226" t="str">
        <f>IFERROR(VLOOKUP(AE11,AF84:AR93,11,FALSE),"")</f>
        <v/>
      </c>
      <c r="L16" s="1226"/>
      <c r="M16" s="1226"/>
      <c r="N16" s="1226"/>
      <c r="O16" s="1226"/>
      <c r="P16" s="1226"/>
      <c r="Q16" s="1226"/>
      <c r="R16" s="1226"/>
      <c r="S16" s="1226"/>
      <c r="T16" s="1226"/>
      <c r="U16" s="1226"/>
      <c r="V16" s="1226"/>
      <c r="W16" s="1226"/>
      <c r="X16" s="1226"/>
      <c r="Y16" s="1226"/>
      <c r="Z16" s="1226"/>
      <c r="AA16" s="1226"/>
      <c r="AB16" s="1226"/>
      <c r="AC16" s="1226"/>
      <c r="AD16" s="317"/>
    </row>
    <row r="17" spans="1:31" s="318" customFormat="1" ht="15" customHeight="1">
      <c r="A17" s="369" t="s">
        <v>2751</v>
      </c>
      <c r="B17" s="369"/>
      <c r="C17" s="369"/>
      <c r="D17" s="369"/>
      <c r="E17" s="369"/>
      <c r="F17" s="369"/>
      <c r="G17" s="369"/>
      <c r="H17" s="369"/>
      <c r="I17" s="369"/>
      <c r="J17" s="369"/>
      <c r="K17" s="1227" t="str">
        <f>IFERROR(VLOOKUP(AE11,AF84:AR93,12,FALSE),"")</f>
        <v/>
      </c>
      <c r="L17" s="1227"/>
      <c r="M17" s="1227"/>
      <c r="N17" s="1227"/>
      <c r="O17" s="1227"/>
      <c r="P17" s="1227"/>
      <c r="Q17" s="1227"/>
      <c r="R17" s="1227"/>
      <c r="S17" s="1227"/>
      <c r="T17" s="1227"/>
      <c r="U17" s="1227"/>
      <c r="V17" s="1227"/>
      <c r="W17" s="1227"/>
      <c r="X17" s="1227"/>
      <c r="Y17" s="1227"/>
      <c r="Z17" s="1227"/>
      <c r="AA17" s="1227"/>
      <c r="AB17" s="1227"/>
      <c r="AC17" s="1227"/>
      <c r="AD17" s="317"/>
    </row>
    <row r="18" spans="1:31" s="318" customFormat="1" ht="9.9499999999999993" customHeight="1">
      <c r="A18" s="369"/>
      <c r="B18" s="369"/>
      <c r="C18" s="369"/>
      <c r="D18" s="369"/>
      <c r="E18" s="369"/>
      <c r="F18" s="369"/>
      <c r="G18" s="369"/>
      <c r="H18" s="369"/>
      <c r="I18" s="369"/>
      <c r="J18" s="369"/>
      <c r="K18" s="374"/>
      <c r="L18" s="374"/>
      <c r="M18" s="374"/>
      <c r="N18" s="374"/>
      <c r="O18" s="375"/>
      <c r="P18" s="375"/>
      <c r="Q18" s="375"/>
      <c r="R18" s="375"/>
      <c r="S18" s="375"/>
      <c r="T18" s="375"/>
      <c r="U18" s="369"/>
      <c r="V18" s="369"/>
      <c r="W18" s="369"/>
      <c r="X18" s="369"/>
      <c r="Y18" s="369"/>
      <c r="Z18" s="369"/>
      <c r="AA18" s="369"/>
      <c r="AB18" s="369"/>
      <c r="AC18" s="369"/>
      <c r="AD18" s="317"/>
    </row>
    <row r="19" spans="1:31" s="318" customFormat="1" ht="15" customHeight="1">
      <c r="A19" s="368" t="s">
        <v>2752</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17"/>
    </row>
    <row r="20" spans="1:31" s="318" customFormat="1" ht="15" customHeight="1" thickBot="1">
      <c r="A20" s="369" t="s">
        <v>2753</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17"/>
    </row>
    <row r="21" spans="1:31" s="318" customFormat="1" ht="15" customHeight="1" thickBot="1">
      <c r="A21" s="369" t="s">
        <v>2747</v>
      </c>
      <c r="B21" s="369"/>
      <c r="C21" s="369"/>
      <c r="D21" s="369"/>
      <c r="E21" s="369"/>
      <c r="F21" s="370"/>
      <c r="G21" s="370"/>
      <c r="H21" s="370"/>
      <c r="I21" s="370"/>
      <c r="J21" s="370"/>
      <c r="K21" s="370" t="s">
        <v>2571</v>
      </c>
      <c r="L21" s="1288" t="str">
        <f>IFERROR(VLOOKUP(AE21,AF84:AS93,2,FALSE),"")</f>
        <v/>
      </c>
      <c r="M21" s="1288"/>
      <c r="N21" s="1288"/>
      <c r="O21" s="1277" t="s">
        <v>2572</v>
      </c>
      <c r="P21" s="1277"/>
      <c r="Q21" s="1277"/>
      <c r="R21" s="1288" t="str">
        <f>IFERROR(VLOOKUP(AE21,AF84:AR93,3,FALSE),"")</f>
        <v/>
      </c>
      <c r="S21" s="1288"/>
      <c r="T21" s="1288"/>
      <c r="U21" s="1277" t="s">
        <v>2573</v>
      </c>
      <c r="V21" s="1277"/>
      <c r="W21" s="1277"/>
      <c r="X21" s="1289" t="str">
        <f>IFERROR(VLOOKUP(AE21,AF84:AR93,4,FALSE),"")</f>
        <v/>
      </c>
      <c r="Y21" s="1289"/>
      <c r="Z21" s="1289"/>
      <c r="AA21" s="1289"/>
      <c r="AB21" s="371"/>
      <c r="AC21" s="369" t="s">
        <v>17</v>
      </c>
      <c r="AD21" s="317"/>
      <c r="AE21" s="372"/>
    </row>
    <row r="22" spans="1:31" s="318" customFormat="1" ht="15" customHeight="1">
      <c r="A22" s="369" t="s">
        <v>2754</v>
      </c>
      <c r="B22" s="369"/>
      <c r="C22" s="369"/>
      <c r="D22" s="369"/>
      <c r="E22" s="369"/>
      <c r="F22" s="373"/>
      <c r="G22" s="373"/>
      <c r="H22" s="373"/>
      <c r="I22" s="373"/>
      <c r="J22" s="373"/>
      <c r="K22" s="1290" t="str">
        <f>IFERROR(VLOOKUP(AE21,AF84:AR93,5,FALSE),"")</f>
        <v/>
      </c>
      <c r="L22" s="1290"/>
      <c r="M22" s="1290"/>
      <c r="N22" s="1290"/>
      <c r="O22" s="1290"/>
      <c r="P22" s="1290"/>
      <c r="Q22" s="1290"/>
      <c r="R22" s="1290"/>
      <c r="S22" s="1290"/>
      <c r="T22" s="1290"/>
      <c r="U22" s="1290"/>
      <c r="V22" s="1290"/>
      <c r="W22" s="1290"/>
      <c r="X22" s="1290"/>
      <c r="Y22" s="1290"/>
      <c r="Z22" s="1290"/>
      <c r="AA22" s="1290"/>
      <c r="AB22" s="1290"/>
      <c r="AC22" s="1290"/>
      <c r="AD22" s="317"/>
    </row>
    <row r="23" spans="1:31" s="318" customFormat="1" ht="15" customHeight="1">
      <c r="A23" s="369" t="s">
        <v>2748</v>
      </c>
      <c r="B23" s="369"/>
      <c r="C23" s="369"/>
      <c r="D23" s="369"/>
      <c r="E23" s="369"/>
      <c r="F23" s="369"/>
      <c r="G23" s="369"/>
      <c r="H23" s="369"/>
      <c r="I23" s="369"/>
      <c r="J23" s="369"/>
      <c r="K23" s="370" t="s">
        <v>2571</v>
      </c>
      <c r="L23" s="1289" t="str">
        <f>IFERROR(VLOOKUP(AE21,AF84:AS93,6,FALSE),"")</f>
        <v/>
      </c>
      <c r="M23" s="1289"/>
      <c r="N23" s="1277" t="s">
        <v>2576</v>
      </c>
      <c r="O23" s="1277"/>
      <c r="P23" s="1277"/>
      <c r="Q23" s="1277"/>
      <c r="R23" s="1277"/>
      <c r="S23" s="1289" t="str">
        <f>IFERROR(VLOOKUP(AE21,AF84:AR93,7,FALSE),"")</f>
        <v/>
      </c>
      <c r="T23" s="1289"/>
      <c r="U23" s="1277" t="s">
        <v>2577</v>
      </c>
      <c r="V23" s="1277"/>
      <c r="W23" s="1277"/>
      <c r="X23" s="1277"/>
      <c r="Y23" s="1289" t="str">
        <f>IFERROR(VLOOKUP(AE21,AF84:AR93,8,FALSE),"")</f>
        <v/>
      </c>
      <c r="Z23" s="1289"/>
      <c r="AA23" s="1289"/>
      <c r="AB23" s="371"/>
      <c r="AC23" s="369" t="s">
        <v>17</v>
      </c>
      <c r="AD23" s="317"/>
    </row>
    <row r="24" spans="1:31" s="318" customFormat="1" ht="15" customHeight="1">
      <c r="A24" s="369"/>
      <c r="B24" s="369"/>
      <c r="C24" s="369"/>
      <c r="D24" s="369"/>
      <c r="E24" s="369"/>
      <c r="F24" s="369"/>
      <c r="G24" s="369"/>
      <c r="H24" s="369"/>
      <c r="I24" s="369"/>
      <c r="J24" s="369"/>
      <c r="K24" s="1227" t="str">
        <f>IFERROR(VLOOKUP(AE21,AF84:AR93,9,FALSE),"")</f>
        <v/>
      </c>
      <c r="L24" s="1227"/>
      <c r="M24" s="1227"/>
      <c r="N24" s="1227"/>
      <c r="O24" s="1227"/>
      <c r="P24" s="1227"/>
      <c r="Q24" s="1227"/>
      <c r="R24" s="1227"/>
      <c r="S24" s="1227"/>
      <c r="T24" s="1227"/>
      <c r="U24" s="1227"/>
      <c r="V24" s="1227"/>
      <c r="W24" s="1227"/>
      <c r="X24" s="1227"/>
      <c r="Y24" s="1227"/>
      <c r="Z24" s="1227"/>
      <c r="AA24" s="1227"/>
      <c r="AB24" s="1227"/>
      <c r="AC24" s="1227"/>
      <c r="AD24" s="317"/>
    </row>
    <row r="25" spans="1:31" s="318" customFormat="1" ht="15" customHeight="1">
      <c r="A25" s="369" t="s">
        <v>2749</v>
      </c>
      <c r="B25" s="369"/>
      <c r="C25" s="369"/>
      <c r="D25" s="369"/>
      <c r="E25" s="369"/>
      <c r="F25" s="369"/>
      <c r="G25" s="369"/>
      <c r="H25" s="369"/>
      <c r="I25" s="369"/>
      <c r="J25" s="369"/>
      <c r="K25" s="1291" t="str">
        <f>IFERROR(VLOOKUP(AE21,AF84:AR93,10,FALSE),"")</f>
        <v/>
      </c>
      <c r="L25" s="1291"/>
      <c r="M25" s="1291"/>
      <c r="N25" s="360"/>
      <c r="O25" s="360"/>
      <c r="P25" s="360"/>
      <c r="Q25" s="369"/>
      <c r="R25" s="369"/>
      <c r="S25" s="369"/>
      <c r="T25" s="369"/>
      <c r="U25" s="369"/>
      <c r="V25" s="369"/>
      <c r="W25" s="369"/>
      <c r="X25" s="369"/>
      <c r="Y25" s="369"/>
      <c r="Z25" s="369"/>
      <c r="AA25" s="369"/>
      <c r="AB25" s="369"/>
      <c r="AC25" s="369"/>
      <c r="AD25" s="317"/>
    </row>
    <row r="26" spans="1:31" s="318" customFormat="1" ht="15" customHeight="1">
      <c r="A26" s="369" t="s">
        <v>2750</v>
      </c>
      <c r="B26" s="369"/>
      <c r="C26" s="369"/>
      <c r="D26" s="369"/>
      <c r="E26" s="369"/>
      <c r="F26" s="369"/>
      <c r="G26" s="369"/>
      <c r="H26" s="369"/>
      <c r="I26" s="369"/>
      <c r="J26" s="369"/>
      <c r="K26" s="1226" t="str">
        <f>IFERROR(VLOOKUP(AE21,AF84:AR93,11,FALSE),"")</f>
        <v/>
      </c>
      <c r="L26" s="1226"/>
      <c r="M26" s="1226"/>
      <c r="N26" s="1226"/>
      <c r="O26" s="1226"/>
      <c r="P26" s="1226"/>
      <c r="Q26" s="1226"/>
      <c r="R26" s="1226"/>
      <c r="S26" s="1226"/>
      <c r="T26" s="1226"/>
      <c r="U26" s="1226"/>
      <c r="V26" s="1226"/>
      <c r="W26" s="1226"/>
      <c r="X26" s="1226"/>
      <c r="Y26" s="1226"/>
      <c r="Z26" s="1226"/>
      <c r="AA26" s="1226"/>
      <c r="AB26" s="1226"/>
      <c r="AC26" s="1226"/>
      <c r="AD26" s="317"/>
    </row>
    <row r="27" spans="1:31" s="318" customFormat="1" ht="15" customHeight="1">
      <c r="A27" s="369" t="s">
        <v>2751</v>
      </c>
      <c r="B27" s="369"/>
      <c r="C27" s="369"/>
      <c r="D27" s="369"/>
      <c r="E27" s="369"/>
      <c r="F27" s="369"/>
      <c r="G27" s="369"/>
      <c r="H27" s="369"/>
      <c r="I27" s="369"/>
      <c r="J27" s="369"/>
      <c r="K27" s="1227" t="str">
        <f>IFERROR(VLOOKUP(AE21,AF84:AR93,12,FALSE),"")</f>
        <v/>
      </c>
      <c r="L27" s="1227"/>
      <c r="M27" s="1227"/>
      <c r="N27" s="1227"/>
      <c r="O27" s="1227"/>
      <c r="P27" s="1227"/>
      <c r="Q27" s="1227"/>
      <c r="R27" s="1227"/>
      <c r="S27" s="1227"/>
      <c r="T27" s="1227"/>
      <c r="U27" s="1227"/>
      <c r="V27" s="1227"/>
      <c r="W27" s="1227"/>
      <c r="X27" s="1227"/>
      <c r="Y27" s="1227"/>
      <c r="Z27" s="1227"/>
      <c r="AA27" s="1227"/>
      <c r="AB27" s="1227"/>
      <c r="AC27" s="1227"/>
      <c r="AD27" s="317"/>
    </row>
    <row r="28" spans="1:31" s="318" customFormat="1" ht="15" customHeight="1">
      <c r="A28" s="376" t="s">
        <v>2755</v>
      </c>
      <c r="B28" s="376"/>
      <c r="C28" s="376"/>
      <c r="D28" s="376"/>
      <c r="E28" s="376"/>
      <c r="F28" s="376"/>
      <c r="G28" s="376"/>
      <c r="H28" s="376"/>
      <c r="I28" s="376"/>
      <c r="J28" s="376"/>
      <c r="K28" s="1294" t="str">
        <f>IFERROR(VLOOKUP(AE21,AF84:AR93,13,FALSE),"")</f>
        <v/>
      </c>
      <c r="L28" s="1294"/>
      <c r="M28" s="1294"/>
      <c r="N28" s="1294"/>
      <c r="O28" s="1294"/>
      <c r="P28" s="1294"/>
      <c r="Q28" s="1294"/>
      <c r="R28" s="1294"/>
      <c r="S28" s="1294"/>
      <c r="T28" s="1294"/>
      <c r="U28" s="1294"/>
      <c r="V28" s="1294"/>
      <c r="W28" s="1294"/>
      <c r="X28" s="1294"/>
      <c r="Y28" s="1294"/>
      <c r="Z28" s="1294"/>
      <c r="AA28" s="1294"/>
      <c r="AB28" s="1294"/>
      <c r="AC28" s="1294"/>
      <c r="AD28" s="317"/>
    </row>
    <row r="29" spans="1:31" s="318" customFormat="1" ht="5.0999999999999996" customHeight="1">
      <c r="A29" s="369"/>
      <c r="B29" s="1292"/>
      <c r="C29" s="1292"/>
      <c r="D29" s="1292"/>
      <c r="E29" s="1292"/>
      <c r="F29" s="1292"/>
      <c r="G29" s="1292"/>
      <c r="H29" s="1292"/>
      <c r="I29" s="1292"/>
      <c r="J29" s="1292"/>
      <c r="K29" s="1293"/>
      <c r="L29" s="1293"/>
      <c r="M29" s="1293"/>
      <c r="N29" s="1293"/>
      <c r="O29" s="1293"/>
      <c r="P29" s="1293"/>
      <c r="Q29" s="1293"/>
      <c r="R29" s="1293"/>
      <c r="S29" s="1293"/>
      <c r="T29" s="1293"/>
      <c r="U29" s="1293"/>
      <c r="V29" s="1293"/>
      <c r="W29" s="1293"/>
      <c r="X29" s="1293"/>
      <c r="Y29" s="1293"/>
      <c r="Z29" s="1293"/>
      <c r="AA29" s="1293"/>
      <c r="AB29" s="1293"/>
      <c r="AC29" s="1293"/>
      <c r="AD29" s="317"/>
    </row>
    <row r="30" spans="1:31" s="318" customFormat="1" ht="15" customHeight="1" thickBot="1">
      <c r="A30" s="369" t="s">
        <v>2756</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7"/>
    </row>
    <row r="31" spans="1:31" s="318" customFormat="1" ht="15" customHeight="1" thickBot="1">
      <c r="A31" s="369" t="s">
        <v>2747</v>
      </c>
      <c r="B31" s="369"/>
      <c r="C31" s="369"/>
      <c r="D31" s="369"/>
      <c r="E31" s="369"/>
      <c r="F31" s="370"/>
      <c r="G31" s="370"/>
      <c r="H31" s="370"/>
      <c r="I31" s="370"/>
      <c r="J31" s="370"/>
      <c r="K31" s="370" t="s">
        <v>2571</v>
      </c>
      <c r="L31" s="1289" t="str">
        <f>IFERROR(VLOOKUP(AE31,AF84:AS93,2,FALSE),"")</f>
        <v/>
      </c>
      <c r="M31" s="1289"/>
      <c r="N31" s="1289"/>
      <c r="O31" s="1277" t="s">
        <v>2572</v>
      </c>
      <c r="P31" s="1277"/>
      <c r="Q31" s="1277"/>
      <c r="R31" s="1289" t="str">
        <f>IFERROR(VLOOKUP(AE31,AF84:AR93,3,FALSE),"")</f>
        <v/>
      </c>
      <c r="S31" s="1289"/>
      <c r="T31" s="1289"/>
      <c r="U31" s="1277" t="s">
        <v>2573</v>
      </c>
      <c r="V31" s="1277"/>
      <c r="W31" s="1277"/>
      <c r="X31" s="1289" t="str">
        <f>IFERROR(VLOOKUP(AE31,AF84:AR93,4,FALSE),"")</f>
        <v/>
      </c>
      <c r="Y31" s="1289"/>
      <c r="Z31" s="1289"/>
      <c r="AA31" s="1289"/>
      <c r="AB31" s="371"/>
      <c r="AC31" s="369" t="s">
        <v>17</v>
      </c>
      <c r="AD31" s="317"/>
      <c r="AE31" s="372"/>
    </row>
    <row r="32" spans="1:31" s="318" customFormat="1" ht="15" customHeight="1">
      <c r="A32" s="369" t="s">
        <v>2754</v>
      </c>
      <c r="B32" s="369"/>
      <c r="C32" s="369"/>
      <c r="D32" s="369"/>
      <c r="E32" s="369"/>
      <c r="F32" s="373"/>
      <c r="G32" s="373"/>
      <c r="H32" s="373"/>
      <c r="I32" s="373"/>
      <c r="J32" s="373"/>
      <c r="K32" s="1290" t="str">
        <f>IFERROR(VLOOKUP(AE31,AF84:AR93,5,FALSE),"")</f>
        <v/>
      </c>
      <c r="L32" s="1290"/>
      <c r="M32" s="1290"/>
      <c r="N32" s="1290"/>
      <c r="O32" s="1290"/>
      <c r="P32" s="1290"/>
      <c r="Q32" s="1290"/>
      <c r="R32" s="1290"/>
      <c r="S32" s="1290"/>
      <c r="T32" s="1290"/>
      <c r="U32" s="1290"/>
      <c r="V32" s="1290"/>
      <c r="W32" s="1290"/>
      <c r="X32" s="1290"/>
      <c r="Y32" s="1290"/>
      <c r="Z32" s="1290"/>
      <c r="AA32" s="1290"/>
      <c r="AB32" s="1290"/>
      <c r="AC32" s="1290"/>
      <c r="AD32" s="317"/>
    </row>
    <row r="33" spans="1:32" s="318" customFormat="1" ht="15" customHeight="1">
      <c r="A33" s="369" t="s">
        <v>2748</v>
      </c>
      <c r="B33" s="369"/>
      <c r="C33" s="369"/>
      <c r="D33" s="369"/>
      <c r="E33" s="369"/>
      <c r="F33" s="369"/>
      <c r="G33" s="369"/>
      <c r="H33" s="369"/>
      <c r="I33" s="369"/>
      <c r="J33" s="369"/>
      <c r="K33" s="370" t="s">
        <v>2571</v>
      </c>
      <c r="L33" s="1288" t="str">
        <f>IFERROR(VLOOKUP(AE31,AF84:AS93,6,FALSE),"")</f>
        <v/>
      </c>
      <c r="M33" s="1288"/>
      <c r="N33" s="1277" t="s">
        <v>2576</v>
      </c>
      <c r="O33" s="1277"/>
      <c r="P33" s="1277"/>
      <c r="Q33" s="1277"/>
      <c r="R33" s="1277"/>
      <c r="S33" s="1289" t="str">
        <f>IFERROR(VLOOKUP(AE31,AF84:AR93,7,FALSE),"")</f>
        <v/>
      </c>
      <c r="T33" s="1289"/>
      <c r="U33" s="1277" t="s">
        <v>2577</v>
      </c>
      <c r="V33" s="1277"/>
      <c r="W33" s="1277"/>
      <c r="X33" s="1277"/>
      <c r="Y33" s="1289" t="str">
        <f>IFERROR(VLOOKUP(AE31,AF84:AR93,8,FALSE),"")</f>
        <v/>
      </c>
      <c r="Z33" s="1289"/>
      <c r="AA33" s="1289"/>
      <c r="AB33" s="371"/>
      <c r="AC33" s="369" t="s">
        <v>17</v>
      </c>
      <c r="AD33" s="317"/>
    </row>
    <row r="34" spans="1:32" s="318" customFormat="1" ht="15" customHeight="1">
      <c r="A34" s="369"/>
      <c r="B34" s="1295"/>
      <c r="C34" s="1295"/>
      <c r="D34" s="1295"/>
      <c r="E34" s="1295"/>
      <c r="F34" s="1295"/>
      <c r="G34" s="1295"/>
      <c r="H34" s="1295"/>
      <c r="I34" s="1295"/>
      <c r="J34" s="1295"/>
      <c r="K34" s="1296" t="str">
        <f>IFERROR(VLOOKUP(AE31,AF84:AR93,9,FALSE),"")</f>
        <v/>
      </c>
      <c r="L34" s="1296"/>
      <c r="M34" s="1296"/>
      <c r="N34" s="1296"/>
      <c r="O34" s="1296"/>
      <c r="P34" s="1296"/>
      <c r="Q34" s="1296"/>
      <c r="R34" s="1296"/>
      <c r="S34" s="1296"/>
      <c r="T34" s="1296"/>
      <c r="U34" s="1296"/>
      <c r="V34" s="1296"/>
      <c r="W34" s="1296"/>
      <c r="X34" s="1296"/>
      <c r="Y34" s="1296"/>
      <c r="Z34" s="1296"/>
      <c r="AA34" s="1296"/>
      <c r="AB34" s="1296"/>
      <c r="AC34" s="1296"/>
      <c r="AD34" s="317"/>
    </row>
    <row r="35" spans="1:32" s="318" customFormat="1" ht="15" customHeight="1">
      <c r="A35" s="369" t="s">
        <v>2749</v>
      </c>
      <c r="B35" s="369"/>
      <c r="C35" s="369"/>
      <c r="D35" s="369"/>
      <c r="E35" s="369"/>
      <c r="F35" s="369"/>
      <c r="G35" s="369"/>
      <c r="H35" s="369"/>
      <c r="I35" s="369"/>
      <c r="J35" s="369"/>
      <c r="K35" s="1291" t="str">
        <f>IFERROR(VLOOKUP(AE31,AF84:AR93,10,FALSE),"")</f>
        <v/>
      </c>
      <c r="L35" s="1291"/>
      <c r="M35" s="1291"/>
      <c r="N35" s="360"/>
      <c r="O35" s="360"/>
      <c r="P35" s="360"/>
      <c r="Q35" s="369"/>
      <c r="R35" s="369"/>
      <c r="S35" s="369"/>
      <c r="T35" s="369"/>
      <c r="U35" s="369"/>
      <c r="V35" s="369"/>
      <c r="W35" s="369"/>
      <c r="X35" s="369"/>
      <c r="Y35" s="369"/>
      <c r="Z35" s="369"/>
      <c r="AA35" s="369"/>
      <c r="AB35" s="369"/>
      <c r="AC35" s="369"/>
      <c r="AD35" s="317"/>
    </row>
    <row r="36" spans="1:32" s="318" customFormat="1" ht="15" customHeight="1">
      <c r="A36" s="369" t="s">
        <v>2750</v>
      </c>
      <c r="B36" s="369"/>
      <c r="C36" s="369"/>
      <c r="D36" s="369"/>
      <c r="E36" s="369"/>
      <c r="F36" s="369"/>
      <c r="G36" s="369"/>
      <c r="H36" s="369"/>
      <c r="I36" s="369"/>
      <c r="J36" s="369"/>
      <c r="K36" s="1226" t="str">
        <f>IFERROR(VLOOKUP(AE31,AF84:AR93,11,FALSE),"")</f>
        <v/>
      </c>
      <c r="L36" s="1226"/>
      <c r="M36" s="1226"/>
      <c r="N36" s="1226"/>
      <c r="O36" s="1226"/>
      <c r="P36" s="1226"/>
      <c r="Q36" s="1226"/>
      <c r="R36" s="1226"/>
      <c r="S36" s="1226"/>
      <c r="T36" s="1226"/>
      <c r="U36" s="1226"/>
      <c r="V36" s="1226"/>
      <c r="W36" s="1226"/>
      <c r="X36" s="1226"/>
      <c r="Y36" s="1226"/>
      <c r="Z36" s="1226"/>
      <c r="AA36" s="1226"/>
      <c r="AB36" s="1226"/>
      <c r="AC36" s="1226"/>
      <c r="AD36" s="317"/>
    </row>
    <row r="37" spans="1:32" s="318" customFormat="1" ht="15" customHeight="1">
      <c r="A37" s="369" t="s">
        <v>2751</v>
      </c>
      <c r="B37" s="369"/>
      <c r="C37" s="369"/>
      <c r="D37" s="369"/>
      <c r="E37" s="369"/>
      <c r="F37" s="369"/>
      <c r="G37" s="369"/>
      <c r="H37" s="369"/>
      <c r="I37" s="369"/>
      <c r="J37" s="369"/>
      <c r="K37" s="1227" t="str">
        <f>IFERROR(VLOOKUP(AE31,AF84:AR93,12,FALSE),"")</f>
        <v/>
      </c>
      <c r="L37" s="1227"/>
      <c r="M37" s="1227"/>
      <c r="N37" s="1227"/>
      <c r="O37" s="1227"/>
      <c r="P37" s="1227"/>
      <c r="Q37" s="1227"/>
      <c r="R37" s="1227"/>
      <c r="S37" s="1227"/>
      <c r="T37" s="1227"/>
      <c r="U37" s="1227"/>
      <c r="V37" s="1227"/>
      <c r="W37" s="1227"/>
      <c r="X37" s="1227"/>
      <c r="Y37" s="1227"/>
      <c r="Z37" s="1227"/>
      <c r="AA37" s="1227"/>
      <c r="AB37" s="1227"/>
      <c r="AC37" s="1227"/>
      <c r="AD37" s="317"/>
    </row>
    <row r="38" spans="1:32" s="318" customFormat="1" ht="15" customHeight="1">
      <c r="A38" s="376" t="s">
        <v>2755</v>
      </c>
      <c r="B38" s="376"/>
      <c r="C38" s="376"/>
      <c r="D38" s="376"/>
      <c r="E38" s="376"/>
      <c r="F38" s="376"/>
      <c r="G38" s="376"/>
      <c r="H38" s="376"/>
      <c r="I38" s="376"/>
      <c r="J38" s="376"/>
      <c r="K38" s="1294" t="str">
        <f>IFERROR(VLOOKUP(AE31,AF84:AR93,13,FALSE),"")</f>
        <v/>
      </c>
      <c r="L38" s="1294"/>
      <c r="M38" s="1294"/>
      <c r="N38" s="1294"/>
      <c r="O38" s="1294"/>
      <c r="P38" s="1294"/>
      <c r="Q38" s="1294"/>
      <c r="R38" s="1294"/>
      <c r="S38" s="1294"/>
      <c r="T38" s="1294"/>
      <c r="U38" s="1294"/>
      <c r="V38" s="1294"/>
      <c r="W38" s="1294"/>
      <c r="X38" s="1294"/>
      <c r="Y38" s="1294"/>
      <c r="Z38" s="1294"/>
      <c r="AA38" s="1294"/>
      <c r="AB38" s="1294"/>
      <c r="AC38" s="1294"/>
      <c r="AD38" s="317"/>
    </row>
    <row r="39" spans="1:32" s="318" customFormat="1" ht="5.0999999999999996" customHeight="1" thickBot="1">
      <c r="A39" s="369"/>
      <c r="B39" s="1292"/>
      <c r="C39" s="1292"/>
      <c r="D39" s="1292"/>
      <c r="E39" s="1292"/>
      <c r="F39" s="1292"/>
      <c r="G39" s="1292"/>
      <c r="H39" s="1292"/>
      <c r="I39" s="1292"/>
      <c r="J39" s="1292"/>
      <c r="K39" s="1293"/>
      <c r="L39" s="1293"/>
      <c r="M39" s="1293"/>
      <c r="N39" s="1293"/>
      <c r="O39" s="1293"/>
      <c r="P39" s="1293"/>
      <c r="Q39" s="1293"/>
      <c r="R39" s="1293"/>
      <c r="S39" s="1293"/>
      <c r="T39" s="1293"/>
      <c r="U39" s="1293"/>
      <c r="V39" s="1293"/>
      <c r="W39" s="1293"/>
      <c r="X39" s="1293"/>
      <c r="Y39" s="1293"/>
      <c r="Z39" s="1293"/>
      <c r="AA39" s="1293"/>
      <c r="AB39" s="1293"/>
      <c r="AC39" s="1293"/>
      <c r="AD39" s="317"/>
    </row>
    <row r="40" spans="1:32" s="318" customFormat="1" ht="15" customHeight="1" thickBot="1">
      <c r="A40" s="369" t="s">
        <v>2747</v>
      </c>
      <c r="B40" s="369"/>
      <c r="C40" s="369"/>
      <c r="D40" s="369"/>
      <c r="E40" s="369"/>
      <c r="F40" s="370"/>
      <c r="G40" s="370"/>
      <c r="H40" s="370"/>
      <c r="I40" s="370"/>
      <c r="J40" s="370"/>
      <c r="K40" s="370" t="s">
        <v>2571</v>
      </c>
      <c r="L40" s="1289" t="str">
        <f>IFERROR(VLOOKUP(AE40,AF84:AS93,2,FALSE),"")</f>
        <v/>
      </c>
      <c r="M40" s="1289"/>
      <c r="N40" s="1289"/>
      <c r="O40" s="1277" t="s">
        <v>2572</v>
      </c>
      <c r="P40" s="1277"/>
      <c r="Q40" s="1277"/>
      <c r="R40" s="1289" t="str">
        <f>IFERROR(VLOOKUP(AE40,AF84:AR93,3,FALSE),"")</f>
        <v/>
      </c>
      <c r="S40" s="1289"/>
      <c r="T40" s="1289"/>
      <c r="U40" s="1277" t="s">
        <v>2573</v>
      </c>
      <c r="V40" s="1277"/>
      <c r="W40" s="1277"/>
      <c r="X40" s="1289" t="str">
        <f>IFERROR(VLOOKUP(AE40,AF84:AR93,4,FALSE),"")</f>
        <v/>
      </c>
      <c r="Y40" s="1289"/>
      <c r="Z40" s="1289"/>
      <c r="AA40" s="1289"/>
      <c r="AB40" s="371"/>
      <c r="AC40" s="369" t="s">
        <v>17</v>
      </c>
      <c r="AD40" s="317"/>
      <c r="AE40" s="372"/>
    </row>
    <row r="41" spans="1:32" s="318" customFormat="1" ht="15" customHeight="1">
      <c r="A41" s="369" t="s">
        <v>2754</v>
      </c>
      <c r="B41" s="369"/>
      <c r="C41" s="369"/>
      <c r="D41" s="369"/>
      <c r="E41" s="369"/>
      <c r="F41" s="373"/>
      <c r="G41" s="373"/>
      <c r="H41" s="373"/>
      <c r="I41" s="373"/>
      <c r="J41" s="373"/>
      <c r="K41" s="1290" t="str">
        <f>IFERROR(VLOOKUP(AE40,AF84:AR93,5,FALSE),"")</f>
        <v/>
      </c>
      <c r="L41" s="1290"/>
      <c r="M41" s="1290"/>
      <c r="N41" s="1290"/>
      <c r="O41" s="1290"/>
      <c r="P41" s="1290"/>
      <c r="Q41" s="1290"/>
      <c r="R41" s="1290"/>
      <c r="S41" s="1290"/>
      <c r="T41" s="1290"/>
      <c r="U41" s="1290"/>
      <c r="V41" s="1290"/>
      <c r="W41" s="1290"/>
      <c r="X41" s="1290"/>
      <c r="Y41" s="1290"/>
      <c r="Z41" s="1290"/>
      <c r="AA41" s="1290"/>
      <c r="AB41" s="1290"/>
      <c r="AC41" s="1290"/>
      <c r="AD41" s="317"/>
    </row>
    <row r="42" spans="1:32" s="318" customFormat="1" ht="15" customHeight="1">
      <c r="A42" s="369" t="s">
        <v>2748</v>
      </c>
      <c r="B42" s="378"/>
      <c r="C42" s="378"/>
      <c r="D42" s="378"/>
      <c r="E42" s="378"/>
      <c r="F42" s="378"/>
      <c r="G42" s="378"/>
      <c r="H42" s="378"/>
      <c r="I42" s="369"/>
      <c r="J42" s="369"/>
      <c r="K42" s="370" t="s">
        <v>2571</v>
      </c>
      <c r="L42" s="1289" t="str">
        <f>IFERROR(VLOOKUP(AE40,AF84:AS93,6,FALSE),"")</f>
        <v/>
      </c>
      <c r="M42" s="1289"/>
      <c r="N42" s="1277" t="s">
        <v>2576</v>
      </c>
      <c r="O42" s="1277"/>
      <c r="P42" s="1277"/>
      <c r="Q42" s="1277"/>
      <c r="R42" s="1277"/>
      <c r="S42" s="1289" t="str">
        <f>IFERROR(VLOOKUP(AE40,AF84:AR93,7,FALSE),"")</f>
        <v/>
      </c>
      <c r="T42" s="1289"/>
      <c r="U42" s="1277" t="s">
        <v>2577</v>
      </c>
      <c r="V42" s="1277"/>
      <c r="W42" s="1277"/>
      <c r="X42" s="1277"/>
      <c r="Y42" s="1289" t="str">
        <f>IFERROR(VLOOKUP(AE40,AF84:AR93,8,FALSE),"")</f>
        <v/>
      </c>
      <c r="Z42" s="1297"/>
      <c r="AA42" s="1297"/>
      <c r="AB42" s="379"/>
      <c r="AC42" s="378" t="s">
        <v>17</v>
      </c>
      <c r="AD42" s="380"/>
      <c r="AE42" s="381"/>
      <c r="AF42" s="381"/>
    </row>
    <row r="43" spans="1:32" s="318" customFormat="1" ht="15" customHeight="1">
      <c r="A43" s="369"/>
      <c r="B43" s="378"/>
      <c r="C43" s="378"/>
      <c r="D43" s="378"/>
      <c r="E43" s="378"/>
      <c r="F43" s="378"/>
      <c r="G43" s="378"/>
      <c r="H43" s="378"/>
      <c r="I43" s="369"/>
      <c r="J43" s="369"/>
      <c r="K43" s="1296" t="str">
        <f>IFERROR(VLOOKUP(AE40,AF84:AR93,9,FALSE),"")</f>
        <v/>
      </c>
      <c r="L43" s="1296"/>
      <c r="M43" s="1296"/>
      <c r="N43" s="1296"/>
      <c r="O43" s="1296"/>
      <c r="P43" s="1296"/>
      <c r="Q43" s="1296"/>
      <c r="R43" s="1296"/>
      <c r="S43" s="1296"/>
      <c r="T43" s="1296"/>
      <c r="U43" s="1296"/>
      <c r="V43" s="1296"/>
      <c r="W43" s="1296"/>
      <c r="X43" s="1296"/>
      <c r="Y43" s="1296"/>
      <c r="Z43" s="1298"/>
      <c r="AA43" s="1298"/>
      <c r="AB43" s="1298"/>
      <c r="AC43" s="1298"/>
      <c r="AD43" s="380"/>
      <c r="AE43" s="381"/>
      <c r="AF43" s="381"/>
    </row>
    <row r="44" spans="1:32" s="318" customFormat="1" ht="15" customHeight="1">
      <c r="A44" s="369" t="s">
        <v>2749</v>
      </c>
      <c r="B44" s="378"/>
      <c r="C44" s="378"/>
      <c r="D44" s="378"/>
      <c r="E44" s="378"/>
      <c r="F44" s="378"/>
      <c r="G44" s="378"/>
      <c r="H44" s="378"/>
      <c r="I44" s="369"/>
      <c r="J44" s="369"/>
      <c r="K44" s="1291" t="str">
        <f>IFERROR(VLOOKUP(AE40,AF84:AR93,10,FALSE),"")</f>
        <v/>
      </c>
      <c r="L44" s="1291"/>
      <c r="M44" s="1291"/>
      <c r="N44" s="360"/>
      <c r="O44" s="360"/>
      <c r="P44" s="360"/>
      <c r="Q44" s="369"/>
      <c r="R44" s="369"/>
      <c r="S44" s="369"/>
      <c r="T44" s="369"/>
      <c r="U44" s="369"/>
      <c r="V44" s="369"/>
      <c r="W44" s="369"/>
      <c r="X44" s="369"/>
      <c r="Y44" s="369"/>
      <c r="Z44" s="378"/>
      <c r="AA44" s="378"/>
      <c r="AB44" s="378"/>
      <c r="AC44" s="378"/>
      <c r="AD44" s="380"/>
      <c r="AE44" s="381"/>
      <c r="AF44" s="381"/>
    </row>
    <row r="45" spans="1:32" s="318" customFormat="1" ht="15" customHeight="1">
      <c r="A45" s="369" t="s">
        <v>2750</v>
      </c>
      <c r="B45" s="369"/>
      <c r="C45" s="369"/>
      <c r="D45" s="369"/>
      <c r="E45" s="369"/>
      <c r="F45" s="369"/>
      <c r="G45" s="369"/>
      <c r="H45" s="369"/>
      <c r="I45" s="369"/>
      <c r="J45" s="369"/>
      <c r="K45" s="1226" t="str">
        <f>IFERROR(VLOOKUP(AE40,AF84:AR93,11,FALSE),"")</f>
        <v/>
      </c>
      <c r="L45" s="1226"/>
      <c r="M45" s="1226"/>
      <c r="N45" s="1226"/>
      <c r="O45" s="1226"/>
      <c r="P45" s="1226"/>
      <c r="Q45" s="1226"/>
      <c r="R45" s="1226"/>
      <c r="S45" s="1226"/>
      <c r="T45" s="1226"/>
      <c r="U45" s="1226"/>
      <c r="V45" s="1226"/>
      <c r="W45" s="1226"/>
      <c r="X45" s="1226"/>
      <c r="Y45" s="1226"/>
      <c r="Z45" s="1226"/>
      <c r="AA45" s="1226"/>
      <c r="AB45" s="1226"/>
      <c r="AC45" s="1226"/>
      <c r="AD45" s="317"/>
    </row>
    <row r="46" spans="1:32" s="318" customFormat="1" ht="15" customHeight="1">
      <c r="A46" s="369" t="s">
        <v>2751</v>
      </c>
      <c r="B46" s="369"/>
      <c r="C46" s="369"/>
      <c r="D46" s="369"/>
      <c r="E46" s="369"/>
      <c r="F46" s="369"/>
      <c r="G46" s="369"/>
      <c r="H46" s="369"/>
      <c r="I46" s="369"/>
      <c r="J46" s="369"/>
      <c r="K46" s="1227" t="str">
        <f>IFERROR(VLOOKUP(AE40,AF84:AR93,12,FALSE),"")</f>
        <v/>
      </c>
      <c r="L46" s="1227"/>
      <c r="M46" s="1227"/>
      <c r="N46" s="1227"/>
      <c r="O46" s="1227"/>
      <c r="P46" s="1227"/>
      <c r="Q46" s="1227"/>
      <c r="R46" s="1227"/>
      <c r="S46" s="1227"/>
      <c r="T46" s="1227"/>
      <c r="U46" s="1227"/>
      <c r="V46" s="1227"/>
      <c r="W46" s="1227"/>
      <c r="X46" s="1227"/>
      <c r="Y46" s="1227"/>
      <c r="Z46" s="1227"/>
      <c r="AA46" s="1227"/>
      <c r="AB46" s="1227"/>
      <c r="AC46" s="1227"/>
      <c r="AD46" s="317"/>
    </row>
    <row r="47" spans="1:32" s="318" customFormat="1" ht="15" customHeight="1">
      <c r="A47" s="376" t="s">
        <v>2755</v>
      </c>
      <c r="B47" s="376"/>
      <c r="C47" s="376"/>
      <c r="D47" s="376"/>
      <c r="E47" s="376"/>
      <c r="F47" s="376"/>
      <c r="G47" s="376"/>
      <c r="H47" s="376"/>
      <c r="I47" s="376"/>
      <c r="J47" s="376"/>
      <c r="K47" s="1294" t="str">
        <f>IFERROR(VLOOKUP(AE40,AF84:AR93,13,FALSE),"")</f>
        <v/>
      </c>
      <c r="L47" s="1294"/>
      <c r="M47" s="1294"/>
      <c r="N47" s="1294"/>
      <c r="O47" s="1294"/>
      <c r="P47" s="1294"/>
      <c r="Q47" s="1294"/>
      <c r="R47" s="1294"/>
      <c r="S47" s="1294"/>
      <c r="T47" s="1294"/>
      <c r="U47" s="1294"/>
      <c r="V47" s="1294"/>
      <c r="W47" s="1294"/>
      <c r="X47" s="1294"/>
      <c r="Y47" s="1294"/>
      <c r="Z47" s="1294"/>
      <c r="AA47" s="1294"/>
      <c r="AB47" s="1294"/>
      <c r="AC47" s="1294"/>
      <c r="AD47" s="317"/>
    </row>
    <row r="48" spans="1:32" s="318" customFormat="1" ht="5.0999999999999996" customHeight="1" thickBot="1">
      <c r="A48" s="369"/>
      <c r="B48" s="1292"/>
      <c r="C48" s="1292"/>
      <c r="D48" s="1292"/>
      <c r="E48" s="1292"/>
      <c r="F48" s="1292"/>
      <c r="G48" s="1292"/>
      <c r="H48" s="1292"/>
      <c r="I48" s="1292"/>
      <c r="J48" s="1292"/>
      <c r="K48" s="1293"/>
      <c r="L48" s="1293"/>
      <c r="M48" s="1293"/>
      <c r="N48" s="1293"/>
      <c r="O48" s="1293"/>
      <c r="P48" s="1293"/>
      <c r="Q48" s="1293"/>
      <c r="R48" s="1293"/>
      <c r="S48" s="1293"/>
      <c r="T48" s="1293"/>
      <c r="U48" s="1293"/>
      <c r="V48" s="1293"/>
      <c r="W48" s="1293"/>
      <c r="X48" s="1293"/>
      <c r="Y48" s="1293"/>
      <c r="Z48" s="1293"/>
      <c r="AA48" s="1293"/>
      <c r="AB48" s="1293"/>
      <c r="AC48" s="1293"/>
      <c r="AD48" s="317"/>
    </row>
    <row r="49" spans="1:31" s="318" customFormat="1" ht="15" customHeight="1" thickBot="1">
      <c r="A49" s="369" t="s">
        <v>2747</v>
      </c>
      <c r="B49" s="369"/>
      <c r="C49" s="369"/>
      <c r="D49" s="369"/>
      <c r="E49" s="369"/>
      <c r="F49" s="370"/>
      <c r="G49" s="370"/>
      <c r="H49" s="370"/>
      <c r="I49" s="370"/>
      <c r="J49" s="370"/>
      <c r="K49" s="370" t="s">
        <v>2571</v>
      </c>
      <c r="L49" s="1289" t="str">
        <f>IFERROR(VLOOKUP(AE49,AF84:AS93,2,FALSE),"")</f>
        <v/>
      </c>
      <c r="M49" s="1289"/>
      <c r="N49" s="1289"/>
      <c r="O49" s="1277" t="s">
        <v>2572</v>
      </c>
      <c r="P49" s="1277"/>
      <c r="Q49" s="1277"/>
      <c r="R49" s="1289" t="str">
        <f>IFERROR(VLOOKUP(AE49,AF84:AR93,3,FALSE),"")</f>
        <v/>
      </c>
      <c r="S49" s="1289"/>
      <c r="T49" s="1289"/>
      <c r="U49" s="1277" t="s">
        <v>2573</v>
      </c>
      <c r="V49" s="1277"/>
      <c r="W49" s="1277"/>
      <c r="X49" s="1289" t="str">
        <f>IFERROR(VLOOKUP(AE49,AF84:AR93,4,FALSE),"")</f>
        <v/>
      </c>
      <c r="Y49" s="1289"/>
      <c r="Z49" s="1289"/>
      <c r="AA49" s="1289"/>
      <c r="AB49" s="371"/>
      <c r="AC49" s="369" t="s">
        <v>17</v>
      </c>
      <c r="AD49" s="317"/>
      <c r="AE49" s="372"/>
    </row>
    <row r="50" spans="1:31" s="318" customFormat="1" ht="15" customHeight="1">
      <c r="A50" s="369" t="s">
        <v>2754</v>
      </c>
      <c r="B50" s="369"/>
      <c r="C50" s="369"/>
      <c r="D50" s="369"/>
      <c r="E50" s="369"/>
      <c r="F50" s="373"/>
      <c r="G50" s="373"/>
      <c r="H50" s="373"/>
      <c r="I50" s="373"/>
      <c r="J50" s="373"/>
      <c r="K50" s="1290" t="str">
        <f>IFERROR(VLOOKUP(AE49,AF84:AR93,5,FALSE),"")</f>
        <v/>
      </c>
      <c r="L50" s="1290"/>
      <c r="M50" s="1290"/>
      <c r="N50" s="1290"/>
      <c r="O50" s="1290"/>
      <c r="P50" s="1290"/>
      <c r="Q50" s="1290"/>
      <c r="R50" s="1290"/>
      <c r="S50" s="1290"/>
      <c r="T50" s="1290"/>
      <c r="U50" s="1290"/>
      <c r="V50" s="1290"/>
      <c r="W50" s="1290"/>
      <c r="X50" s="1290"/>
      <c r="Y50" s="1290"/>
      <c r="Z50" s="1290"/>
      <c r="AA50" s="1290"/>
      <c r="AB50" s="1290"/>
      <c r="AC50" s="1290"/>
      <c r="AD50" s="317"/>
    </row>
    <row r="51" spans="1:31" s="318" customFormat="1" ht="15" customHeight="1">
      <c r="A51" s="369" t="s">
        <v>2748</v>
      </c>
      <c r="B51" s="369"/>
      <c r="C51" s="369"/>
      <c r="D51" s="369"/>
      <c r="E51" s="369"/>
      <c r="F51" s="369"/>
      <c r="G51" s="369"/>
      <c r="H51" s="369"/>
      <c r="I51" s="369"/>
      <c r="J51" s="369"/>
      <c r="K51" s="370" t="s">
        <v>2571</v>
      </c>
      <c r="L51" s="1289" t="str">
        <f>IFERROR(VLOOKUP(AE49,AF84:AS93,6,FALSE),"")</f>
        <v/>
      </c>
      <c r="M51" s="1289"/>
      <c r="N51" s="1277" t="s">
        <v>2576</v>
      </c>
      <c r="O51" s="1277"/>
      <c r="P51" s="1277"/>
      <c r="Q51" s="1277"/>
      <c r="R51" s="1277"/>
      <c r="S51" s="1289" t="str">
        <f>IFERROR(VLOOKUP(AE49,AF84:AR93,7,FALSE),"")</f>
        <v/>
      </c>
      <c r="T51" s="1289"/>
      <c r="U51" s="1277" t="s">
        <v>2577</v>
      </c>
      <c r="V51" s="1277"/>
      <c r="W51" s="1277"/>
      <c r="X51" s="1277"/>
      <c r="Y51" s="1289" t="str">
        <f>IFERROR(VLOOKUP(AE49,AF84:AR93,8,FALSE),"")</f>
        <v/>
      </c>
      <c r="Z51" s="1289"/>
      <c r="AA51" s="1289"/>
      <c r="AB51" s="371"/>
      <c r="AC51" s="369" t="s">
        <v>17</v>
      </c>
      <c r="AD51" s="317"/>
    </row>
    <row r="52" spans="1:31" s="318" customFormat="1" ht="15" customHeight="1">
      <c r="A52" s="369"/>
      <c r="B52" s="369"/>
      <c r="C52" s="369"/>
      <c r="D52" s="369"/>
      <c r="E52" s="369"/>
      <c r="F52" s="369"/>
      <c r="G52" s="369"/>
      <c r="H52" s="369"/>
      <c r="I52" s="369"/>
      <c r="J52" s="369"/>
      <c r="K52" s="1296" t="str">
        <f>IFERROR(VLOOKUP(AE49,AF84:AR93,9,FALSE),"")</f>
        <v/>
      </c>
      <c r="L52" s="1296"/>
      <c r="M52" s="1296"/>
      <c r="N52" s="1296"/>
      <c r="O52" s="1296"/>
      <c r="P52" s="1296"/>
      <c r="Q52" s="1296"/>
      <c r="R52" s="1296"/>
      <c r="S52" s="1296"/>
      <c r="T52" s="1296"/>
      <c r="U52" s="1296"/>
      <c r="V52" s="1296"/>
      <c r="W52" s="1296"/>
      <c r="X52" s="1296"/>
      <c r="Y52" s="1296"/>
      <c r="Z52" s="1296"/>
      <c r="AA52" s="1296"/>
      <c r="AB52" s="1296"/>
      <c r="AC52" s="1296"/>
      <c r="AD52" s="317"/>
    </row>
    <row r="53" spans="1:31" s="318" customFormat="1" ht="15" customHeight="1">
      <c r="A53" s="369" t="s">
        <v>2749</v>
      </c>
      <c r="B53" s="369"/>
      <c r="C53" s="369"/>
      <c r="D53" s="369"/>
      <c r="E53" s="369"/>
      <c r="F53" s="369"/>
      <c r="G53" s="369"/>
      <c r="H53" s="369"/>
      <c r="I53" s="369"/>
      <c r="J53" s="369"/>
      <c r="K53" s="1291" t="str">
        <f>IFERROR(VLOOKUP(AE49,AF84:AR93,10,FALSE),"")</f>
        <v/>
      </c>
      <c r="L53" s="1291"/>
      <c r="M53" s="1291"/>
      <c r="N53" s="360"/>
      <c r="O53" s="360"/>
      <c r="P53" s="360"/>
      <c r="Q53" s="369"/>
      <c r="R53" s="369"/>
      <c r="S53" s="369"/>
      <c r="T53" s="369"/>
      <c r="U53" s="369"/>
      <c r="V53" s="369"/>
      <c r="W53" s="369"/>
      <c r="X53" s="369"/>
      <c r="Y53" s="369"/>
      <c r="Z53" s="369"/>
      <c r="AA53" s="369"/>
      <c r="AB53" s="369"/>
      <c r="AC53" s="369"/>
      <c r="AD53" s="317"/>
    </row>
    <row r="54" spans="1:31" s="318" customFormat="1" ht="15" customHeight="1">
      <c r="A54" s="369" t="s">
        <v>2750</v>
      </c>
      <c r="B54" s="369"/>
      <c r="C54" s="369"/>
      <c r="D54" s="369"/>
      <c r="E54" s="369"/>
      <c r="F54" s="369"/>
      <c r="G54" s="369"/>
      <c r="H54" s="369"/>
      <c r="I54" s="369"/>
      <c r="J54" s="369"/>
      <c r="K54" s="1226" t="str">
        <f>IFERROR(VLOOKUP(AE49,AF84:AR93,11,FALSE),"")</f>
        <v/>
      </c>
      <c r="L54" s="1226"/>
      <c r="M54" s="1226"/>
      <c r="N54" s="1226"/>
      <c r="O54" s="1226"/>
      <c r="P54" s="1226"/>
      <c r="Q54" s="1226"/>
      <c r="R54" s="1226"/>
      <c r="S54" s="1226"/>
      <c r="T54" s="1226"/>
      <c r="U54" s="1226"/>
      <c r="V54" s="1226"/>
      <c r="W54" s="1226"/>
      <c r="X54" s="1226"/>
      <c r="Y54" s="1226"/>
      <c r="Z54" s="1226"/>
      <c r="AA54" s="1226"/>
      <c r="AB54" s="1226"/>
      <c r="AC54" s="1226"/>
      <c r="AD54" s="317"/>
    </row>
    <row r="55" spans="1:31" s="318" customFormat="1" ht="15" customHeight="1">
      <c r="A55" s="369" t="s">
        <v>2751</v>
      </c>
      <c r="B55" s="369"/>
      <c r="C55" s="369"/>
      <c r="D55" s="369"/>
      <c r="E55" s="369"/>
      <c r="F55" s="369"/>
      <c r="G55" s="369"/>
      <c r="H55" s="369"/>
      <c r="I55" s="369"/>
      <c r="J55" s="369"/>
      <c r="K55" s="1227" t="str">
        <f>IFERROR(VLOOKUP(AE49,AF84:AR93,12,FALSE),"")</f>
        <v/>
      </c>
      <c r="L55" s="1227"/>
      <c r="M55" s="1227"/>
      <c r="N55" s="1227"/>
      <c r="O55" s="1227"/>
      <c r="P55" s="1227"/>
      <c r="Q55" s="1227"/>
      <c r="R55" s="1227"/>
      <c r="S55" s="1227"/>
      <c r="T55" s="1227"/>
      <c r="U55" s="1227"/>
      <c r="V55" s="1227"/>
      <c r="W55" s="1227"/>
      <c r="X55" s="1227"/>
      <c r="Y55" s="1227"/>
      <c r="Z55" s="1227"/>
      <c r="AA55" s="1227"/>
      <c r="AB55" s="1227"/>
      <c r="AC55" s="1227"/>
      <c r="AD55" s="317"/>
    </row>
    <row r="56" spans="1:31" s="318" customFormat="1" ht="15" customHeight="1">
      <c r="A56" s="376" t="s">
        <v>2755</v>
      </c>
      <c r="B56" s="376"/>
      <c r="C56" s="376"/>
      <c r="D56" s="376"/>
      <c r="E56" s="376"/>
      <c r="F56" s="376"/>
      <c r="G56" s="376"/>
      <c r="H56" s="376"/>
      <c r="I56" s="376"/>
      <c r="J56" s="376"/>
      <c r="K56" s="1294" t="str">
        <f>IFERROR(VLOOKUP(AE49,AF84:AR93,13,FALSE),"")</f>
        <v/>
      </c>
      <c r="L56" s="1294"/>
      <c r="M56" s="1294"/>
      <c r="N56" s="1294"/>
      <c r="O56" s="1294"/>
      <c r="P56" s="1294"/>
      <c r="Q56" s="1294"/>
      <c r="R56" s="1294"/>
      <c r="S56" s="1294"/>
      <c r="T56" s="1294"/>
      <c r="U56" s="1294"/>
      <c r="V56" s="1294"/>
      <c r="W56" s="1294"/>
      <c r="X56" s="1294"/>
      <c r="Y56" s="1294"/>
      <c r="Z56" s="1294"/>
      <c r="AA56" s="1294"/>
      <c r="AB56" s="1294"/>
      <c r="AC56" s="1294"/>
      <c r="AD56" s="317"/>
    </row>
    <row r="82" spans="1:45">
      <c r="A82" s="333" t="s">
        <v>2592</v>
      </c>
    </row>
    <row r="83" spans="1:45" ht="13.5">
      <c r="A83" s="382" t="s">
        <v>2757</v>
      </c>
      <c r="Y83" s="333" t="s">
        <v>2594</v>
      </c>
      <c r="AC83" s="333" t="s">
        <v>2594</v>
      </c>
      <c r="AF83" s="333" t="s">
        <v>2758</v>
      </c>
      <c r="AJ83" s="333" t="s">
        <v>2758</v>
      </c>
    </row>
    <row r="84" spans="1:45" ht="13.5">
      <c r="A84" s="382" t="s">
        <v>2759</v>
      </c>
      <c r="Y84" s="333" t="s">
        <v>2596</v>
      </c>
      <c r="AC84" s="333" t="s">
        <v>2597</v>
      </c>
      <c r="AF84" s="333" t="s">
        <v>2569</v>
      </c>
      <c r="AG84" s="333">
        <f>'第二面（入力）'!L2</f>
        <v>0</v>
      </c>
      <c r="AH84" s="333">
        <f>'第二面（入力）'!S2</f>
        <v>0</v>
      </c>
      <c r="AI84" s="383">
        <f>'第二面（入力）'!Z2</f>
        <v>0</v>
      </c>
      <c r="AJ84" s="333">
        <f>'第二面（入力）'!K3</f>
        <v>0</v>
      </c>
      <c r="AK84" s="333">
        <f>'第二面（入力）'!L4</f>
        <v>0</v>
      </c>
      <c r="AL84" s="333">
        <f>'第二面（入力）'!T4</f>
        <v>0</v>
      </c>
      <c r="AM84" s="383">
        <f>'第二面（入力）'!AA4</f>
        <v>0</v>
      </c>
      <c r="AN84" s="333">
        <f>'第二面（入力）'!K5</f>
        <v>0</v>
      </c>
      <c r="AO84" s="333">
        <f>'第二面（入力）'!K6</f>
        <v>0</v>
      </c>
      <c r="AP84" s="333">
        <f>'第二面（入力）'!K7</f>
        <v>0</v>
      </c>
      <c r="AQ84" s="383">
        <f>'第二面（入力）'!K8</f>
        <v>0</v>
      </c>
      <c r="AR84" s="383">
        <f>'第二面（入力）'!K9</f>
        <v>0</v>
      </c>
      <c r="AS84" s="333" t="str">
        <f>IF('第二面（入力）'!$K$10="","",'第二面（入力）'!$K$10)</f>
        <v/>
      </c>
    </row>
    <row r="85" spans="1:45" ht="13.5">
      <c r="A85" s="382" t="s">
        <v>2760</v>
      </c>
      <c r="Y85" s="333" t="s">
        <v>2599</v>
      </c>
      <c r="AC85" s="333" t="s">
        <v>2600</v>
      </c>
      <c r="AF85" s="333" t="s">
        <v>2583</v>
      </c>
      <c r="AG85" s="333">
        <f>'第二面（入力）'!L12</f>
        <v>0</v>
      </c>
      <c r="AH85" s="333">
        <f>'第二面（入力）'!S12</f>
        <v>0</v>
      </c>
      <c r="AI85" s="383">
        <f>'第二面（入力）'!Z12</f>
        <v>0</v>
      </c>
      <c r="AJ85" s="333">
        <f>'第二面（入力）'!K13</f>
        <v>0</v>
      </c>
      <c r="AK85" s="333">
        <f>'第二面（入力）'!L14</f>
        <v>0</v>
      </c>
      <c r="AL85" s="333">
        <f>'第二面（入力）'!T14</f>
        <v>0</v>
      </c>
      <c r="AM85" s="383">
        <f>'第二面（入力）'!AA14</f>
        <v>0</v>
      </c>
      <c r="AN85" s="333">
        <f>'第二面（入力）'!K15</f>
        <v>0</v>
      </c>
      <c r="AO85" s="333">
        <f>'第二面（入力）'!K16</f>
        <v>0</v>
      </c>
      <c r="AP85" s="333">
        <f>'第二面（入力）'!K17</f>
        <v>0</v>
      </c>
      <c r="AQ85" s="383">
        <f>'第二面（入力）'!K18</f>
        <v>0</v>
      </c>
      <c r="AR85" s="383">
        <f>'第二面（入力）'!K19</f>
        <v>0</v>
      </c>
      <c r="AS85" s="333" t="str">
        <f>IF('第二面（入力）'!$K$20="","",'第二面（入力）'!$K$20)</f>
        <v/>
      </c>
    </row>
    <row r="86" spans="1:45" ht="13.5">
      <c r="A86" s="382" t="s">
        <v>2761</v>
      </c>
      <c r="Y86" s="333" t="s">
        <v>2602</v>
      </c>
      <c r="AC86" s="333" t="s">
        <v>2603</v>
      </c>
      <c r="AF86" s="333" t="s">
        <v>2584</v>
      </c>
      <c r="AG86" s="333">
        <f>'第二面（入力）'!L22</f>
        <v>0</v>
      </c>
      <c r="AH86" s="333">
        <f>'第二面（入力）'!S22</f>
        <v>0</v>
      </c>
      <c r="AI86" s="383">
        <f>'第二面（入力）'!Z22</f>
        <v>0</v>
      </c>
      <c r="AJ86" s="333">
        <f>'第二面（入力）'!K23</f>
        <v>0</v>
      </c>
      <c r="AK86" s="333">
        <f>'第二面（入力）'!L24</f>
        <v>0</v>
      </c>
      <c r="AL86" s="333">
        <f>'第二面（入力）'!T24</f>
        <v>0</v>
      </c>
      <c r="AM86" s="383">
        <f>'第二面（入力）'!AA24</f>
        <v>0</v>
      </c>
      <c r="AN86" s="333">
        <f>'第二面（入力）'!K25</f>
        <v>0</v>
      </c>
      <c r="AO86" s="333">
        <f>'第二面（入力）'!K26</f>
        <v>0</v>
      </c>
      <c r="AP86" s="333">
        <f>'第二面（入力）'!K27</f>
        <v>0</v>
      </c>
      <c r="AQ86" s="383">
        <f>'第二面（入力）'!K28</f>
        <v>0</v>
      </c>
      <c r="AR86" s="383">
        <f>'第二面（入力）'!K29</f>
        <v>0</v>
      </c>
      <c r="AS86" s="333" t="str">
        <f>IF('第二面（入力）'!$K$30="","",'第二面（入力）'!$K$30)</f>
        <v/>
      </c>
    </row>
    <row r="87" spans="1:45" ht="13.5">
      <c r="A87" s="382" t="s">
        <v>2762</v>
      </c>
      <c r="Y87" s="333" t="s">
        <v>2605</v>
      </c>
      <c r="AC87" s="333" t="s">
        <v>2606</v>
      </c>
      <c r="AF87" s="333" t="s">
        <v>2585</v>
      </c>
      <c r="AG87" s="333">
        <f>'第二面（入力）'!L32</f>
        <v>0</v>
      </c>
      <c r="AH87" s="333">
        <f>'第二面（入力）'!S32</f>
        <v>0</v>
      </c>
      <c r="AI87" s="383">
        <f>'第二面（入力）'!Z32</f>
        <v>0</v>
      </c>
      <c r="AJ87" s="333">
        <f>'第二面（入力）'!K33</f>
        <v>0</v>
      </c>
      <c r="AK87" s="333">
        <f>'第二面（入力）'!L34</f>
        <v>0</v>
      </c>
      <c r="AL87" s="333">
        <f>'第二面（入力）'!T34</f>
        <v>0</v>
      </c>
      <c r="AM87" s="383">
        <f>'第二面（入力）'!AA34</f>
        <v>0</v>
      </c>
      <c r="AN87" s="333">
        <f>'第二面（入力）'!K35</f>
        <v>0</v>
      </c>
      <c r="AO87" s="333">
        <f>'第二面（入力）'!K36</f>
        <v>0</v>
      </c>
      <c r="AP87" s="333">
        <f>'第二面（入力）'!K37</f>
        <v>0</v>
      </c>
      <c r="AQ87" s="383">
        <f>'第二面（入力）'!K38</f>
        <v>0</v>
      </c>
      <c r="AR87" s="383">
        <f>'第二面（入力）'!K39</f>
        <v>0</v>
      </c>
      <c r="AS87" s="333" t="str">
        <f>IF('第二面（入力）'!$K$40="","",'第二面（入力）'!$K$40)</f>
        <v/>
      </c>
    </row>
    <row r="88" spans="1:45" ht="13.5">
      <c r="A88" s="382" t="s">
        <v>2763</v>
      </c>
      <c r="Y88" s="333" t="s">
        <v>2608</v>
      </c>
      <c r="AC88" s="333" t="s">
        <v>2609</v>
      </c>
      <c r="AF88" s="333" t="s">
        <v>2586</v>
      </c>
      <c r="AG88" s="333">
        <f>'第二面（入力）'!L42</f>
        <v>0</v>
      </c>
      <c r="AH88" s="333">
        <f>'第二面（入力）'!S42</f>
        <v>0</v>
      </c>
      <c r="AI88" s="383">
        <f>'第二面（入力）'!Z42</f>
        <v>0</v>
      </c>
      <c r="AJ88" s="333">
        <f>'第二面（入力）'!K43</f>
        <v>0</v>
      </c>
      <c r="AK88" s="333">
        <f>'第二面（入力）'!L44</f>
        <v>0</v>
      </c>
      <c r="AL88" s="333">
        <f>'第二面（入力）'!T44</f>
        <v>0</v>
      </c>
      <c r="AM88" s="383">
        <f>'第二面（入力）'!AA44</f>
        <v>0</v>
      </c>
      <c r="AN88" s="333">
        <f>'第二面（入力）'!K45</f>
        <v>0</v>
      </c>
      <c r="AO88" s="333">
        <f>'第二面（入力）'!K46</f>
        <v>0</v>
      </c>
      <c r="AP88" s="333">
        <f>'第二面（入力）'!K47</f>
        <v>0</v>
      </c>
      <c r="AQ88" s="383">
        <f>'第二面（入力）'!K48</f>
        <v>0</v>
      </c>
      <c r="AR88" s="383">
        <f>'第二面（入力）'!K49</f>
        <v>0</v>
      </c>
      <c r="AS88" s="333" t="str">
        <f>IF('第二面（入力）'!$K$50="","",'第二面（入力）'!$K$50)</f>
        <v/>
      </c>
    </row>
    <row r="89" spans="1:45" ht="13.5">
      <c r="A89" s="382" t="s">
        <v>2764</v>
      </c>
      <c r="Y89" s="333" t="s">
        <v>2611</v>
      </c>
      <c r="AC89" s="333" t="s">
        <v>2612</v>
      </c>
      <c r="AF89" s="333" t="s">
        <v>2587</v>
      </c>
      <c r="AG89" s="333">
        <f>'第二面（入力）'!L52</f>
        <v>0</v>
      </c>
      <c r="AH89" s="333">
        <f>'第二面（入力）'!S52</f>
        <v>0</v>
      </c>
      <c r="AI89" s="383">
        <f>'第二面（入力）'!Z52</f>
        <v>0</v>
      </c>
      <c r="AJ89" s="333">
        <f>'第二面（入力）'!K53</f>
        <v>0</v>
      </c>
      <c r="AK89" s="333">
        <f>'第二面（入力）'!L54</f>
        <v>0</v>
      </c>
      <c r="AL89" s="333">
        <f>'第二面（入力）'!T54</f>
        <v>0</v>
      </c>
      <c r="AM89" s="383">
        <f>'第二面（入力）'!AA54</f>
        <v>0</v>
      </c>
      <c r="AN89" s="333">
        <f>'第二面（入力）'!K55</f>
        <v>0</v>
      </c>
      <c r="AO89" s="333">
        <f>'第二面（入力）'!K56</f>
        <v>0</v>
      </c>
      <c r="AP89" s="333">
        <f>'第二面（入力）'!K57</f>
        <v>0</v>
      </c>
      <c r="AQ89" s="383">
        <f>'第二面（入力）'!K58</f>
        <v>0</v>
      </c>
      <c r="AR89" s="383">
        <f>'第二面（入力）'!K59</f>
        <v>0</v>
      </c>
      <c r="AS89" s="333" t="str">
        <f>IF('第二面（入力）'!$K$60="","",'第二面（入力）'!$K$60)</f>
        <v/>
      </c>
    </row>
    <row r="90" spans="1:45" ht="13.5">
      <c r="A90" s="382" t="s">
        <v>2765</v>
      </c>
      <c r="Y90" s="333" t="s">
        <v>2614</v>
      </c>
      <c r="AC90" s="333" t="s">
        <v>2615</v>
      </c>
      <c r="AF90" s="333" t="s">
        <v>2588</v>
      </c>
      <c r="AG90" s="333">
        <f>'第二面（入力）'!L62</f>
        <v>0</v>
      </c>
      <c r="AH90" s="333">
        <f>'第二面（入力）'!S62</f>
        <v>0</v>
      </c>
      <c r="AI90" s="383">
        <f>'第二面（入力）'!Z62</f>
        <v>0</v>
      </c>
      <c r="AJ90" s="333">
        <f>'第二面（入力）'!K63</f>
        <v>0</v>
      </c>
      <c r="AK90" s="333">
        <f>'第二面（入力）'!L64</f>
        <v>0</v>
      </c>
      <c r="AL90" s="333">
        <f>'第二面（入力）'!T64</f>
        <v>0</v>
      </c>
      <c r="AM90" s="383">
        <f>'第二面（入力）'!AA64</f>
        <v>0</v>
      </c>
      <c r="AN90" s="333">
        <f>'第二面（入力）'!K65</f>
        <v>0</v>
      </c>
      <c r="AO90" s="333">
        <f>'第二面（入力）'!K66</f>
        <v>0</v>
      </c>
      <c r="AP90" s="333">
        <f>'第二面（入力）'!K67</f>
        <v>0</v>
      </c>
      <c r="AQ90" s="383">
        <f>'第二面（入力）'!K68</f>
        <v>0</v>
      </c>
      <c r="AR90" s="383">
        <f>'第二面（入力）'!K69</f>
        <v>0</v>
      </c>
      <c r="AS90" s="333" t="str">
        <f>IF('第二面（入力）'!$K$70="","",'第二面（入力）'!$K$70)</f>
        <v/>
      </c>
    </row>
    <row r="91" spans="1:45" ht="13.5">
      <c r="A91" s="382" t="s">
        <v>2766</v>
      </c>
      <c r="Y91" s="333" t="s">
        <v>2617</v>
      </c>
      <c r="AC91" s="333" t="s">
        <v>2618</v>
      </c>
      <c r="AF91" s="333" t="s">
        <v>2589</v>
      </c>
      <c r="AG91" s="333">
        <f>'第二面（入力）'!L72</f>
        <v>0</v>
      </c>
      <c r="AH91" s="333">
        <f>'第二面（入力）'!S72</f>
        <v>0</v>
      </c>
      <c r="AI91" s="383">
        <f>'第二面（入力）'!Z72</f>
        <v>0</v>
      </c>
      <c r="AJ91" s="333">
        <f>'第二面（入力）'!K73</f>
        <v>0</v>
      </c>
      <c r="AK91" s="333">
        <f>'第二面（入力）'!L74</f>
        <v>0</v>
      </c>
      <c r="AL91" s="333">
        <f>'第二面（入力）'!T74</f>
        <v>0</v>
      </c>
      <c r="AM91" s="383">
        <f>'第二面（入力）'!AA74</f>
        <v>0</v>
      </c>
      <c r="AN91" s="333">
        <f>'第二面（入力）'!K75</f>
        <v>0</v>
      </c>
      <c r="AO91" s="333">
        <f>'第二面（入力）'!K76</f>
        <v>0</v>
      </c>
      <c r="AP91" s="333">
        <f>'第二面（入力）'!K77</f>
        <v>0</v>
      </c>
      <c r="AQ91" s="383">
        <f>'第二面（入力）'!K78</f>
        <v>0</v>
      </c>
      <c r="AR91" s="383">
        <f>'第二面（入力）'!K79</f>
        <v>0</v>
      </c>
      <c r="AS91" s="333" t="str">
        <f>IF('第二面（入力）'!$K$80="","",'第二面（入力）'!$K$80)</f>
        <v/>
      </c>
    </row>
    <row r="92" spans="1:45" ht="13.5">
      <c r="A92" s="382" t="s">
        <v>2767</v>
      </c>
      <c r="Y92" s="333" t="s">
        <v>2620</v>
      </c>
      <c r="AC92" s="333" t="s">
        <v>2621</v>
      </c>
      <c r="AF92" s="333" t="s">
        <v>2590</v>
      </c>
      <c r="AG92" s="333">
        <f>'第二面（入力）'!L82</f>
        <v>0</v>
      </c>
      <c r="AH92" s="333">
        <f>'第二面（入力）'!S82</f>
        <v>0</v>
      </c>
      <c r="AI92" s="383">
        <f>'第二面（入力）'!Z82</f>
        <v>0</v>
      </c>
      <c r="AJ92" s="333">
        <f>'第二面（入力）'!K83</f>
        <v>0</v>
      </c>
      <c r="AK92" s="333">
        <f>'第二面（入力）'!L84</f>
        <v>0</v>
      </c>
      <c r="AL92" s="333">
        <f>'第二面（入力）'!T84</f>
        <v>0</v>
      </c>
      <c r="AM92" s="383">
        <f>'第二面（入力）'!AA84</f>
        <v>0</v>
      </c>
      <c r="AN92" s="333">
        <f>'第二面（入力）'!K85</f>
        <v>0</v>
      </c>
      <c r="AO92" s="333">
        <f>'第二面（入力）'!K86</f>
        <v>0</v>
      </c>
      <c r="AP92" s="333">
        <f>'第二面（入力）'!K87</f>
        <v>0</v>
      </c>
      <c r="AQ92" s="383">
        <f>'第二面（入力）'!K88</f>
        <v>0</v>
      </c>
      <c r="AR92" s="383">
        <f>'第二面（入力）'!K89</f>
        <v>0</v>
      </c>
      <c r="AS92" s="333" t="str">
        <f>IF('第二面（入力）'!$K$90="","",'第二面（入力）'!$K$90)</f>
        <v/>
      </c>
    </row>
    <row r="93" spans="1:45" ht="13.5">
      <c r="A93" s="382" t="s">
        <v>2768</v>
      </c>
      <c r="Y93" s="333" t="s">
        <v>2623</v>
      </c>
      <c r="AC93" s="333" t="s">
        <v>2624</v>
      </c>
      <c r="AF93" s="333" t="s">
        <v>2591</v>
      </c>
      <c r="AG93" s="333">
        <f>'第二面（入力）'!L92</f>
        <v>0</v>
      </c>
      <c r="AH93" s="333">
        <f>'第二面（入力）'!S92</f>
        <v>0</v>
      </c>
      <c r="AI93" s="383">
        <f>'第二面（入力）'!Z92</f>
        <v>0</v>
      </c>
      <c r="AJ93" s="333">
        <f>'第二面（入力）'!K93</f>
        <v>0</v>
      </c>
      <c r="AK93" s="333">
        <f>'第二面（入力）'!L94</f>
        <v>0</v>
      </c>
      <c r="AL93" s="333">
        <f>'第二面（入力）'!T94</f>
        <v>0</v>
      </c>
      <c r="AM93" s="383">
        <f>'第二面（入力）'!AA94</f>
        <v>0</v>
      </c>
      <c r="AN93" s="333">
        <f>'第二面（入力）'!K95</f>
        <v>0</v>
      </c>
      <c r="AO93" s="333">
        <f>'第二面（入力）'!K96</f>
        <v>0</v>
      </c>
      <c r="AP93" s="333">
        <f>'第二面（入力）'!K97</f>
        <v>0</v>
      </c>
      <c r="AQ93" s="383">
        <f>'第二面（入力）'!K98</f>
        <v>0</v>
      </c>
      <c r="AR93" s="383">
        <f>'第二面（入力）'!K99</f>
        <v>0</v>
      </c>
      <c r="AS93" s="333" t="str">
        <f>IF('第二面（入力）'!$K$100="","",'第二面（入力）'!$K$100)</f>
        <v/>
      </c>
    </row>
    <row r="94" spans="1:45" ht="13.5">
      <c r="A94" s="382" t="s">
        <v>2769</v>
      </c>
      <c r="Y94" s="333" t="s">
        <v>2626</v>
      </c>
      <c r="AC94" s="333" t="s">
        <v>2627</v>
      </c>
    </row>
    <row r="95" spans="1:45" ht="13.5">
      <c r="A95" s="382" t="s">
        <v>2770</v>
      </c>
      <c r="Y95" s="333" t="s">
        <v>2629</v>
      </c>
      <c r="AC95" s="333" t="s">
        <v>2630</v>
      </c>
    </row>
    <row r="96" spans="1:45" ht="13.5">
      <c r="A96" s="382" t="s">
        <v>2771</v>
      </c>
      <c r="Y96" s="333" t="s">
        <v>2632</v>
      </c>
      <c r="AC96" s="333" t="s">
        <v>2633</v>
      </c>
    </row>
    <row r="97" spans="1:29" ht="13.5">
      <c r="A97" s="382" t="s">
        <v>2772</v>
      </c>
      <c r="Y97" s="333" t="s">
        <v>2635</v>
      </c>
      <c r="AC97" s="333" t="s">
        <v>2636</v>
      </c>
    </row>
    <row r="98" spans="1:29" ht="13.5">
      <c r="A98" s="382" t="s">
        <v>2773</v>
      </c>
      <c r="Y98" s="333" t="s">
        <v>2638</v>
      </c>
      <c r="AC98" s="333" t="s">
        <v>2639</v>
      </c>
    </row>
    <row r="99" spans="1:29" ht="13.5">
      <c r="A99" s="382" t="s">
        <v>2774</v>
      </c>
      <c r="Y99" s="333" t="s">
        <v>2641</v>
      </c>
      <c r="AC99" s="333" t="s">
        <v>2642</v>
      </c>
    </row>
    <row r="100" spans="1:29">
      <c r="A100" s="333" t="s">
        <v>2775</v>
      </c>
      <c r="Y100" s="333" t="s">
        <v>2644</v>
      </c>
      <c r="AC100" s="333" t="s">
        <v>2645</v>
      </c>
    </row>
    <row r="101" spans="1:29">
      <c r="A101" s="333" t="s">
        <v>2776</v>
      </c>
      <c r="Y101" s="333" t="s">
        <v>2646</v>
      </c>
      <c r="AC101" s="333" t="s">
        <v>2647</v>
      </c>
    </row>
    <row r="102" spans="1:29" ht="13.5">
      <c r="A102" s="382" t="s">
        <v>2777</v>
      </c>
      <c r="Y102" s="333" t="s">
        <v>2648</v>
      </c>
      <c r="AC102" s="333" t="s">
        <v>2649</v>
      </c>
    </row>
    <row r="103" spans="1:29" ht="13.5">
      <c r="A103" s="382" t="s">
        <v>2778</v>
      </c>
      <c r="Y103" s="333" t="s">
        <v>2650</v>
      </c>
      <c r="AC103" s="333" t="s">
        <v>2651</v>
      </c>
    </row>
    <row r="104" spans="1:29" ht="13.5">
      <c r="A104" s="382" t="s">
        <v>2779</v>
      </c>
      <c r="Y104" s="333" t="s">
        <v>2652</v>
      </c>
      <c r="AC104" s="333" t="s">
        <v>2653</v>
      </c>
    </row>
    <row r="105" spans="1:29" ht="13.5">
      <c r="A105" s="382" t="s">
        <v>2780</v>
      </c>
      <c r="Y105" s="333" t="s">
        <v>2654</v>
      </c>
      <c r="AC105" s="333" t="s">
        <v>2655</v>
      </c>
    </row>
    <row r="106" spans="1:29" ht="13.5">
      <c r="A106" s="382" t="s">
        <v>2781</v>
      </c>
      <c r="Y106" s="333" t="s">
        <v>2656</v>
      </c>
      <c r="AC106" s="333" t="s">
        <v>2657</v>
      </c>
    </row>
    <row r="107" spans="1:29" ht="13.5">
      <c r="A107" s="382" t="s">
        <v>2782</v>
      </c>
      <c r="Y107" s="333" t="s">
        <v>2658</v>
      </c>
      <c r="AC107" s="333" t="s">
        <v>2659</v>
      </c>
    </row>
    <row r="108" spans="1:29">
      <c r="Y108" s="333" t="s">
        <v>2660</v>
      </c>
      <c r="AC108" s="333" t="s">
        <v>2661</v>
      </c>
    </row>
    <row r="109" spans="1:29">
      <c r="Y109" s="333" t="s">
        <v>2662</v>
      </c>
      <c r="AC109" s="333" t="s">
        <v>2663</v>
      </c>
    </row>
    <row r="110" spans="1:29">
      <c r="Y110" s="333" t="s">
        <v>2664</v>
      </c>
      <c r="AC110" s="333" t="s">
        <v>2665</v>
      </c>
    </row>
    <row r="111" spans="1:29">
      <c r="Y111" s="333" t="s">
        <v>2666</v>
      </c>
      <c r="AC111" s="333" t="s">
        <v>2667</v>
      </c>
    </row>
    <row r="112" spans="1:29">
      <c r="Y112" s="333" t="s">
        <v>2668</v>
      </c>
      <c r="AC112" s="333" t="s">
        <v>2669</v>
      </c>
    </row>
    <row r="113" spans="25:29">
      <c r="Y113" s="333" t="s">
        <v>2670</v>
      </c>
      <c r="AC113" s="333" t="s">
        <v>2671</v>
      </c>
    </row>
    <row r="114" spans="25:29">
      <c r="Y114" s="333" t="s">
        <v>2672</v>
      </c>
      <c r="AC114" s="333" t="s">
        <v>2673</v>
      </c>
    </row>
    <row r="115" spans="25:29">
      <c r="Y115" s="333" t="s">
        <v>2674</v>
      </c>
      <c r="AC115" s="333" t="s">
        <v>2675</v>
      </c>
    </row>
    <row r="116" spans="25:29">
      <c r="Y116" s="333" t="s">
        <v>2676</v>
      </c>
      <c r="AC116" s="333" t="s">
        <v>2677</v>
      </c>
    </row>
    <row r="117" spans="25:29">
      <c r="Y117" s="333" t="s">
        <v>2678</v>
      </c>
      <c r="AC117" s="333" t="s">
        <v>2679</v>
      </c>
    </row>
    <row r="118" spans="25:29">
      <c r="Y118" s="333" t="s">
        <v>2680</v>
      </c>
      <c r="AC118" s="333" t="s">
        <v>2681</v>
      </c>
    </row>
    <row r="119" spans="25:29">
      <c r="Y119" s="333" t="s">
        <v>2682</v>
      </c>
      <c r="AC119" s="333" t="s">
        <v>2683</v>
      </c>
    </row>
    <row r="120" spans="25:29">
      <c r="Y120" s="333" t="s">
        <v>2684</v>
      </c>
      <c r="AC120" s="333" t="s">
        <v>2685</v>
      </c>
    </row>
    <row r="121" spans="25:29">
      <c r="Y121" s="333" t="s">
        <v>2686</v>
      </c>
      <c r="AC121" s="333" t="s">
        <v>2687</v>
      </c>
    </row>
    <row r="122" spans="25:29">
      <c r="Y122" s="333" t="s">
        <v>2688</v>
      </c>
      <c r="AC122" s="333" t="s">
        <v>2689</v>
      </c>
    </row>
    <row r="123" spans="25:29">
      <c r="Y123" s="333" t="s">
        <v>2690</v>
      </c>
      <c r="AC123" s="333" t="s">
        <v>2691</v>
      </c>
    </row>
    <row r="124" spans="25:29">
      <c r="Y124" s="333" t="s">
        <v>2692</v>
      </c>
      <c r="AC124" s="333" t="s">
        <v>2693</v>
      </c>
    </row>
    <row r="125" spans="25:29">
      <c r="Y125" s="333" t="s">
        <v>2694</v>
      </c>
      <c r="AC125" s="333" t="s">
        <v>2695</v>
      </c>
    </row>
    <row r="126" spans="25:29">
      <c r="Y126" s="333" t="s">
        <v>2696</v>
      </c>
      <c r="AC126" s="333" t="s">
        <v>2697</v>
      </c>
    </row>
    <row r="127" spans="25:29">
      <c r="Y127" s="333" t="s">
        <v>2698</v>
      </c>
      <c r="AC127" s="333" t="s">
        <v>2699</v>
      </c>
    </row>
    <row r="128" spans="25:29">
      <c r="Y128" s="333" t="s">
        <v>2700</v>
      </c>
      <c r="AC128" s="333" t="s">
        <v>2701</v>
      </c>
    </row>
    <row r="129" spans="25:29">
      <c r="Y129" s="333" t="s">
        <v>2702</v>
      </c>
      <c r="AC129" s="333" t="s">
        <v>2703</v>
      </c>
    </row>
    <row r="130" spans="25:29">
      <c r="Y130" s="333" t="s">
        <v>2704</v>
      </c>
      <c r="AC130" s="333" t="s">
        <v>2705</v>
      </c>
    </row>
  </sheetData>
  <mergeCells count="94">
    <mergeCell ref="K53:M53"/>
    <mergeCell ref="K54:AC54"/>
    <mergeCell ref="K55:AC55"/>
    <mergeCell ref="K56:AC56"/>
    <mergeCell ref="L51:M51"/>
    <mergeCell ref="N51:R51"/>
    <mergeCell ref="S51:T51"/>
    <mergeCell ref="U51:X51"/>
    <mergeCell ref="Y51:AA51"/>
    <mergeCell ref="K52:AC52"/>
    <mergeCell ref="K50:AC50"/>
    <mergeCell ref="K44:M44"/>
    <mergeCell ref="K45:AC45"/>
    <mergeCell ref="K46:AC46"/>
    <mergeCell ref="K47:AC47"/>
    <mergeCell ref="L49:N49"/>
    <mergeCell ref="O49:Q49"/>
    <mergeCell ref="R49:T49"/>
    <mergeCell ref="U49:W49"/>
    <mergeCell ref="X49:AA49"/>
    <mergeCell ref="B48:J48"/>
    <mergeCell ref="K48:AC48"/>
    <mergeCell ref="L42:M42"/>
    <mergeCell ref="N42:R42"/>
    <mergeCell ref="S42:T42"/>
    <mergeCell ref="U42:X42"/>
    <mergeCell ref="Y42:AA42"/>
    <mergeCell ref="K43:AC43"/>
    <mergeCell ref="K41:AC41"/>
    <mergeCell ref="K35:M35"/>
    <mergeCell ref="K36:AC36"/>
    <mergeCell ref="K37:AC37"/>
    <mergeCell ref="K38:AC38"/>
    <mergeCell ref="L40:N40"/>
    <mergeCell ref="O40:Q40"/>
    <mergeCell ref="R40:T40"/>
    <mergeCell ref="U40:W40"/>
    <mergeCell ref="X40:AA40"/>
    <mergeCell ref="B39:J39"/>
    <mergeCell ref="K39:AC39"/>
    <mergeCell ref="L33:M33"/>
    <mergeCell ref="N33:R33"/>
    <mergeCell ref="S33:T33"/>
    <mergeCell ref="U33:X33"/>
    <mergeCell ref="Y33:AA33"/>
    <mergeCell ref="B34:J34"/>
    <mergeCell ref="K34:AC34"/>
    <mergeCell ref="K32:AC32"/>
    <mergeCell ref="K24:AC24"/>
    <mergeCell ref="K25:M25"/>
    <mergeCell ref="K26:AC26"/>
    <mergeCell ref="K27:AC27"/>
    <mergeCell ref="K28:AC28"/>
    <mergeCell ref="L31:N31"/>
    <mergeCell ref="O31:Q31"/>
    <mergeCell ref="R31:T31"/>
    <mergeCell ref="U31:W31"/>
    <mergeCell ref="X31:AA31"/>
    <mergeCell ref="B29:J29"/>
    <mergeCell ref="K29:AC29"/>
    <mergeCell ref="K22:AC22"/>
    <mergeCell ref="L23:M23"/>
    <mergeCell ref="N23:R23"/>
    <mergeCell ref="S23:T23"/>
    <mergeCell ref="U23:X23"/>
    <mergeCell ref="Y23:AA23"/>
    <mergeCell ref="K14:AC14"/>
    <mergeCell ref="K15:M15"/>
    <mergeCell ref="K16:AC16"/>
    <mergeCell ref="K17:AC17"/>
    <mergeCell ref="L21:N21"/>
    <mergeCell ref="O21:Q21"/>
    <mergeCell ref="R21:T21"/>
    <mergeCell ref="U21:W21"/>
    <mergeCell ref="X21:AA21"/>
    <mergeCell ref="K12:AC12"/>
    <mergeCell ref="L13:M13"/>
    <mergeCell ref="N13:R13"/>
    <mergeCell ref="S13:T13"/>
    <mergeCell ref="U13:X13"/>
    <mergeCell ref="Y13:AB13"/>
    <mergeCell ref="K7:AC7"/>
    <mergeCell ref="K8:AC8"/>
    <mergeCell ref="L11:N11"/>
    <mergeCell ref="O11:Q11"/>
    <mergeCell ref="R11:T11"/>
    <mergeCell ref="U11:W11"/>
    <mergeCell ref="X11:AB11"/>
    <mergeCell ref="K6:M6"/>
    <mergeCell ref="A1:AC1"/>
    <mergeCell ref="A2:AC2"/>
    <mergeCell ref="K3:AC3"/>
    <mergeCell ref="K4:AC4"/>
    <mergeCell ref="K5:AC5"/>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297" t="s">
        <v>2021</v>
      </c>
      <c r="C2" s="2312"/>
      <c r="D2" s="2312"/>
    </row>
    <row r="3" spans="2:17">
      <c r="B3" s="2312"/>
      <c r="C3" s="2312"/>
      <c r="D3" s="2312"/>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314" t="s">
        <v>2064</v>
      </c>
      <c r="AV4" s="2315"/>
      <c r="AW4" s="208" t="s">
        <v>2065</v>
      </c>
      <c r="AX4" s="208" t="s">
        <v>2346</v>
      </c>
      <c r="AY4" s="2314" t="s">
        <v>2067</v>
      </c>
      <c r="AZ4" s="2315"/>
      <c r="BA4" s="2315"/>
      <c r="BB4" s="2315"/>
      <c r="BC4" s="2314" t="s">
        <v>2068</v>
      </c>
      <c r="BD4" s="2315"/>
      <c r="BE4" s="2315"/>
      <c r="BF4" s="2315"/>
      <c r="BG4" s="2314" t="s">
        <v>2069</v>
      </c>
      <c r="BH4" s="2315"/>
      <c r="BI4" s="2315"/>
      <c r="BJ4" s="2314" t="s">
        <v>2074</v>
      </c>
      <c r="BK4" s="2315"/>
      <c r="BL4" s="2315"/>
      <c r="BM4" s="2315"/>
      <c r="BN4" s="2315"/>
      <c r="BO4" s="2313" t="s">
        <v>2070</v>
      </c>
      <c r="BP4" s="2313"/>
      <c r="BQ4" s="2313"/>
      <c r="BR4" s="2313"/>
      <c r="BS4" s="2313" t="s">
        <v>2071</v>
      </c>
      <c r="BT4" s="2313"/>
      <c r="BU4" s="2313"/>
      <c r="BV4" s="2313"/>
      <c r="BW4" s="209" t="s">
        <v>2067</v>
      </c>
      <c r="BX4" s="2316" t="s">
        <v>2339</v>
      </c>
      <c r="BY4" s="2316"/>
      <c r="BZ4" s="2316" t="s">
        <v>2072</v>
      </c>
      <c r="CA4" s="2316"/>
      <c r="CB4" s="2316" t="s">
        <v>2073</v>
      </c>
      <c r="CC4" s="2316"/>
      <c r="CD4" s="2316"/>
      <c r="CE4" s="2316"/>
      <c r="CF4" s="2316"/>
      <c r="CG4" s="2316"/>
      <c r="CH4" s="2316"/>
      <c r="CI4" s="2316"/>
      <c r="CJ4" s="2313" t="s">
        <v>2075</v>
      </c>
      <c r="CK4" s="2313"/>
      <c r="CL4" s="2313"/>
      <c r="CM4" s="2313"/>
      <c r="CN4" s="2313"/>
      <c r="CO4" s="2313"/>
      <c r="CP4" s="2313"/>
      <c r="CQ4" s="2313" t="s">
        <v>2076</v>
      </c>
      <c r="CR4" s="2313"/>
      <c r="CS4" s="2313"/>
      <c r="CT4" s="2313" t="s">
        <v>2347</v>
      </c>
      <c r="CU4" s="2313"/>
      <c r="CV4" s="210" t="s">
        <v>2348</v>
      </c>
      <c r="CW4" s="2320" t="s">
        <v>2349</v>
      </c>
      <c r="CX4" s="2316"/>
      <c r="CY4" s="2316"/>
      <c r="CZ4" s="2316"/>
      <c r="DA4" s="2316"/>
      <c r="DB4" s="2320" t="s">
        <v>2347</v>
      </c>
      <c r="DC4" s="2320"/>
      <c r="DD4" s="2320"/>
      <c r="DE4" s="2320"/>
      <c r="DF4" s="2320" t="s">
        <v>2334</v>
      </c>
      <c r="DG4" s="2316"/>
      <c r="DH4" s="2320" t="s">
        <v>2350</v>
      </c>
      <c r="DI4" s="2316"/>
      <c r="DJ4" s="2320" t="s">
        <v>2335</v>
      </c>
      <c r="DK4" s="2320"/>
      <c r="DL4" s="2320"/>
      <c r="DM4" s="2320"/>
      <c r="DN4" s="2320"/>
      <c r="DO4" s="2320" t="s">
        <v>2351</v>
      </c>
      <c r="DP4" s="2320"/>
      <c r="DQ4" s="2320" t="s">
        <v>2352</v>
      </c>
      <c r="DR4" s="2320"/>
      <c r="DS4" s="2320"/>
      <c r="DT4" s="2320"/>
      <c r="DU4" s="2320"/>
      <c r="DV4" s="2320"/>
      <c r="DW4" s="210" t="s">
        <v>2353</v>
      </c>
      <c r="DX4" s="2320" t="s">
        <v>2337</v>
      </c>
      <c r="DY4" s="2320"/>
      <c r="DZ4" s="2320"/>
      <c r="EA4" s="2320" t="s">
        <v>2338</v>
      </c>
      <c r="EB4" s="2320"/>
      <c r="EC4" s="2320"/>
      <c r="ED4" s="2320" t="s">
        <v>2341</v>
      </c>
      <c r="EE4" s="2320"/>
      <c r="EF4" s="2317" t="s">
        <v>2339</v>
      </c>
      <c r="EG4" s="2318"/>
      <c r="EH4" s="2319"/>
      <c r="EI4" s="2320" t="s">
        <v>2337</v>
      </c>
      <c r="EJ4" s="2320"/>
      <c r="EK4" s="2320" t="s">
        <v>2340</v>
      </c>
      <c r="EL4" s="2320"/>
      <c r="EM4" s="2320"/>
      <c r="EN4" s="2320"/>
      <c r="EO4" s="2320"/>
      <c r="EP4" s="2320"/>
      <c r="EQ4" s="211" t="s">
        <v>2354</v>
      </c>
      <c r="ER4" s="212" t="s">
        <v>2355</v>
      </c>
      <c r="ES4" s="2316" t="s">
        <v>2342</v>
      </c>
      <c r="ET4" s="2316"/>
      <c r="EU4" s="2316"/>
      <c r="EV4" s="2320" t="s">
        <v>2343</v>
      </c>
      <c r="EW4" s="2320"/>
      <c r="EX4" s="209" t="s">
        <v>2344</v>
      </c>
      <c r="EY4" s="2320" t="s">
        <v>2345</v>
      </c>
      <c r="EZ4" s="2320"/>
      <c r="FA4" s="2320"/>
      <c r="FB4" s="2320"/>
      <c r="FC4" s="2320"/>
      <c r="FD4" s="211" t="s">
        <v>2356</v>
      </c>
      <c r="FE4" s="2320" t="s">
        <v>2065</v>
      </c>
      <c r="FF4" s="2320"/>
      <c r="FG4" s="2320"/>
      <c r="FH4" s="2320"/>
      <c r="FI4" s="211" t="s">
        <v>2357</v>
      </c>
      <c r="FJ4" s="2313" t="s">
        <v>2066</v>
      </c>
      <c r="FK4" s="2313"/>
      <c r="FL4" s="2313"/>
      <c r="FM4" s="2313"/>
      <c r="FN4" s="2313" t="s">
        <v>2474</v>
      </c>
      <c r="FO4" s="2313"/>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DQ4:DV4"/>
    <mergeCell ref="DX4:DZ4"/>
    <mergeCell ref="EA4:EC4"/>
    <mergeCell ref="ED4:EE4"/>
    <mergeCell ref="FJ4:FM4"/>
    <mergeCell ref="EI4:EJ4"/>
    <mergeCell ref="EK4:EP4"/>
    <mergeCell ref="ES4:EU4"/>
    <mergeCell ref="EV4:EW4"/>
    <mergeCell ref="EY4:FC4"/>
    <mergeCell ref="FE4:FH4"/>
    <mergeCell ref="DB4:DE4"/>
    <mergeCell ref="DF4:DG4"/>
    <mergeCell ref="DH4:DI4"/>
    <mergeCell ref="DJ4:DN4"/>
    <mergeCell ref="DO4:DP4"/>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4" t="s">
        <v>2783</v>
      </c>
      <c r="B1" s="384"/>
      <c r="C1" s="384"/>
      <c r="D1" s="384"/>
      <c r="E1" s="384"/>
      <c r="F1" s="384"/>
      <c r="G1" s="384"/>
      <c r="H1" s="384"/>
      <c r="I1" s="384"/>
      <c r="J1" s="384"/>
      <c r="K1" s="385"/>
      <c r="L1" s="385"/>
      <c r="M1" s="385"/>
      <c r="N1" s="385"/>
      <c r="O1" s="385"/>
      <c r="P1" s="385"/>
      <c r="Q1" s="385"/>
      <c r="R1" s="385"/>
      <c r="S1" s="385"/>
      <c r="T1" s="385"/>
      <c r="U1" s="385"/>
      <c r="V1" s="385"/>
      <c r="W1" s="385"/>
      <c r="X1" s="385"/>
      <c r="Y1" s="385"/>
      <c r="Z1" s="385"/>
      <c r="AA1" s="385"/>
      <c r="AB1" s="385"/>
      <c r="AC1" s="385"/>
      <c r="AD1" s="317"/>
    </row>
    <row r="2" spans="1:31" s="318" customFormat="1" ht="15" customHeight="1">
      <c r="A2" s="320" t="s">
        <v>2784</v>
      </c>
      <c r="B2" s="320"/>
      <c r="C2" s="320"/>
      <c r="D2" s="320"/>
      <c r="E2" s="320"/>
      <c r="F2" s="320"/>
      <c r="G2" s="320"/>
      <c r="H2" s="320"/>
      <c r="I2" s="320"/>
      <c r="J2" s="320"/>
      <c r="K2" s="367"/>
      <c r="L2" s="367"/>
      <c r="M2" s="367"/>
      <c r="N2" s="367"/>
      <c r="O2" s="367"/>
      <c r="P2" s="367"/>
      <c r="Q2" s="367"/>
      <c r="R2" s="367"/>
      <c r="S2" s="367"/>
      <c r="T2" s="367"/>
      <c r="U2" s="358"/>
      <c r="V2" s="358"/>
      <c r="W2" s="358"/>
      <c r="X2" s="358"/>
      <c r="Y2" s="358"/>
      <c r="Z2" s="358"/>
      <c r="AA2" s="358"/>
      <c r="AB2" s="358"/>
      <c r="AC2" s="358"/>
      <c r="AD2" s="317"/>
    </row>
    <row r="3" spans="1:31" s="318" customFormat="1" ht="15" customHeight="1" thickBot="1">
      <c r="A3" s="386" t="str">
        <f>IF(M4&lt;&gt;"","■","□")</f>
        <v>□</v>
      </c>
      <c r="B3" s="320" t="s">
        <v>2785</v>
      </c>
      <c r="C3" s="320"/>
      <c r="D3" s="320"/>
      <c r="E3" s="320"/>
      <c r="F3" s="320"/>
      <c r="G3" s="320"/>
      <c r="H3" s="320"/>
      <c r="I3" s="320"/>
      <c r="J3" s="320"/>
      <c r="K3" s="367"/>
      <c r="L3" s="367"/>
      <c r="M3" s="367"/>
      <c r="N3" s="367"/>
      <c r="O3" s="367"/>
      <c r="P3" s="367"/>
      <c r="Q3" s="367"/>
      <c r="R3" s="367"/>
      <c r="S3" s="367"/>
      <c r="T3" s="367"/>
      <c r="U3" s="358"/>
      <c r="V3" s="358"/>
      <c r="W3" s="358"/>
      <c r="X3" s="358"/>
      <c r="Y3" s="358"/>
      <c r="Z3" s="358"/>
      <c r="AA3" s="358"/>
      <c r="AB3" s="358"/>
      <c r="AC3" s="358"/>
      <c r="AD3" s="317"/>
    </row>
    <row r="4" spans="1:31" s="318" customFormat="1" ht="15" customHeight="1" thickBot="1">
      <c r="A4" s="320" t="s">
        <v>2786</v>
      </c>
      <c r="B4" s="320"/>
      <c r="C4" s="320"/>
      <c r="D4" s="320"/>
      <c r="E4" s="320"/>
      <c r="F4" s="324"/>
      <c r="G4" s="324"/>
      <c r="H4" s="324"/>
      <c r="I4" s="324"/>
      <c r="J4" s="324"/>
      <c r="K4" s="324"/>
      <c r="L4" s="324"/>
      <c r="M4" s="1290" t="str">
        <f>IFERROR(VLOOKUP(AE4,AF81:AR90,5,FALSE),"")</f>
        <v/>
      </c>
      <c r="N4" s="1290"/>
      <c r="O4" s="1290"/>
      <c r="P4" s="1290"/>
      <c r="Q4" s="1290"/>
      <c r="R4" s="1290"/>
      <c r="S4" s="1290"/>
      <c r="T4" s="1290"/>
      <c r="U4" s="1290"/>
      <c r="V4" s="1290"/>
      <c r="W4" s="1290"/>
      <c r="X4" s="1290"/>
      <c r="Y4" s="1290"/>
      <c r="Z4" s="1290"/>
      <c r="AA4" s="1290"/>
      <c r="AB4" s="1290"/>
      <c r="AC4" s="1290"/>
      <c r="AD4" s="317"/>
      <c r="AE4" s="372"/>
    </row>
    <row r="5" spans="1:31" s="318" customFormat="1" ht="15" customHeight="1">
      <c r="A5" s="320" t="s">
        <v>2787</v>
      </c>
      <c r="B5" s="320"/>
      <c r="C5" s="320"/>
      <c r="D5" s="320"/>
      <c r="E5" s="320"/>
      <c r="F5" s="321"/>
      <c r="G5" s="321"/>
      <c r="H5" s="321"/>
      <c r="I5" s="321"/>
      <c r="J5" s="321"/>
      <c r="K5" s="322"/>
      <c r="L5" s="322"/>
      <c r="M5" s="322" t="s">
        <v>2788</v>
      </c>
      <c r="N5" s="1289" t="str">
        <f>IFERROR(VLOOKUP(AE4,AF81:AS90,14,FALSE),"")</f>
        <v/>
      </c>
      <c r="O5" s="1289"/>
      <c r="P5" s="1289"/>
      <c r="Q5" s="1289"/>
      <c r="R5" s="1289"/>
      <c r="S5" s="1289"/>
      <c r="T5" s="1289"/>
      <c r="U5" s="1289"/>
      <c r="V5" s="320" t="s">
        <v>17</v>
      </c>
      <c r="W5" s="322"/>
      <c r="X5" s="322"/>
      <c r="Y5" s="322"/>
      <c r="Z5" s="322"/>
      <c r="AA5" s="322"/>
      <c r="AB5" s="322"/>
      <c r="AC5" s="320"/>
      <c r="AD5" s="317"/>
    </row>
    <row r="6" spans="1:31" s="318" customFormat="1" ht="15" customHeight="1" thickBot="1">
      <c r="A6" s="386" t="str">
        <f>IF(M7&lt;&gt;"","■","□")</f>
        <v>□</v>
      </c>
      <c r="B6" s="320" t="s">
        <v>2789</v>
      </c>
      <c r="C6" s="320"/>
      <c r="D6" s="320"/>
      <c r="E6" s="320"/>
      <c r="F6" s="320"/>
      <c r="G6" s="320"/>
      <c r="H6" s="320"/>
      <c r="I6" s="320"/>
      <c r="J6" s="320"/>
      <c r="K6" s="367"/>
      <c r="L6" s="367"/>
      <c r="M6" s="367"/>
      <c r="N6" s="367"/>
      <c r="O6" s="367"/>
      <c r="P6" s="367"/>
      <c r="Q6" s="367"/>
      <c r="R6" s="367"/>
      <c r="S6" s="367"/>
      <c r="T6" s="367"/>
      <c r="U6" s="358"/>
      <c r="V6" s="358"/>
      <c r="W6" s="358"/>
      <c r="X6" s="358"/>
      <c r="Y6" s="358"/>
      <c r="Z6" s="358"/>
      <c r="AA6" s="358"/>
      <c r="AB6" s="358"/>
      <c r="AC6" s="358"/>
      <c r="AD6" s="317"/>
    </row>
    <row r="7" spans="1:31" s="318" customFormat="1" ht="15" customHeight="1" thickBot="1">
      <c r="A7" s="320" t="s">
        <v>2786</v>
      </c>
      <c r="B7" s="320"/>
      <c r="C7" s="320"/>
      <c r="D7" s="320"/>
      <c r="E7" s="320"/>
      <c r="F7" s="324"/>
      <c r="G7" s="324"/>
      <c r="H7" s="324"/>
      <c r="I7" s="324"/>
      <c r="J7" s="324"/>
      <c r="K7" s="324"/>
      <c r="L7" s="324"/>
      <c r="M7" s="1290" t="str">
        <f>IFERROR(VLOOKUP(AE7,AF81:AR90,5,FALSE),"")</f>
        <v/>
      </c>
      <c r="N7" s="1290"/>
      <c r="O7" s="1290"/>
      <c r="P7" s="1290"/>
      <c r="Q7" s="1290"/>
      <c r="R7" s="1290"/>
      <c r="S7" s="1290"/>
      <c r="T7" s="1290"/>
      <c r="U7" s="1290"/>
      <c r="V7" s="1290"/>
      <c r="W7" s="1290"/>
      <c r="X7" s="1290"/>
      <c r="Y7" s="1290"/>
      <c r="Z7" s="1290"/>
      <c r="AA7" s="1290"/>
      <c r="AB7" s="1290"/>
      <c r="AC7" s="1290"/>
      <c r="AD7" s="317"/>
      <c r="AE7" s="372"/>
    </row>
    <row r="8" spans="1:31" s="318" customFormat="1" ht="15" customHeight="1">
      <c r="A8" s="320" t="s">
        <v>2787</v>
      </c>
      <c r="B8" s="320"/>
      <c r="C8" s="320"/>
      <c r="D8" s="320"/>
      <c r="E8" s="320"/>
      <c r="F8" s="321"/>
      <c r="G8" s="321"/>
      <c r="H8" s="321"/>
      <c r="I8" s="321"/>
      <c r="J8" s="321"/>
      <c r="K8" s="322"/>
      <c r="L8" s="322"/>
      <c r="M8" s="360" t="s">
        <v>2788</v>
      </c>
      <c r="N8" s="1289" t="str">
        <f>IFERROR(VLOOKUP(AE7,AF81:AS90,14,FALSE),"")</f>
        <v/>
      </c>
      <c r="O8" s="1289"/>
      <c r="P8" s="1289"/>
      <c r="Q8" s="1289"/>
      <c r="R8" s="1289"/>
      <c r="S8" s="1289"/>
      <c r="T8" s="1289"/>
      <c r="U8" s="1289"/>
      <c r="V8" s="369" t="s">
        <v>17</v>
      </c>
      <c r="W8" s="360"/>
      <c r="X8" s="360"/>
      <c r="Y8" s="360"/>
      <c r="Z8" s="360"/>
      <c r="AA8" s="360"/>
      <c r="AB8" s="360"/>
      <c r="AC8" s="369"/>
      <c r="AD8" s="317"/>
    </row>
    <row r="9" spans="1:31" s="318" customFormat="1" ht="15" customHeight="1" thickBot="1">
      <c r="A9" s="386" t="str">
        <f>IF(OR(M10&lt;&gt;"",M12&lt;&gt;"",M14&lt;&gt;""),"■","□")</f>
        <v>□</v>
      </c>
      <c r="B9" s="320" t="s">
        <v>2790</v>
      </c>
      <c r="C9" s="320"/>
      <c r="D9" s="320"/>
      <c r="E9" s="320"/>
      <c r="F9" s="320"/>
      <c r="G9" s="320"/>
      <c r="H9" s="320"/>
      <c r="I9" s="320"/>
      <c r="J9" s="320"/>
      <c r="K9" s="367"/>
      <c r="L9" s="367"/>
      <c r="M9" s="375"/>
      <c r="N9" s="375"/>
      <c r="O9" s="375"/>
      <c r="P9" s="375"/>
      <c r="Q9" s="375"/>
      <c r="R9" s="375"/>
      <c r="S9" s="375"/>
      <c r="T9" s="375"/>
      <c r="U9" s="387"/>
      <c r="V9" s="387"/>
      <c r="W9" s="387"/>
      <c r="X9" s="387"/>
      <c r="Y9" s="387"/>
      <c r="Z9" s="387"/>
      <c r="AA9" s="387"/>
      <c r="AB9" s="387"/>
      <c r="AC9" s="387"/>
      <c r="AD9" s="317"/>
    </row>
    <row r="10" spans="1:31" s="318" customFormat="1" ht="15" customHeight="1" thickBot="1">
      <c r="A10" s="320" t="s">
        <v>2786</v>
      </c>
      <c r="B10" s="320"/>
      <c r="C10" s="320"/>
      <c r="D10" s="320"/>
      <c r="E10" s="320"/>
      <c r="F10" s="324"/>
      <c r="G10" s="324"/>
      <c r="H10" s="324"/>
      <c r="I10" s="324"/>
      <c r="J10" s="324"/>
      <c r="K10" s="324"/>
      <c r="L10" s="324"/>
      <c r="M10" s="1290" t="str">
        <f>IFERROR(VLOOKUP(AE10,AF81:AR90,5,FALSE),"")</f>
        <v/>
      </c>
      <c r="N10" s="1290"/>
      <c r="O10" s="1290"/>
      <c r="P10" s="1290"/>
      <c r="Q10" s="1290"/>
      <c r="R10" s="1290"/>
      <c r="S10" s="1290"/>
      <c r="T10" s="1290"/>
      <c r="U10" s="1290"/>
      <c r="V10" s="1290"/>
      <c r="W10" s="1290"/>
      <c r="X10" s="1290"/>
      <c r="Y10" s="1290"/>
      <c r="Z10" s="1290"/>
      <c r="AA10" s="1290"/>
      <c r="AB10" s="1290"/>
      <c r="AC10" s="1290"/>
      <c r="AD10" s="317"/>
      <c r="AE10" s="372"/>
    </row>
    <row r="11" spans="1:31" s="318" customFormat="1" ht="15" customHeight="1" thickBot="1">
      <c r="A11" s="320" t="s">
        <v>2791</v>
      </c>
      <c r="B11" s="320"/>
      <c r="C11" s="320"/>
      <c r="D11" s="320"/>
      <c r="E11" s="320"/>
      <c r="F11" s="321"/>
      <c r="G11" s="321"/>
      <c r="H11" s="321"/>
      <c r="I11" s="321"/>
      <c r="J11" s="321"/>
      <c r="K11" s="322"/>
      <c r="L11" s="322"/>
      <c r="M11" s="360" t="s">
        <v>2788</v>
      </c>
      <c r="N11" s="1289" t="str">
        <f>IFERROR(VLOOKUP(AE10,AF81:AS90,14,FALSE),"")</f>
        <v/>
      </c>
      <c r="O11" s="1289"/>
      <c r="P11" s="1289"/>
      <c r="Q11" s="1289"/>
      <c r="R11" s="1289"/>
      <c r="S11" s="1289"/>
      <c r="T11" s="1289"/>
      <c r="U11" s="1289"/>
      <c r="V11" s="369" t="s">
        <v>17</v>
      </c>
      <c r="W11" s="360"/>
      <c r="X11" s="360"/>
      <c r="Y11" s="360"/>
      <c r="Z11" s="360"/>
      <c r="AA11" s="360"/>
      <c r="AB11" s="360"/>
      <c r="AC11" s="369"/>
      <c r="AD11" s="317"/>
    </row>
    <row r="12" spans="1:31" s="318" customFormat="1" ht="15" customHeight="1" thickBot="1">
      <c r="A12" s="320" t="s">
        <v>2786</v>
      </c>
      <c r="B12" s="320"/>
      <c r="C12" s="320"/>
      <c r="D12" s="320"/>
      <c r="E12" s="320"/>
      <c r="F12" s="324"/>
      <c r="G12" s="324"/>
      <c r="H12" s="324"/>
      <c r="I12" s="324"/>
      <c r="J12" s="324"/>
      <c r="K12" s="324"/>
      <c r="L12" s="324"/>
      <c r="M12" s="1290" t="str">
        <f>IFERROR(VLOOKUP(AE12,AF81:AR90,5,FALSE),"")</f>
        <v/>
      </c>
      <c r="N12" s="1290"/>
      <c r="O12" s="1290"/>
      <c r="P12" s="1290"/>
      <c r="Q12" s="1290"/>
      <c r="R12" s="1290"/>
      <c r="S12" s="1290"/>
      <c r="T12" s="1290"/>
      <c r="U12" s="1290"/>
      <c r="V12" s="1290"/>
      <c r="W12" s="1290"/>
      <c r="X12" s="1290"/>
      <c r="Y12" s="1290"/>
      <c r="Z12" s="1290"/>
      <c r="AA12" s="1290"/>
      <c r="AB12" s="1290"/>
      <c r="AC12" s="1290"/>
      <c r="AD12" s="317"/>
      <c r="AE12" s="372"/>
    </row>
    <row r="13" spans="1:31" s="318" customFormat="1" ht="15" customHeight="1" thickBot="1">
      <c r="A13" s="320" t="s">
        <v>2791</v>
      </c>
      <c r="B13" s="320"/>
      <c r="C13" s="320"/>
      <c r="D13" s="320"/>
      <c r="E13" s="320"/>
      <c r="F13" s="321"/>
      <c r="G13" s="321"/>
      <c r="H13" s="321"/>
      <c r="I13" s="321"/>
      <c r="J13" s="321"/>
      <c r="K13" s="322"/>
      <c r="L13" s="322"/>
      <c r="M13" s="360" t="s">
        <v>2788</v>
      </c>
      <c r="N13" s="1289" t="str">
        <f>IFERROR(VLOOKUP(AE12,AF81:AS90,14,FALSE),"")</f>
        <v/>
      </c>
      <c r="O13" s="1289"/>
      <c r="P13" s="1289"/>
      <c r="Q13" s="1289"/>
      <c r="R13" s="1289"/>
      <c r="S13" s="1289"/>
      <c r="T13" s="1289"/>
      <c r="U13" s="1289"/>
      <c r="V13" s="369" t="s">
        <v>17</v>
      </c>
      <c r="W13" s="360"/>
      <c r="X13" s="360"/>
      <c r="Y13" s="360"/>
      <c r="Z13" s="360"/>
      <c r="AA13" s="360"/>
      <c r="AB13" s="360"/>
      <c r="AC13" s="369"/>
      <c r="AD13" s="317"/>
    </row>
    <row r="14" spans="1:31" s="318" customFormat="1" ht="15" customHeight="1" thickBot="1">
      <c r="A14" s="320" t="s">
        <v>2786</v>
      </c>
      <c r="B14" s="320"/>
      <c r="C14" s="320"/>
      <c r="D14" s="320"/>
      <c r="E14" s="320"/>
      <c r="F14" s="324"/>
      <c r="G14" s="324"/>
      <c r="H14" s="324"/>
      <c r="I14" s="324"/>
      <c r="J14" s="324"/>
      <c r="K14" s="324"/>
      <c r="L14" s="324"/>
      <c r="M14" s="1290" t="str">
        <f>IFERROR(VLOOKUP(AE14,AF81:AR90,5,FALSE),"")</f>
        <v/>
      </c>
      <c r="N14" s="1290"/>
      <c r="O14" s="1290"/>
      <c r="P14" s="1290"/>
      <c r="Q14" s="1290"/>
      <c r="R14" s="1290"/>
      <c r="S14" s="1290"/>
      <c r="T14" s="1290"/>
      <c r="U14" s="1290"/>
      <c r="V14" s="1290"/>
      <c r="W14" s="1290"/>
      <c r="X14" s="1290"/>
      <c r="Y14" s="1290"/>
      <c r="Z14" s="1290"/>
      <c r="AA14" s="1290"/>
      <c r="AB14" s="1290"/>
      <c r="AC14" s="1290"/>
      <c r="AD14" s="317"/>
      <c r="AE14" s="372"/>
    </row>
    <row r="15" spans="1:31" s="318" customFormat="1" ht="15" customHeight="1">
      <c r="A15" s="320" t="s">
        <v>2791</v>
      </c>
      <c r="B15" s="320"/>
      <c r="C15" s="320"/>
      <c r="D15" s="320"/>
      <c r="E15" s="320"/>
      <c r="F15" s="321"/>
      <c r="G15" s="321"/>
      <c r="H15" s="321"/>
      <c r="I15" s="321"/>
      <c r="J15" s="321"/>
      <c r="K15" s="322"/>
      <c r="L15" s="322"/>
      <c r="M15" s="360" t="s">
        <v>2788</v>
      </c>
      <c r="N15" s="1289" t="str">
        <f>IFERROR(VLOOKUP(AE14,AF81:AS90,14,FALSE),"")</f>
        <v/>
      </c>
      <c r="O15" s="1289"/>
      <c r="P15" s="1289"/>
      <c r="Q15" s="1289"/>
      <c r="R15" s="1289"/>
      <c r="S15" s="1289"/>
      <c r="T15" s="1289"/>
      <c r="U15" s="1289"/>
      <c r="V15" s="369" t="s">
        <v>17</v>
      </c>
      <c r="W15" s="360"/>
      <c r="X15" s="360"/>
      <c r="Y15" s="360"/>
      <c r="Z15" s="360"/>
      <c r="AA15" s="360"/>
      <c r="AB15" s="360"/>
      <c r="AC15" s="369"/>
      <c r="AD15" s="317"/>
    </row>
    <row r="16" spans="1:31" s="318" customFormat="1" ht="15" customHeight="1" thickBot="1">
      <c r="A16" s="386" t="str">
        <f>IF(OR(M17&lt;&gt;"",M19&lt;&gt;"",M21&lt;&gt;""),"■","□")</f>
        <v>□</v>
      </c>
      <c r="B16" s="320" t="s">
        <v>2792</v>
      </c>
      <c r="C16" s="320"/>
      <c r="D16" s="320"/>
      <c r="E16" s="320"/>
      <c r="F16" s="320"/>
      <c r="G16" s="320"/>
      <c r="H16" s="320"/>
      <c r="I16" s="320"/>
      <c r="J16" s="320"/>
      <c r="K16" s="367"/>
      <c r="L16" s="367"/>
      <c r="M16" s="375"/>
      <c r="N16" s="375"/>
      <c r="O16" s="375"/>
      <c r="P16" s="375"/>
      <c r="Q16" s="375"/>
      <c r="R16" s="375"/>
      <c r="S16" s="375"/>
      <c r="T16" s="375"/>
      <c r="U16" s="387"/>
      <c r="V16" s="387"/>
      <c r="W16" s="387"/>
      <c r="X16" s="387"/>
      <c r="Y16" s="387"/>
      <c r="Z16" s="387"/>
      <c r="AA16" s="387"/>
      <c r="AB16" s="387"/>
      <c r="AC16" s="387"/>
      <c r="AD16" s="317"/>
    </row>
    <row r="17" spans="1:31" s="318" customFormat="1" ht="15" customHeight="1" thickBot="1">
      <c r="A17" s="320" t="s">
        <v>2786</v>
      </c>
      <c r="B17" s="320"/>
      <c r="C17" s="320"/>
      <c r="D17" s="320"/>
      <c r="E17" s="320"/>
      <c r="F17" s="324"/>
      <c r="G17" s="324"/>
      <c r="H17" s="324"/>
      <c r="I17" s="324"/>
      <c r="J17" s="324"/>
      <c r="K17" s="324"/>
      <c r="L17" s="324"/>
      <c r="M17" s="1290" t="str">
        <f>IFERROR(VLOOKUP(AE17,AF81:AR90,5,FALSE),"")</f>
        <v/>
      </c>
      <c r="N17" s="1290"/>
      <c r="O17" s="1290"/>
      <c r="P17" s="1290"/>
      <c r="Q17" s="1290"/>
      <c r="R17" s="1290"/>
      <c r="S17" s="1290"/>
      <c r="T17" s="1290"/>
      <c r="U17" s="1290"/>
      <c r="V17" s="1290"/>
      <c r="W17" s="1290"/>
      <c r="X17" s="1290"/>
      <c r="Y17" s="1290"/>
      <c r="Z17" s="1290"/>
      <c r="AA17" s="1290"/>
      <c r="AB17" s="1290"/>
      <c r="AC17" s="1290"/>
      <c r="AD17" s="317"/>
      <c r="AE17" s="372"/>
    </row>
    <row r="18" spans="1:31" s="318" customFormat="1" ht="15" customHeight="1" thickBot="1">
      <c r="A18" s="320" t="s">
        <v>2791</v>
      </c>
      <c r="B18" s="320"/>
      <c r="C18" s="320"/>
      <c r="D18" s="320"/>
      <c r="E18" s="320"/>
      <c r="F18" s="321"/>
      <c r="G18" s="321"/>
      <c r="H18" s="321"/>
      <c r="I18" s="321"/>
      <c r="J18" s="321"/>
      <c r="K18" s="322"/>
      <c r="L18" s="322"/>
      <c r="M18" s="360" t="s">
        <v>2788</v>
      </c>
      <c r="N18" s="1289" t="str">
        <f>IFERROR(VLOOKUP(AE17,AF81:AS90,14,FALSE),"")</f>
        <v/>
      </c>
      <c r="O18" s="1289"/>
      <c r="P18" s="1289"/>
      <c r="Q18" s="1289"/>
      <c r="R18" s="1289"/>
      <c r="S18" s="1289"/>
      <c r="T18" s="1289"/>
      <c r="U18" s="1289"/>
      <c r="V18" s="369" t="s">
        <v>17</v>
      </c>
      <c r="W18" s="360"/>
      <c r="X18" s="360"/>
      <c r="Y18" s="360"/>
      <c r="Z18" s="360"/>
      <c r="AA18" s="360"/>
      <c r="AB18" s="360"/>
      <c r="AC18" s="369"/>
      <c r="AD18" s="317"/>
    </row>
    <row r="19" spans="1:31" s="318" customFormat="1" ht="15" customHeight="1" thickBot="1">
      <c r="A19" s="320" t="s">
        <v>2786</v>
      </c>
      <c r="B19" s="320"/>
      <c r="C19" s="320"/>
      <c r="D19" s="320"/>
      <c r="E19" s="320"/>
      <c r="F19" s="324"/>
      <c r="G19" s="324"/>
      <c r="H19" s="324"/>
      <c r="I19" s="324"/>
      <c r="J19" s="324"/>
      <c r="K19" s="324"/>
      <c r="L19" s="324"/>
      <c r="M19" s="1290" t="str">
        <f>IFERROR(VLOOKUP(AE19,AF81:AR90,5,FALSE),"")</f>
        <v/>
      </c>
      <c r="N19" s="1290"/>
      <c r="O19" s="1290"/>
      <c r="P19" s="1290"/>
      <c r="Q19" s="1290"/>
      <c r="R19" s="1290"/>
      <c r="S19" s="1290"/>
      <c r="T19" s="1290"/>
      <c r="U19" s="1290"/>
      <c r="V19" s="1290"/>
      <c r="W19" s="1290"/>
      <c r="X19" s="1290"/>
      <c r="Y19" s="1290"/>
      <c r="Z19" s="1290"/>
      <c r="AA19" s="1290"/>
      <c r="AB19" s="1290"/>
      <c r="AC19" s="1290"/>
      <c r="AD19" s="317"/>
      <c r="AE19" s="372"/>
    </row>
    <row r="20" spans="1:31" s="318" customFormat="1" ht="15" customHeight="1" thickBot="1">
      <c r="A20" s="320" t="s">
        <v>2791</v>
      </c>
      <c r="B20" s="320"/>
      <c r="C20" s="320"/>
      <c r="D20" s="320"/>
      <c r="E20" s="320"/>
      <c r="F20" s="321"/>
      <c r="G20" s="321"/>
      <c r="H20" s="321"/>
      <c r="I20" s="321"/>
      <c r="J20" s="321"/>
      <c r="K20" s="322"/>
      <c r="L20" s="322"/>
      <c r="M20" s="360" t="s">
        <v>2788</v>
      </c>
      <c r="N20" s="1289" t="str">
        <f>IFERROR(VLOOKUP(AE19,AF81:AS90,14,FALSE),"")</f>
        <v/>
      </c>
      <c r="O20" s="1289"/>
      <c r="P20" s="1289"/>
      <c r="Q20" s="1289"/>
      <c r="R20" s="1289"/>
      <c r="S20" s="1289"/>
      <c r="T20" s="1289"/>
      <c r="U20" s="1289"/>
      <c r="V20" s="369" t="s">
        <v>17</v>
      </c>
      <c r="W20" s="360"/>
      <c r="X20" s="360"/>
      <c r="Y20" s="360"/>
      <c r="Z20" s="360"/>
      <c r="AA20" s="360"/>
      <c r="AB20" s="360"/>
      <c r="AC20" s="369"/>
      <c r="AD20" s="317"/>
    </row>
    <row r="21" spans="1:31" s="318" customFormat="1" ht="15" customHeight="1" thickBot="1">
      <c r="A21" s="320" t="s">
        <v>2786</v>
      </c>
      <c r="B21" s="320"/>
      <c r="C21" s="320"/>
      <c r="D21" s="320"/>
      <c r="E21" s="320"/>
      <c r="F21" s="324"/>
      <c r="G21" s="324"/>
      <c r="H21" s="324"/>
      <c r="I21" s="324"/>
      <c r="J21" s="324"/>
      <c r="K21" s="324"/>
      <c r="L21" s="324"/>
      <c r="M21" s="1290" t="str">
        <f>IFERROR(VLOOKUP(AE21,AF81:AR90,5,FALSE),"")</f>
        <v/>
      </c>
      <c r="N21" s="1290"/>
      <c r="O21" s="1290"/>
      <c r="P21" s="1290"/>
      <c r="Q21" s="1290"/>
      <c r="R21" s="1290"/>
      <c r="S21" s="1290"/>
      <c r="T21" s="1290"/>
      <c r="U21" s="1290"/>
      <c r="V21" s="1290"/>
      <c r="W21" s="1290"/>
      <c r="X21" s="1290"/>
      <c r="Y21" s="1290"/>
      <c r="Z21" s="1290"/>
      <c r="AA21" s="1290"/>
      <c r="AB21" s="1290"/>
      <c r="AC21" s="1290"/>
      <c r="AD21" s="317"/>
      <c r="AE21" s="372"/>
    </row>
    <row r="22" spans="1:31" s="318" customFormat="1" ht="15" customHeight="1">
      <c r="A22" s="388" t="s">
        <v>2791</v>
      </c>
      <c r="B22" s="388"/>
      <c r="C22" s="388"/>
      <c r="D22" s="388"/>
      <c r="E22" s="388"/>
      <c r="F22" s="389"/>
      <c r="G22" s="389"/>
      <c r="H22" s="389"/>
      <c r="I22" s="389"/>
      <c r="J22" s="389"/>
      <c r="K22" s="356"/>
      <c r="L22" s="356"/>
      <c r="M22" s="390" t="s">
        <v>2788</v>
      </c>
      <c r="N22" s="1299" t="str">
        <f>IFERROR(VLOOKUP(AE21,AF81:AS90,14,FALSE),"")</f>
        <v/>
      </c>
      <c r="O22" s="1299"/>
      <c r="P22" s="1299"/>
      <c r="Q22" s="1299"/>
      <c r="R22" s="1299"/>
      <c r="S22" s="1299"/>
      <c r="T22" s="1299"/>
      <c r="U22" s="1299"/>
      <c r="V22" s="376" t="s">
        <v>17</v>
      </c>
      <c r="W22" s="390"/>
      <c r="X22" s="390"/>
      <c r="Y22" s="390"/>
      <c r="Z22" s="390"/>
      <c r="AA22" s="390"/>
      <c r="AB22" s="390"/>
      <c r="AC22" s="376"/>
      <c r="AD22" s="317"/>
    </row>
    <row r="23" spans="1:31" s="318" customFormat="1" ht="15" customHeight="1">
      <c r="A23" s="384" t="s">
        <v>2793</v>
      </c>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17"/>
    </row>
    <row r="24" spans="1:31" ht="15" customHeight="1" thickBot="1">
      <c r="A24" s="320" t="s">
        <v>2794</v>
      </c>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37"/>
    </row>
    <row r="25" spans="1:31" ht="15" customHeight="1" thickBot="1">
      <c r="A25" s="320" t="s">
        <v>2795</v>
      </c>
      <c r="B25" s="369"/>
      <c r="C25" s="369"/>
      <c r="D25" s="369"/>
      <c r="E25" s="369"/>
      <c r="F25" s="369"/>
      <c r="G25" s="369"/>
      <c r="H25" s="369"/>
      <c r="I25" s="369"/>
      <c r="J25" s="369"/>
      <c r="K25" s="1226" t="str">
        <f>IFERROR(VLOOKUP(AE25,AF81:AR90,5,FALSE),"")</f>
        <v/>
      </c>
      <c r="L25" s="1226"/>
      <c r="M25" s="1226"/>
      <c r="N25" s="1226"/>
      <c r="O25" s="1226"/>
      <c r="P25" s="1226"/>
      <c r="Q25" s="1226"/>
      <c r="R25" s="1226"/>
      <c r="S25" s="1226"/>
      <c r="T25" s="1226"/>
      <c r="U25" s="1226"/>
      <c r="V25" s="1226"/>
      <c r="W25" s="1226"/>
      <c r="X25" s="1226"/>
      <c r="Y25" s="1226"/>
      <c r="Z25" s="1226"/>
      <c r="AA25" s="1226"/>
      <c r="AB25" s="1226"/>
      <c r="AC25" s="1226"/>
      <c r="AD25" s="337"/>
      <c r="AE25" s="372"/>
    </row>
    <row r="26" spans="1:31" ht="15" customHeight="1">
      <c r="A26" s="320" t="s">
        <v>2796</v>
      </c>
      <c r="B26" s="369"/>
      <c r="C26" s="369"/>
      <c r="D26" s="369"/>
      <c r="E26" s="369"/>
      <c r="F26" s="369"/>
      <c r="G26" s="369"/>
      <c r="H26" s="369"/>
      <c r="I26" s="369"/>
      <c r="J26" s="369"/>
      <c r="K26" s="1226" t="str">
        <f>IFERROR(VLOOKUP(AE25,AF81:AR90,9,FALSE),"")</f>
        <v/>
      </c>
      <c r="L26" s="1226"/>
      <c r="M26" s="1226"/>
      <c r="N26" s="1226"/>
      <c r="O26" s="1226"/>
      <c r="P26" s="1226"/>
      <c r="Q26" s="1226"/>
      <c r="R26" s="1226"/>
      <c r="S26" s="1226"/>
      <c r="T26" s="1226"/>
      <c r="U26" s="1226"/>
      <c r="V26" s="1226"/>
      <c r="W26" s="1226"/>
      <c r="X26" s="1226"/>
      <c r="Y26" s="1226"/>
      <c r="Z26" s="1226"/>
      <c r="AA26" s="1226"/>
      <c r="AB26" s="1226"/>
      <c r="AC26" s="1226"/>
      <c r="AD26" s="337"/>
    </row>
    <row r="27" spans="1:31" ht="15" customHeight="1">
      <c r="A27" s="320" t="s">
        <v>2743</v>
      </c>
      <c r="B27" s="369"/>
      <c r="C27" s="369"/>
      <c r="D27" s="369"/>
      <c r="E27" s="369"/>
      <c r="F27" s="369"/>
      <c r="G27" s="369"/>
      <c r="H27" s="369"/>
      <c r="I27" s="369"/>
      <c r="J27" s="369"/>
      <c r="K27" s="1291" t="str">
        <f>IFERROR(VLOOKUP(AE25,AF81:AR90,10,FALSE),"")</f>
        <v/>
      </c>
      <c r="L27" s="1291"/>
      <c r="M27" s="1291"/>
      <c r="N27" s="360"/>
      <c r="O27" s="360"/>
      <c r="P27" s="360"/>
      <c r="Q27" s="369"/>
      <c r="R27" s="369"/>
      <c r="S27" s="369"/>
      <c r="T27" s="369"/>
      <c r="U27" s="369"/>
      <c r="V27" s="369"/>
      <c r="W27" s="369"/>
      <c r="X27" s="369"/>
      <c r="Y27" s="369"/>
      <c r="Z27" s="369"/>
      <c r="AA27" s="369"/>
      <c r="AB27" s="369"/>
      <c r="AC27" s="369"/>
      <c r="AD27" s="337"/>
    </row>
    <row r="28" spans="1:31" ht="15" customHeight="1">
      <c r="A28" s="320" t="s">
        <v>2797</v>
      </c>
      <c r="B28" s="369"/>
      <c r="C28" s="369"/>
      <c r="D28" s="369"/>
      <c r="E28" s="369"/>
      <c r="F28" s="369"/>
      <c r="G28" s="369"/>
      <c r="H28" s="369"/>
      <c r="I28" s="369"/>
      <c r="J28" s="369"/>
      <c r="K28" s="1226" t="str">
        <f>IFERROR(VLOOKUP(AE25,AF81:AR90,11,FALSE),"")</f>
        <v/>
      </c>
      <c r="L28" s="1226"/>
      <c r="M28" s="1226"/>
      <c r="N28" s="1226"/>
      <c r="O28" s="1226"/>
      <c r="P28" s="1226"/>
      <c r="Q28" s="1226"/>
      <c r="R28" s="1226"/>
      <c r="S28" s="1226"/>
      <c r="T28" s="1226"/>
      <c r="U28" s="1226"/>
      <c r="V28" s="1226"/>
      <c r="W28" s="1226"/>
      <c r="X28" s="1226"/>
      <c r="Y28" s="1226"/>
      <c r="Z28" s="1226"/>
      <c r="AA28" s="1226"/>
      <c r="AB28" s="1226"/>
      <c r="AC28" s="1226"/>
      <c r="AD28" s="337"/>
    </row>
    <row r="29" spans="1:31" ht="15" customHeight="1">
      <c r="A29" s="320" t="s">
        <v>2745</v>
      </c>
      <c r="B29" s="369"/>
      <c r="C29" s="369"/>
      <c r="D29" s="369"/>
      <c r="E29" s="369"/>
      <c r="F29" s="369"/>
      <c r="G29" s="369"/>
      <c r="H29" s="369"/>
      <c r="I29" s="369"/>
      <c r="J29" s="369"/>
      <c r="K29" s="1227" t="str">
        <f>IFERROR(VLOOKUP(AE25,AF81:AR90,12,FALSE),"")</f>
        <v/>
      </c>
      <c r="L29" s="1227"/>
      <c r="M29" s="1227"/>
      <c r="N29" s="1227"/>
      <c r="O29" s="1227"/>
      <c r="P29" s="1227"/>
      <c r="Q29" s="1227"/>
      <c r="R29" s="1227"/>
      <c r="S29" s="1227"/>
      <c r="T29" s="1227"/>
      <c r="U29" s="1227"/>
      <c r="V29" s="1227"/>
      <c r="W29" s="1227"/>
      <c r="X29" s="1227"/>
      <c r="Y29" s="1227"/>
      <c r="Z29" s="1227"/>
      <c r="AA29" s="1227"/>
      <c r="AB29" s="1227"/>
      <c r="AC29" s="1227"/>
      <c r="AD29" s="337"/>
    </row>
    <row r="30" spans="1:31" ht="15" customHeight="1">
      <c r="A30" s="320" t="s">
        <v>2798</v>
      </c>
      <c r="B30" s="369"/>
      <c r="C30" s="369"/>
      <c r="D30" s="369"/>
      <c r="E30" s="369"/>
      <c r="F30" s="369"/>
      <c r="G30" s="369"/>
      <c r="H30" s="369"/>
      <c r="I30" s="369"/>
      <c r="J30" s="369"/>
      <c r="K30" s="1227" t="str">
        <f>IFERROR(VLOOKUP(AE25,AF81:AS90,14,FALSE),"")</f>
        <v/>
      </c>
      <c r="L30" s="1227"/>
      <c r="M30" s="1227"/>
      <c r="N30" s="1227"/>
      <c r="O30" s="1227"/>
      <c r="P30" s="1227"/>
      <c r="Q30" s="1227"/>
      <c r="R30" s="1227"/>
      <c r="S30" s="1227"/>
      <c r="T30" s="1227"/>
      <c r="U30" s="1227"/>
      <c r="V30" s="1227"/>
      <c r="W30" s="1227"/>
      <c r="X30" s="1227"/>
      <c r="Y30" s="1227"/>
      <c r="Z30" s="1227"/>
      <c r="AA30" s="1227"/>
      <c r="AB30" s="1227"/>
      <c r="AC30" s="1227"/>
      <c r="AD30" s="337"/>
    </row>
    <row r="31" spans="1:31" ht="15" customHeight="1">
      <c r="A31" s="388" t="s">
        <v>2799</v>
      </c>
      <c r="B31" s="376"/>
      <c r="C31" s="376"/>
      <c r="D31" s="376"/>
      <c r="E31" s="376"/>
      <c r="F31" s="376"/>
      <c r="G31" s="376"/>
      <c r="H31" s="376"/>
      <c r="I31" s="376"/>
      <c r="J31" s="376"/>
      <c r="K31" s="1294" t="str">
        <f>IFERROR(VLOOKUP(AE25,AF81:AR90,13,FALSE),"")</f>
        <v/>
      </c>
      <c r="L31" s="1294"/>
      <c r="M31" s="1294"/>
      <c r="N31" s="1294"/>
      <c r="O31" s="1294"/>
      <c r="P31" s="1294"/>
      <c r="Q31" s="1294"/>
      <c r="R31" s="1294"/>
      <c r="S31" s="1294"/>
      <c r="T31" s="1294"/>
      <c r="U31" s="1294"/>
      <c r="V31" s="1294"/>
      <c r="W31" s="1294"/>
      <c r="X31" s="1294"/>
      <c r="Y31" s="1294"/>
      <c r="Z31" s="1294"/>
      <c r="AA31" s="1294"/>
      <c r="AB31" s="1294"/>
      <c r="AC31" s="1294"/>
      <c r="AD31" s="337"/>
    </row>
    <row r="32" spans="1:31" ht="15" customHeight="1" thickBot="1">
      <c r="A32" s="320" t="s">
        <v>2800</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37"/>
    </row>
    <row r="33" spans="1:32" ht="15" customHeight="1" thickBot="1">
      <c r="A33" s="320" t="s">
        <v>2795</v>
      </c>
      <c r="B33" s="369"/>
      <c r="C33" s="369"/>
      <c r="D33" s="369"/>
      <c r="E33" s="369"/>
      <c r="F33" s="369"/>
      <c r="G33" s="369"/>
      <c r="H33" s="369"/>
      <c r="I33" s="369"/>
      <c r="J33" s="369"/>
      <c r="K33" s="1226" t="str">
        <f>IFERROR(VLOOKUP(AE33,AF81:AR90,5,FALSE),"")</f>
        <v/>
      </c>
      <c r="L33" s="1226"/>
      <c r="M33" s="1226"/>
      <c r="N33" s="1226"/>
      <c r="O33" s="1226"/>
      <c r="P33" s="1226"/>
      <c r="Q33" s="1226"/>
      <c r="R33" s="1226"/>
      <c r="S33" s="1226"/>
      <c r="T33" s="1226"/>
      <c r="U33" s="1226"/>
      <c r="V33" s="1226"/>
      <c r="W33" s="1226"/>
      <c r="X33" s="1226"/>
      <c r="Y33" s="1226"/>
      <c r="Z33" s="1226"/>
      <c r="AA33" s="1226"/>
      <c r="AB33" s="1226"/>
      <c r="AC33" s="1226"/>
      <c r="AD33" s="337"/>
      <c r="AE33" s="372"/>
    </row>
    <row r="34" spans="1:32" ht="15" customHeight="1">
      <c r="A34" s="320" t="s">
        <v>2796</v>
      </c>
      <c r="B34" s="369"/>
      <c r="C34" s="369"/>
      <c r="D34" s="369"/>
      <c r="E34" s="369"/>
      <c r="F34" s="369"/>
      <c r="G34" s="369"/>
      <c r="H34" s="369"/>
      <c r="I34" s="369"/>
      <c r="J34" s="369"/>
      <c r="K34" s="1226" t="str">
        <f>IFERROR(VLOOKUP(AE33,AF81:AR90,9,FALSE),"")</f>
        <v/>
      </c>
      <c r="L34" s="1226"/>
      <c r="M34" s="1226"/>
      <c r="N34" s="1226"/>
      <c r="O34" s="1226"/>
      <c r="P34" s="1226"/>
      <c r="Q34" s="1226"/>
      <c r="R34" s="1226"/>
      <c r="S34" s="1226"/>
      <c r="T34" s="1226"/>
      <c r="U34" s="1226"/>
      <c r="V34" s="1226"/>
      <c r="W34" s="1226"/>
      <c r="X34" s="1226"/>
      <c r="Y34" s="1226"/>
      <c r="Z34" s="1226"/>
      <c r="AA34" s="1226"/>
      <c r="AB34" s="1226"/>
      <c r="AC34" s="1226"/>
      <c r="AD34" s="337"/>
    </row>
    <row r="35" spans="1:32" ht="15" customHeight="1">
      <c r="A35" s="320" t="s">
        <v>2743</v>
      </c>
      <c r="B35" s="369"/>
      <c r="C35" s="369"/>
      <c r="D35" s="369"/>
      <c r="E35" s="369"/>
      <c r="F35" s="369"/>
      <c r="G35" s="369"/>
      <c r="H35" s="369"/>
      <c r="I35" s="369"/>
      <c r="J35" s="369"/>
      <c r="K35" s="1291" t="str">
        <f>IFERROR(VLOOKUP(AE33,AF81:AR90,10,FALSE),"")</f>
        <v/>
      </c>
      <c r="L35" s="1291"/>
      <c r="M35" s="1291"/>
      <c r="N35" s="360"/>
      <c r="O35" s="360"/>
      <c r="P35" s="360"/>
      <c r="Q35" s="369"/>
      <c r="R35" s="369"/>
      <c r="S35" s="369"/>
      <c r="T35" s="369"/>
      <c r="U35" s="369"/>
      <c r="V35" s="369"/>
      <c r="W35" s="369"/>
      <c r="X35" s="369"/>
      <c r="Y35" s="369"/>
      <c r="Z35" s="369"/>
      <c r="AA35" s="369"/>
      <c r="AB35" s="369"/>
      <c r="AC35" s="369"/>
      <c r="AD35" s="337"/>
    </row>
    <row r="36" spans="1:32" ht="15" customHeight="1">
      <c r="A36" s="320" t="s">
        <v>2797</v>
      </c>
      <c r="B36" s="369"/>
      <c r="C36" s="369"/>
      <c r="D36" s="369"/>
      <c r="E36" s="369"/>
      <c r="F36" s="369"/>
      <c r="G36" s="369"/>
      <c r="H36" s="369"/>
      <c r="I36" s="369"/>
      <c r="J36" s="369"/>
      <c r="K36" s="1226" t="str">
        <f>IFERROR(VLOOKUP(AE33,AF81:AR90,11,FALSE),"")</f>
        <v/>
      </c>
      <c r="L36" s="1226"/>
      <c r="M36" s="1226"/>
      <c r="N36" s="1226"/>
      <c r="O36" s="1226"/>
      <c r="P36" s="1226"/>
      <c r="Q36" s="1226"/>
      <c r="R36" s="1226"/>
      <c r="S36" s="1226"/>
      <c r="T36" s="1226"/>
      <c r="U36" s="1226"/>
      <c r="V36" s="1226"/>
      <c r="W36" s="1226"/>
      <c r="X36" s="1226"/>
      <c r="Y36" s="1226"/>
      <c r="Z36" s="1226"/>
      <c r="AA36" s="1226"/>
      <c r="AB36" s="1226"/>
      <c r="AC36" s="1226"/>
      <c r="AD36" s="337"/>
    </row>
    <row r="37" spans="1:32" ht="15" customHeight="1">
      <c r="A37" s="320" t="s">
        <v>2745</v>
      </c>
      <c r="B37" s="369"/>
      <c r="C37" s="369"/>
      <c r="D37" s="369"/>
      <c r="E37" s="369"/>
      <c r="F37" s="369"/>
      <c r="G37" s="369"/>
      <c r="H37" s="369"/>
      <c r="I37" s="369"/>
      <c r="J37" s="369"/>
      <c r="K37" s="1227" t="str">
        <f>IFERROR(VLOOKUP(AE33,AF81:AR90,12,FALSE),"")</f>
        <v/>
      </c>
      <c r="L37" s="1227"/>
      <c r="M37" s="1227"/>
      <c r="N37" s="1227"/>
      <c r="O37" s="1227"/>
      <c r="P37" s="1227"/>
      <c r="Q37" s="1227"/>
      <c r="R37" s="1227"/>
      <c r="S37" s="1227"/>
      <c r="T37" s="1227"/>
      <c r="U37" s="1227"/>
      <c r="V37" s="1227"/>
      <c r="W37" s="1227"/>
      <c r="X37" s="1227"/>
      <c r="Y37" s="1227"/>
      <c r="Z37" s="1227"/>
      <c r="AA37" s="1227"/>
      <c r="AB37" s="1227"/>
      <c r="AC37" s="1227"/>
      <c r="AD37" s="337"/>
    </row>
    <row r="38" spans="1:32" ht="15" customHeight="1">
      <c r="A38" s="320" t="s">
        <v>2798</v>
      </c>
      <c r="B38" s="369"/>
      <c r="C38" s="369"/>
      <c r="D38" s="369"/>
      <c r="E38" s="369"/>
      <c r="F38" s="369"/>
      <c r="G38" s="369"/>
      <c r="H38" s="369"/>
      <c r="I38" s="369"/>
      <c r="J38" s="369"/>
      <c r="K38" s="1227" t="str">
        <f>IFERROR(VLOOKUP(AE33,AF81:AS90,14,FALSE),"")</f>
        <v/>
      </c>
      <c r="L38" s="1227"/>
      <c r="M38" s="1227"/>
      <c r="N38" s="1227"/>
      <c r="O38" s="1227"/>
      <c r="P38" s="1227"/>
      <c r="Q38" s="1227"/>
      <c r="R38" s="1227"/>
      <c r="S38" s="1227"/>
      <c r="T38" s="1227"/>
      <c r="U38" s="1227"/>
      <c r="V38" s="1227"/>
      <c r="W38" s="1227"/>
      <c r="X38" s="1227"/>
      <c r="Y38" s="1227"/>
      <c r="Z38" s="1227"/>
      <c r="AA38" s="1227"/>
      <c r="AB38" s="1227"/>
      <c r="AC38" s="1227"/>
      <c r="AD38" s="337"/>
    </row>
    <row r="39" spans="1:32" ht="15" customHeight="1" thickBot="1">
      <c r="A39" s="388" t="s">
        <v>2799</v>
      </c>
      <c r="B39" s="376"/>
      <c r="C39" s="376"/>
      <c r="D39" s="376"/>
      <c r="E39" s="376"/>
      <c r="F39" s="376"/>
      <c r="G39" s="376"/>
      <c r="H39" s="376"/>
      <c r="I39" s="376"/>
      <c r="J39" s="376"/>
      <c r="K39" s="1294" t="str">
        <f>IFERROR(VLOOKUP(AE33,AF81:AR90,13,FALSE),"")</f>
        <v/>
      </c>
      <c r="L39" s="1294"/>
      <c r="M39" s="1294"/>
      <c r="N39" s="1294"/>
      <c r="O39" s="1294"/>
      <c r="P39" s="1294"/>
      <c r="Q39" s="1294"/>
      <c r="R39" s="1294"/>
      <c r="S39" s="1294"/>
      <c r="T39" s="1294"/>
      <c r="U39" s="1294"/>
      <c r="V39" s="1294"/>
      <c r="W39" s="1294"/>
      <c r="X39" s="1294"/>
      <c r="Y39" s="1294"/>
      <c r="Z39" s="1294"/>
      <c r="AA39" s="1294"/>
      <c r="AB39" s="1294"/>
      <c r="AC39" s="1294"/>
      <c r="AD39" s="327"/>
    </row>
    <row r="40" spans="1:32" ht="15" customHeight="1" thickBot="1">
      <c r="A40" s="320" t="s">
        <v>2795</v>
      </c>
      <c r="B40" s="369"/>
      <c r="C40" s="369"/>
      <c r="D40" s="369"/>
      <c r="E40" s="369"/>
      <c r="F40" s="369"/>
      <c r="G40" s="369"/>
      <c r="H40" s="369"/>
      <c r="I40" s="369"/>
      <c r="J40" s="369"/>
      <c r="K40" s="1226" t="str">
        <f>IFERROR(VLOOKUP(AE40,AF81:AR90,5,FALSE),"")</f>
        <v/>
      </c>
      <c r="L40" s="1226"/>
      <c r="M40" s="1226"/>
      <c r="N40" s="1226"/>
      <c r="O40" s="1226"/>
      <c r="P40" s="1226"/>
      <c r="Q40" s="1226"/>
      <c r="R40" s="1226"/>
      <c r="S40" s="1226"/>
      <c r="T40" s="1226"/>
      <c r="U40" s="1226"/>
      <c r="V40" s="1226"/>
      <c r="W40" s="1226"/>
      <c r="X40" s="1226"/>
      <c r="Y40" s="1226"/>
      <c r="Z40" s="1226"/>
      <c r="AA40" s="1226"/>
      <c r="AB40" s="1226"/>
      <c r="AC40" s="1226"/>
      <c r="AD40" s="337"/>
      <c r="AE40" s="372"/>
    </row>
    <row r="41" spans="1:32" ht="15" customHeight="1">
      <c r="A41" s="320" t="s">
        <v>2796</v>
      </c>
      <c r="B41" s="369"/>
      <c r="C41" s="369"/>
      <c r="D41" s="369"/>
      <c r="E41" s="369"/>
      <c r="F41" s="369"/>
      <c r="G41" s="369"/>
      <c r="H41" s="369"/>
      <c r="I41" s="369"/>
      <c r="J41" s="369"/>
      <c r="K41" s="1226" t="str">
        <f>IFERROR(VLOOKUP(AE40,AF81:AR90,9,FALSE),"")</f>
        <v/>
      </c>
      <c r="L41" s="1226"/>
      <c r="M41" s="1226"/>
      <c r="N41" s="1226"/>
      <c r="O41" s="1226"/>
      <c r="P41" s="1226"/>
      <c r="Q41" s="1226"/>
      <c r="R41" s="1226"/>
      <c r="S41" s="1226"/>
      <c r="T41" s="1226"/>
      <c r="U41" s="1226"/>
      <c r="V41" s="1226"/>
      <c r="W41" s="1226"/>
      <c r="X41" s="1226"/>
      <c r="Y41" s="1226"/>
      <c r="Z41" s="1226"/>
      <c r="AA41" s="1226"/>
      <c r="AB41" s="1226"/>
      <c r="AC41" s="1226"/>
      <c r="AD41" s="337"/>
    </row>
    <row r="42" spans="1:32" ht="15" customHeight="1">
      <c r="A42" s="320" t="s">
        <v>2743</v>
      </c>
      <c r="B42" s="378"/>
      <c r="C42" s="378"/>
      <c r="D42" s="378"/>
      <c r="E42" s="378"/>
      <c r="F42" s="378"/>
      <c r="G42" s="378"/>
      <c r="H42" s="378"/>
      <c r="I42" s="369"/>
      <c r="J42" s="369"/>
      <c r="K42" s="1291" t="str">
        <f>IFERROR(VLOOKUP(AE40,AF81:AR90,10,FALSE),"")</f>
        <v/>
      </c>
      <c r="L42" s="1291"/>
      <c r="M42" s="1291"/>
      <c r="N42" s="360"/>
      <c r="O42" s="360"/>
      <c r="P42" s="360"/>
      <c r="Q42" s="369"/>
      <c r="R42" s="369"/>
      <c r="S42" s="369"/>
      <c r="T42" s="369"/>
      <c r="U42" s="369"/>
      <c r="V42" s="369"/>
      <c r="W42" s="369"/>
      <c r="X42" s="369"/>
      <c r="Y42" s="369"/>
      <c r="Z42" s="378"/>
      <c r="AA42" s="378"/>
      <c r="AB42" s="378"/>
      <c r="AC42" s="378"/>
      <c r="AD42" s="391"/>
      <c r="AE42" s="392"/>
      <c r="AF42" s="392"/>
    </row>
    <row r="43" spans="1:32" ht="15" customHeight="1">
      <c r="A43" s="320" t="s">
        <v>2797</v>
      </c>
      <c r="B43" s="378"/>
      <c r="C43" s="378"/>
      <c r="D43" s="378"/>
      <c r="E43" s="378"/>
      <c r="F43" s="378"/>
      <c r="G43" s="378"/>
      <c r="H43" s="378"/>
      <c r="I43" s="369"/>
      <c r="J43" s="369"/>
      <c r="K43" s="1226" t="str">
        <f>IFERROR(VLOOKUP(AE40,AF81:AR90,11,FALSE),"")</f>
        <v/>
      </c>
      <c r="L43" s="1226"/>
      <c r="M43" s="1226"/>
      <c r="N43" s="1226"/>
      <c r="O43" s="1226"/>
      <c r="P43" s="1226"/>
      <c r="Q43" s="1226"/>
      <c r="R43" s="1226"/>
      <c r="S43" s="1226"/>
      <c r="T43" s="1226"/>
      <c r="U43" s="1226"/>
      <c r="V43" s="1226"/>
      <c r="W43" s="1226"/>
      <c r="X43" s="1226"/>
      <c r="Y43" s="1226"/>
      <c r="Z43" s="1300"/>
      <c r="AA43" s="1300"/>
      <c r="AB43" s="1300"/>
      <c r="AC43" s="1300"/>
      <c r="AD43" s="391"/>
      <c r="AE43" s="392"/>
      <c r="AF43" s="392"/>
    </row>
    <row r="44" spans="1:32" ht="15" customHeight="1">
      <c r="A44" s="320" t="s">
        <v>2745</v>
      </c>
      <c r="B44" s="378"/>
      <c r="C44" s="378"/>
      <c r="D44" s="378"/>
      <c r="E44" s="378"/>
      <c r="F44" s="378"/>
      <c r="G44" s="378"/>
      <c r="H44" s="378"/>
      <c r="I44" s="369"/>
      <c r="J44" s="369"/>
      <c r="K44" s="1227" t="str">
        <f>IFERROR(VLOOKUP(AE40,AF81:AR90,12,FALSE),"")</f>
        <v/>
      </c>
      <c r="L44" s="1227"/>
      <c r="M44" s="1227"/>
      <c r="N44" s="1227"/>
      <c r="O44" s="1227"/>
      <c r="P44" s="1227"/>
      <c r="Q44" s="1227"/>
      <c r="R44" s="1227"/>
      <c r="S44" s="1227"/>
      <c r="T44" s="1227"/>
      <c r="U44" s="1227"/>
      <c r="V44" s="1227"/>
      <c r="W44" s="1227"/>
      <c r="X44" s="1227"/>
      <c r="Y44" s="1227"/>
      <c r="Z44" s="1301"/>
      <c r="AA44" s="1301"/>
      <c r="AB44" s="1301"/>
      <c r="AC44" s="1301"/>
      <c r="AD44" s="391"/>
      <c r="AE44" s="392"/>
      <c r="AF44" s="392"/>
    </row>
    <row r="45" spans="1:32" ht="15" customHeight="1">
      <c r="A45" s="320" t="s">
        <v>2798</v>
      </c>
      <c r="B45" s="369"/>
      <c r="C45" s="369"/>
      <c r="D45" s="369"/>
      <c r="E45" s="369"/>
      <c r="F45" s="369"/>
      <c r="G45" s="369"/>
      <c r="H45" s="369"/>
      <c r="I45" s="369"/>
      <c r="J45" s="369"/>
      <c r="K45" s="1227" t="str">
        <f>IFERROR(VLOOKUP(AE40,AF81:AS90,14,FALSE),"")</f>
        <v/>
      </c>
      <c r="L45" s="1227"/>
      <c r="M45" s="1227"/>
      <c r="N45" s="1227"/>
      <c r="O45" s="1227"/>
      <c r="P45" s="1227"/>
      <c r="Q45" s="1227"/>
      <c r="R45" s="1227"/>
      <c r="S45" s="1227"/>
      <c r="T45" s="1227"/>
      <c r="U45" s="1227"/>
      <c r="V45" s="1227"/>
      <c r="W45" s="1227"/>
      <c r="X45" s="1227"/>
      <c r="Y45" s="1227"/>
      <c r="Z45" s="1227"/>
      <c r="AA45" s="1227"/>
      <c r="AB45" s="1227"/>
      <c r="AC45" s="1227"/>
      <c r="AD45" s="337"/>
    </row>
    <row r="46" spans="1:32" ht="15" customHeight="1" thickBot="1">
      <c r="A46" s="388" t="s">
        <v>2799</v>
      </c>
      <c r="B46" s="376"/>
      <c r="C46" s="376"/>
      <c r="D46" s="376"/>
      <c r="E46" s="376"/>
      <c r="F46" s="376"/>
      <c r="G46" s="376"/>
      <c r="H46" s="376"/>
      <c r="I46" s="376"/>
      <c r="J46" s="376"/>
      <c r="K46" s="1294" t="str">
        <f>IFERROR(VLOOKUP(AE40,AF81:AR90,13,FALSE),"")</f>
        <v/>
      </c>
      <c r="L46" s="1294"/>
      <c r="M46" s="1294"/>
      <c r="N46" s="1294"/>
      <c r="O46" s="1294"/>
      <c r="P46" s="1294"/>
      <c r="Q46" s="1294"/>
      <c r="R46" s="1294"/>
      <c r="S46" s="1294"/>
      <c r="T46" s="1294"/>
      <c r="U46" s="1294"/>
      <c r="V46" s="1294"/>
      <c r="W46" s="1294"/>
      <c r="X46" s="1294"/>
      <c r="Y46" s="1294"/>
      <c r="Z46" s="1294"/>
      <c r="AA46" s="1294"/>
      <c r="AB46" s="1294"/>
      <c r="AC46" s="1294"/>
      <c r="AD46" s="327"/>
    </row>
    <row r="47" spans="1:32" ht="15" customHeight="1" thickBot="1">
      <c r="A47" s="320" t="s">
        <v>2795</v>
      </c>
      <c r="B47" s="369"/>
      <c r="C47" s="369"/>
      <c r="D47" s="369"/>
      <c r="E47" s="369"/>
      <c r="F47" s="369"/>
      <c r="G47" s="369"/>
      <c r="H47" s="369"/>
      <c r="I47" s="369"/>
      <c r="J47" s="369"/>
      <c r="K47" s="1226" t="str">
        <f>IFERROR(VLOOKUP(AE47,AF81:AR90,5,FALSE),"")</f>
        <v/>
      </c>
      <c r="L47" s="1226"/>
      <c r="M47" s="1226"/>
      <c r="N47" s="1226"/>
      <c r="O47" s="1226"/>
      <c r="P47" s="1226"/>
      <c r="Q47" s="1226"/>
      <c r="R47" s="1226"/>
      <c r="S47" s="1226"/>
      <c r="T47" s="1226"/>
      <c r="U47" s="1226"/>
      <c r="V47" s="1226"/>
      <c r="W47" s="1226"/>
      <c r="X47" s="1226"/>
      <c r="Y47" s="1226"/>
      <c r="Z47" s="1226"/>
      <c r="AA47" s="1226"/>
      <c r="AB47" s="1226"/>
      <c r="AC47" s="1226"/>
      <c r="AD47" s="337"/>
      <c r="AE47" s="372"/>
    </row>
    <row r="48" spans="1:32" ht="15" customHeight="1">
      <c r="A48" s="320" t="s">
        <v>2796</v>
      </c>
      <c r="B48" s="369"/>
      <c r="C48" s="369"/>
      <c r="D48" s="369"/>
      <c r="E48" s="369"/>
      <c r="F48" s="369"/>
      <c r="G48" s="369"/>
      <c r="H48" s="369"/>
      <c r="I48" s="369"/>
      <c r="J48" s="369"/>
      <c r="K48" s="1226" t="str">
        <f>IFERROR(VLOOKUP(AE47,AF81:AR90,9,FALSE),"")</f>
        <v/>
      </c>
      <c r="L48" s="1226"/>
      <c r="M48" s="1226"/>
      <c r="N48" s="1226"/>
      <c r="O48" s="1226"/>
      <c r="P48" s="1226"/>
      <c r="Q48" s="1226"/>
      <c r="R48" s="1226"/>
      <c r="S48" s="1226"/>
      <c r="T48" s="1226"/>
      <c r="U48" s="1226"/>
      <c r="V48" s="1226"/>
      <c r="W48" s="1226"/>
      <c r="X48" s="1226"/>
      <c r="Y48" s="1226"/>
      <c r="Z48" s="1226"/>
      <c r="AA48" s="1226"/>
      <c r="AB48" s="1226"/>
      <c r="AC48" s="1226"/>
      <c r="AD48" s="337"/>
    </row>
    <row r="49" spans="1:30" ht="15" customHeight="1">
      <c r="A49" s="320" t="s">
        <v>2743</v>
      </c>
      <c r="B49" s="369"/>
      <c r="C49" s="369"/>
      <c r="D49" s="369"/>
      <c r="E49" s="369"/>
      <c r="F49" s="369"/>
      <c r="G49" s="369"/>
      <c r="H49" s="369"/>
      <c r="I49" s="369"/>
      <c r="J49" s="369"/>
      <c r="K49" s="1291" t="str">
        <f>IFERROR(VLOOKUP(AE47,AF81:AR90,10,FALSE),"")</f>
        <v/>
      </c>
      <c r="L49" s="1291"/>
      <c r="M49" s="1291"/>
      <c r="N49" s="360"/>
      <c r="O49" s="360"/>
      <c r="P49" s="360"/>
      <c r="Q49" s="369"/>
      <c r="R49" s="369"/>
      <c r="S49" s="369"/>
      <c r="T49" s="369"/>
      <c r="U49" s="369"/>
      <c r="V49" s="369"/>
      <c r="W49" s="369"/>
      <c r="X49" s="369"/>
      <c r="Y49" s="369"/>
      <c r="Z49" s="369"/>
      <c r="AA49" s="369"/>
      <c r="AB49" s="369"/>
      <c r="AC49" s="369"/>
      <c r="AD49" s="337"/>
    </row>
    <row r="50" spans="1:30" ht="15" customHeight="1">
      <c r="A50" s="320" t="s">
        <v>2797</v>
      </c>
      <c r="B50" s="369"/>
      <c r="C50" s="369"/>
      <c r="D50" s="369"/>
      <c r="E50" s="369"/>
      <c r="F50" s="369"/>
      <c r="G50" s="369"/>
      <c r="H50" s="369"/>
      <c r="I50" s="369"/>
      <c r="J50" s="369"/>
      <c r="K50" s="1226" t="str">
        <f>IFERROR(VLOOKUP(AE47,AF81:AR90,11,FALSE),"")</f>
        <v/>
      </c>
      <c r="L50" s="1226"/>
      <c r="M50" s="1226"/>
      <c r="N50" s="1226"/>
      <c r="O50" s="1226"/>
      <c r="P50" s="1226"/>
      <c r="Q50" s="1226"/>
      <c r="R50" s="1226"/>
      <c r="S50" s="1226"/>
      <c r="T50" s="1226"/>
      <c r="U50" s="1226"/>
      <c r="V50" s="1226"/>
      <c r="W50" s="1226"/>
      <c r="X50" s="1226"/>
      <c r="Y50" s="1226"/>
      <c r="Z50" s="1226"/>
      <c r="AA50" s="1226"/>
      <c r="AB50" s="1226"/>
      <c r="AC50" s="1226"/>
      <c r="AD50" s="337"/>
    </row>
    <row r="51" spans="1:30" ht="15" customHeight="1">
      <c r="A51" s="320" t="s">
        <v>2745</v>
      </c>
      <c r="B51" s="369"/>
      <c r="C51" s="369"/>
      <c r="D51" s="369"/>
      <c r="E51" s="369"/>
      <c r="F51" s="369"/>
      <c r="G51" s="369"/>
      <c r="H51" s="369"/>
      <c r="I51" s="369"/>
      <c r="J51" s="369"/>
      <c r="K51" s="1227" t="str">
        <f>IFERROR(VLOOKUP(AE47,AF81:AR90,12,FALSE),"")</f>
        <v/>
      </c>
      <c r="L51" s="1227"/>
      <c r="M51" s="1227"/>
      <c r="N51" s="1227"/>
      <c r="O51" s="1227"/>
      <c r="P51" s="1227"/>
      <c r="Q51" s="1227"/>
      <c r="R51" s="1227"/>
      <c r="S51" s="1227"/>
      <c r="T51" s="1227"/>
      <c r="U51" s="1227"/>
      <c r="V51" s="1227"/>
      <c r="W51" s="1227"/>
      <c r="X51" s="1227"/>
      <c r="Y51" s="1227"/>
      <c r="Z51" s="1227"/>
      <c r="AA51" s="1227"/>
      <c r="AB51" s="1227"/>
      <c r="AC51" s="1227"/>
      <c r="AD51" s="337"/>
    </row>
    <row r="52" spans="1:30" ht="15" customHeight="1">
      <c r="A52" s="320" t="s">
        <v>2798</v>
      </c>
      <c r="B52" s="369"/>
      <c r="C52" s="369"/>
      <c r="D52" s="369"/>
      <c r="E52" s="369"/>
      <c r="F52" s="369"/>
      <c r="G52" s="369"/>
      <c r="H52" s="369"/>
      <c r="I52" s="369"/>
      <c r="J52" s="369"/>
      <c r="K52" s="1227" t="str">
        <f>IFERROR(VLOOKUP(AE47,AF81:AS90,14,FALSE),"")</f>
        <v/>
      </c>
      <c r="L52" s="1227"/>
      <c r="M52" s="1227"/>
      <c r="N52" s="1227"/>
      <c r="O52" s="1227"/>
      <c r="P52" s="1227"/>
      <c r="Q52" s="1227"/>
      <c r="R52" s="1227"/>
      <c r="S52" s="1227"/>
      <c r="T52" s="1227"/>
      <c r="U52" s="1227"/>
      <c r="V52" s="1227"/>
      <c r="W52" s="1227"/>
      <c r="X52" s="1227"/>
      <c r="Y52" s="1227"/>
      <c r="Z52" s="1227"/>
      <c r="AA52" s="1227"/>
      <c r="AB52" s="1227"/>
      <c r="AC52" s="1227"/>
      <c r="AD52" s="337"/>
    </row>
    <row r="53" spans="1:30" ht="15" customHeight="1">
      <c r="A53" s="388" t="s">
        <v>2799</v>
      </c>
      <c r="B53" s="376"/>
      <c r="C53" s="376"/>
      <c r="D53" s="376"/>
      <c r="E53" s="376"/>
      <c r="F53" s="376"/>
      <c r="G53" s="376"/>
      <c r="H53" s="376"/>
      <c r="I53" s="376"/>
      <c r="J53" s="376"/>
      <c r="K53" s="1294" t="str">
        <f>IFERROR(VLOOKUP(AE47,AF81:AR90,13,FALSE),"")</f>
        <v/>
      </c>
      <c r="L53" s="1294"/>
      <c r="M53" s="1294"/>
      <c r="N53" s="1294"/>
      <c r="O53" s="1294"/>
      <c r="P53" s="1294"/>
      <c r="Q53" s="1294"/>
      <c r="R53" s="1294"/>
      <c r="S53" s="1294"/>
      <c r="T53" s="1294"/>
      <c r="U53" s="1294"/>
      <c r="V53" s="1294"/>
      <c r="W53" s="1294"/>
      <c r="X53" s="1294"/>
      <c r="Y53" s="1294"/>
      <c r="Z53" s="1294"/>
      <c r="AA53" s="1294"/>
      <c r="AB53" s="1294"/>
      <c r="AC53" s="1294"/>
      <c r="AD53" s="327"/>
    </row>
    <row r="79" spans="1:36">
      <c r="A79" s="333" t="s">
        <v>2592</v>
      </c>
    </row>
    <row r="80" spans="1:36" ht="13.5">
      <c r="A80" s="382" t="s">
        <v>2757</v>
      </c>
      <c r="Y80" s="333" t="s">
        <v>2594</v>
      </c>
      <c r="AC80" s="333" t="s">
        <v>2594</v>
      </c>
      <c r="AF80" s="333" t="s">
        <v>2758</v>
      </c>
      <c r="AJ80" s="333" t="s">
        <v>2758</v>
      </c>
    </row>
    <row r="81" spans="1:45" ht="13.5">
      <c r="A81" s="382" t="s">
        <v>2759</v>
      </c>
      <c r="Y81" s="333" t="s">
        <v>2596</v>
      </c>
      <c r="AC81" s="333" t="s">
        <v>2597</v>
      </c>
      <c r="AF81" s="333" t="s">
        <v>2569</v>
      </c>
      <c r="AG81" s="333">
        <f>'第二面（入力）'!L2</f>
        <v>0</v>
      </c>
      <c r="AH81" s="333">
        <f>'第二面（入力）'!S2</f>
        <v>0</v>
      </c>
      <c r="AI81" s="383">
        <f>'第二面（入力）'!Z2</f>
        <v>0</v>
      </c>
      <c r="AJ81" s="333">
        <f>'第二面（入力）'!K3</f>
        <v>0</v>
      </c>
      <c r="AK81" s="333">
        <f>'第二面（入力）'!L4</f>
        <v>0</v>
      </c>
      <c r="AL81" s="333">
        <f>'第二面（入力）'!T4</f>
        <v>0</v>
      </c>
      <c r="AM81" s="383">
        <f>'第二面（入力）'!AA4</f>
        <v>0</v>
      </c>
      <c r="AN81" s="333">
        <f>'第二面（入力）'!K5</f>
        <v>0</v>
      </c>
      <c r="AO81" s="333">
        <f>'第二面（入力）'!K6</f>
        <v>0</v>
      </c>
      <c r="AP81" s="333">
        <f>'第二面（入力）'!K7</f>
        <v>0</v>
      </c>
      <c r="AQ81" s="383">
        <f>'第二面（入力）'!K8</f>
        <v>0</v>
      </c>
      <c r="AR81" s="383">
        <f>'第二面（入力）'!K9</f>
        <v>0</v>
      </c>
      <c r="AS81" s="333" t="str">
        <f>IF('第二面（入力）'!$K$10="","",'第二面（入力）'!$K$10)</f>
        <v/>
      </c>
    </row>
    <row r="82" spans="1:45" ht="13.5">
      <c r="A82" s="382" t="s">
        <v>2760</v>
      </c>
      <c r="Y82" s="333" t="s">
        <v>2599</v>
      </c>
      <c r="AC82" s="333" t="s">
        <v>2600</v>
      </c>
      <c r="AF82" s="333" t="s">
        <v>2583</v>
      </c>
      <c r="AG82" s="333">
        <f>'第二面（入力）'!L12</f>
        <v>0</v>
      </c>
      <c r="AH82" s="333">
        <f>'第二面（入力）'!S12</f>
        <v>0</v>
      </c>
      <c r="AI82" s="383">
        <f>'第二面（入力）'!Z12</f>
        <v>0</v>
      </c>
      <c r="AJ82" s="333">
        <f>'第二面（入力）'!K13</f>
        <v>0</v>
      </c>
      <c r="AK82" s="333">
        <f>'第二面（入力）'!L14</f>
        <v>0</v>
      </c>
      <c r="AL82" s="333">
        <f>'第二面（入力）'!T14</f>
        <v>0</v>
      </c>
      <c r="AM82" s="383">
        <f>'第二面（入力）'!AA14</f>
        <v>0</v>
      </c>
      <c r="AN82" s="333">
        <f>'第二面（入力）'!K15</f>
        <v>0</v>
      </c>
      <c r="AO82" s="333">
        <f>'第二面（入力）'!K16</f>
        <v>0</v>
      </c>
      <c r="AP82" s="333">
        <f>'第二面（入力）'!K17</f>
        <v>0</v>
      </c>
      <c r="AQ82" s="383">
        <f>'第二面（入力）'!K18</f>
        <v>0</v>
      </c>
      <c r="AR82" s="383">
        <f>'第二面（入力）'!K19</f>
        <v>0</v>
      </c>
      <c r="AS82" s="333" t="str">
        <f>IF('第二面（入力）'!$K$20="","",'第二面（入力）'!$K$20)</f>
        <v/>
      </c>
    </row>
    <row r="83" spans="1:45" ht="13.5">
      <c r="A83" s="382" t="s">
        <v>2761</v>
      </c>
      <c r="Y83" s="333" t="s">
        <v>2602</v>
      </c>
      <c r="AC83" s="333" t="s">
        <v>2603</v>
      </c>
      <c r="AF83" s="333" t="s">
        <v>2584</v>
      </c>
      <c r="AG83" s="333">
        <f>'第二面（入力）'!L22</f>
        <v>0</v>
      </c>
      <c r="AH83" s="333">
        <f>'第二面（入力）'!S22</f>
        <v>0</v>
      </c>
      <c r="AI83" s="383">
        <f>'第二面（入力）'!Z22</f>
        <v>0</v>
      </c>
      <c r="AJ83" s="333">
        <f>'第二面（入力）'!K23</f>
        <v>0</v>
      </c>
      <c r="AK83" s="333">
        <f>'第二面（入力）'!L24</f>
        <v>0</v>
      </c>
      <c r="AL83" s="333">
        <f>'第二面（入力）'!T24</f>
        <v>0</v>
      </c>
      <c r="AM83" s="383">
        <f>'第二面（入力）'!AA24</f>
        <v>0</v>
      </c>
      <c r="AN83" s="333">
        <f>'第二面（入力）'!K25</f>
        <v>0</v>
      </c>
      <c r="AO83" s="333">
        <f>'第二面（入力）'!K26</f>
        <v>0</v>
      </c>
      <c r="AP83" s="333">
        <f>'第二面（入力）'!K27</f>
        <v>0</v>
      </c>
      <c r="AQ83" s="383">
        <f>'第二面（入力）'!K28</f>
        <v>0</v>
      </c>
      <c r="AR83" s="383">
        <f>'第二面（入力）'!K29</f>
        <v>0</v>
      </c>
      <c r="AS83" s="333" t="str">
        <f>IF('第二面（入力）'!$K$30="","",'第二面（入力）'!$K$30)</f>
        <v/>
      </c>
    </row>
    <row r="84" spans="1:45" ht="13.5">
      <c r="A84" s="382" t="s">
        <v>2762</v>
      </c>
      <c r="Y84" s="333" t="s">
        <v>2605</v>
      </c>
      <c r="AC84" s="333" t="s">
        <v>2606</v>
      </c>
      <c r="AF84" s="333" t="s">
        <v>2585</v>
      </c>
      <c r="AG84" s="333">
        <f>'第二面（入力）'!L32</f>
        <v>0</v>
      </c>
      <c r="AH84" s="333">
        <f>'第二面（入力）'!S32</f>
        <v>0</v>
      </c>
      <c r="AI84" s="383">
        <f>'第二面（入力）'!Z32</f>
        <v>0</v>
      </c>
      <c r="AJ84" s="333">
        <f>'第二面（入力）'!K33</f>
        <v>0</v>
      </c>
      <c r="AK84" s="333">
        <f>'第二面（入力）'!L34</f>
        <v>0</v>
      </c>
      <c r="AL84" s="333">
        <f>'第二面（入力）'!T34</f>
        <v>0</v>
      </c>
      <c r="AM84" s="383">
        <f>'第二面（入力）'!AA34</f>
        <v>0</v>
      </c>
      <c r="AN84" s="333">
        <f>'第二面（入力）'!K35</f>
        <v>0</v>
      </c>
      <c r="AO84" s="333">
        <f>'第二面（入力）'!K36</f>
        <v>0</v>
      </c>
      <c r="AP84" s="333">
        <f>'第二面（入力）'!K37</f>
        <v>0</v>
      </c>
      <c r="AQ84" s="383">
        <f>'第二面（入力）'!K38</f>
        <v>0</v>
      </c>
      <c r="AR84" s="383">
        <f>'第二面（入力）'!K39</f>
        <v>0</v>
      </c>
      <c r="AS84" s="333" t="str">
        <f>IF('第二面（入力）'!$K$40="","",'第二面（入力）'!$K$40)</f>
        <v/>
      </c>
    </row>
    <row r="85" spans="1:45" ht="13.5">
      <c r="A85" s="382" t="s">
        <v>2763</v>
      </c>
      <c r="Y85" s="333" t="s">
        <v>2608</v>
      </c>
      <c r="AC85" s="333" t="s">
        <v>2609</v>
      </c>
      <c r="AF85" s="333" t="s">
        <v>2586</v>
      </c>
      <c r="AG85" s="333">
        <f>'第二面（入力）'!L42</f>
        <v>0</v>
      </c>
      <c r="AH85" s="333">
        <f>'第二面（入力）'!S42</f>
        <v>0</v>
      </c>
      <c r="AI85" s="383">
        <f>'第二面（入力）'!Z42</f>
        <v>0</v>
      </c>
      <c r="AJ85" s="333">
        <f>'第二面（入力）'!K43</f>
        <v>0</v>
      </c>
      <c r="AK85" s="333">
        <f>'第二面（入力）'!L44</f>
        <v>0</v>
      </c>
      <c r="AL85" s="333">
        <f>'第二面（入力）'!T44</f>
        <v>0</v>
      </c>
      <c r="AM85" s="383">
        <f>'第二面（入力）'!AA44</f>
        <v>0</v>
      </c>
      <c r="AN85" s="333">
        <f>'第二面（入力）'!K45</f>
        <v>0</v>
      </c>
      <c r="AO85" s="333">
        <f>'第二面（入力）'!K46</f>
        <v>0</v>
      </c>
      <c r="AP85" s="333">
        <f>'第二面（入力）'!K47</f>
        <v>0</v>
      </c>
      <c r="AQ85" s="383">
        <f>'第二面（入力）'!K48</f>
        <v>0</v>
      </c>
      <c r="AR85" s="383">
        <f>'第二面（入力）'!K49</f>
        <v>0</v>
      </c>
      <c r="AS85" s="333" t="str">
        <f>IF('第二面（入力）'!$K$50="","",'第二面（入力）'!$K$50)</f>
        <v/>
      </c>
    </row>
    <row r="86" spans="1:45" ht="13.5">
      <c r="A86" s="382" t="s">
        <v>2764</v>
      </c>
      <c r="Y86" s="333" t="s">
        <v>2611</v>
      </c>
      <c r="AC86" s="333" t="s">
        <v>2612</v>
      </c>
      <c r="AF86" s="333" t="s">
        <v>2587</v>
      </c>
      <c r="AG86" s="333">
        <f>'第二面（入力）'!L52</f>
        <v>0</v>
      </c>
      <c r="AH86" s="333">
        <f>'第二面（入力）'!S52</f>
        <v>0</v>
      </c>
      <c r="AI86" s="383">
        <f>'第二面（入力）'!Z52</f>
        <v>0</v>
      </c>
      <c r="AJ86" s="333">
        <f>'第二面（入力）'!K53</f>
        <v>0</v>
      </c>
      <c r="AK86" s="333">
        <f>'第二面（入力）'!L54</f>
        <v>0</v>
      </c>
      <c r="AL86" s="333">
        <f>'第二面（入力）'!T54</f>
        <v>0</v>
      </c>
      <c r="AM86" s="383">
        <f>'第二面（入力）'!AA54</f>
        <v>0</v>
      </c>
      <c r="AN86" s="333">
        <f>'第二面（入力）'!K55</f>
        <v>0</v>
      </c>
      <c r="AO86" s="333">
        <f>'第二面（入力）'!K56</f>
        <v>0</v>
      </c>
      <c r="AP86" s="333">
        <f>'第二面（入力）'!K57</f>
        <v>0</v>
      </c>
      <c r="AQ86" s="383">
        <f>'第二面（入力）'!K58</f>
        <v>0</v>
      </c>
      <c r="AR86" s="383">
        <f>'第二面（入力）'!K59</f>
        <v>0</v>
      </c>
      <c r="AS86" s="333" t="str">
        <f>IF('第二面（入力）'!$K$60="","",'第二面（入力）'!$K$60)</f>
        <v/>
      </c>
    </row>
    <row r="87" spans="1:45" ht="13.5">
      <c r="A87" s="382" t="s">
        <v>2765</v>
      </c>
      <c r="Y87" s="333" t="s">
        <v>2614</v>
      </c>
      <c r="AC87" s="333" t="s">
        <v>2615</v>
      </c>
      <c r="AF87" s="333" t="s">
        <v>2588</v>
      </c>
      <c r="AG87" s="333">
        <f>'第二面（入力）'!L62</f>
        <v>0</v>
      </c>
      <c r="AH87" s="333">
        <f>'第二面（入力）'!S62</f>
        <v>0</v>
      </c>
      <c r="AI87" s="383">
        <f>'第二面（入力）'!Z62</f>
        <v>0</v>
      </c>
      <c r="AJ87" s="333">
        <f>'第二面（入力）'!K63</f>
        <v>0</v>
      </c>
      <c r="AK87" s="333">
        <f>'第二面（入力）'!L64</f>
        <v>0</v>
      </c>
      <c r="AL87" s="333">
        <f>'第二面（入力）'!T64</f>
        <v>0</v>
      </c>
      <c r="AM87" s="383">
        <f>'第二面（入力）'!AA64</f>
        <v>0</v>
      </c>
      <c r="AN87" s="333">
        <f>'第二面（入力）'!K65</f>
        <v>0</v>
      </c>
      <c r="AO87" s="333">
        <f>'第二面（入力）'!K66</f>
        <v>0</v>
      </c>
      <c r="AP87" s="333">
        <f>'第二面（入力）'!K67</f>
        <v>0</v>
      </c>
      <c r="AQ87" s="383">
        <f>'第二面（入力）'!K68</f>
        <v>0</v>
      </c>
      <c r="AR87" s="383">
        <f>'第二面（入力）'!K69</f>
        <v>0</v>
      </c>
      <c r="AS87" s="333" t="str">
        <f>IF('第二面（入力）'!$K$70="","",'第二面（入力）'!$K$70)</f>
        <v/>
      </c>
    </row>
    <row r="88" spans="1:45" ht="13.5">
      <c r="A88" s="382" t="s">
        <v>2766</v>
      </c>
      <c r="Y88" s="333" t="s">
        <v>2617</v>
      </c>
      <c r="AC88" s="333" t="s">
        <v>2618</v>
      </c>
      <c r="AF88" s="333" t="s">
        <v>2589</v>
      </c>
      <c r="AG88" s="333">
        <f>'第二面（入力）'!L72</f>
        <v>0</v>
      </c>
      <c r="AH88" s="333">
        <f>'第二面（入力）'!S72</f>
        <v>0</v>
      </c>
      <c r="AI88" s="383">
        <f>'第二面（入力）'!Z72</f>
        <v>0</v>
      </c>
      <c r="AJ88" s="333">
        <f>'第二面（入力）'!K73</f>
        <v>0</v>
      </c>
      <c r="AK88" s="333">
        <f>'第二面（入力）'!L74</f>
        <v>0</v>
      </c>
      <c r="AL88" s="333">
        <f>'第二面（入力）'!T74</f>
        <v>0</v>
      </c>
      <c r="AM88" s="383">
        <f>'第二面（入力）'!AA74</f>
        <v>0</v>
      </c>
      <c r="AN88" s="333">
        <f>'第二面（入力）'!K75</f>
        <v>0</v>
      </c>
      <c r="AO88" s="333">
        <f>'第二面（入力）'!K76</f>
        <v>0</v>
      </c>
      <c r="AP88" s="333">
        <f>'第二面（入力）'!K77</f>
        <v>0</v>
      </c>
      <c r="AQ88" s="383">
        <f>'第二面（入力）'!K78</f>
        <v>0</v>
      </c>
      <c r="AR88" s="383">
        <f>'第二面（入力）'!K79</f>
        <v>0</v>
      </c>
      <c r="AS88" s="333" t="str">
        <f>IF('第二面（入力）'!$K$80="","",'第二面（入力）'!$K$80)</f>
        <v/>
      </c>
    </row>
    <row r="89" spans="1:45" ht="13.5">
      <c r="A89" s="382" t="s">
        <v>2767</v>
      </c>
      <c r="Y89" s="333" t="s">
        <v>2620</v>
      </c>
      <c r="AC89" s="333" t="s">
        <v>2621</v>
      </c>
      <c r="AF89" s="333" t="s">
        <v>2590</v>
      </c>
      <c r="AG89" s="333">
        <f>'第二面（入力）'!L82</f>
        <v>0</v>
      </c>
      <c r="AH89" s="333">
        <f>'第二面（入力）'!S82</f>
        <v>0</v>
      </c>
      <c r="AI89" s="383">
        <f>'第二面（入力）'!Z82</f>
        <v>0</v>
      </c>
      <c r="AJ89" s="333">
        <f>'第二面（入力）'!K83</f>
        <v>0</v>
      </c>
      <c r="AK89" s="333">
        <f>'第二面（入力）'!L84</f>
        <v>0</v>
      </c>
      <c r="AL89" s="333">
        <f>'第二面（入力）'!T84</f>
        <v>0</v>
      </c>
      <c r="AM89" s="383">
        <f>'第二面（入力）'!AA84</f>
        <v>0</v>
      </c>
      <c r="AN89" s="333">
        <f>'第二面（入力）'!K85</f>
        <v>0</v>
      </c>
      <c r="AO89" s="333">
        <f>'第二面（入力）'!K86</f>
        <v>0</v>
      </c>
      <c r="AP89" s="333">
        <f>'第二面（入力）'!K87</f>
        <v>0</v>
      </c>
      <c r="AQ89" s="383">
        <f>'第二面（入力）'!K88</f>
        <v>0</v>
      </c>
      <c r="AR89" s="383">
        <f>'第二面（入力）'!K89</f>
        <v>0</v>
      </c>
      <c r="AS89" s="333" t="str">
        <f>IF('第二面（入力）'!$K$90="","",'第二面（入力）'!$K$90)</f>
        <v/>
      </c>
    </row>
    <row r="90" spans="1:45" ht="13.5">
      <c r="A90" s="382" t="s">
        <v>2768</v>
      </c>
      <c r="Y90" s="333" t="s">
        <v>2623</v>
      </c>
      <c r="AC90" s="333" t="s">
        <v>2624</v>
      </c>
      <c r="AF90" s="333" t="s">
        <v>2591</v>
      </c>
      <c r="AG90" s="333">
        <f>'第二面（入力）'!L92</f>
        <v>0</v>
      </c>
      <c r="AH90" s="333">
        <f>'第二面（入力）'!S92</f>
        <v>0</v>
      </c>
      <c r="AI90" s="383">
        <f>'第二面（入力）'!Z92</f>
        <v>0</v>
      </c>
      <c r="AJ90" s="333">
        <f>'第二面（入力）'!K93</f>
        <v>0</v>
      </c>
      <c r="AK90" s="333">
        <f>'第二面（入力）'!L94</f>
        <v>0</v>
      </c>
      <c r="AL90" s="333">
        <f>'第二面（入力）'!T94</f>
        <v>0</v>
      </c>
      <c r="AM90" s="383">
        <f>'第二面（入力）'!AA94</f>
        <v>0</v>
      </c>
      <c r="AN90" s="333">
        <f>'第二面（入力）'!K95</f>
        <v>0</v>
      </c>
      <c r="AO90" s="333">
        <f>'第二面（入力）'!K96</f>
        <v>0</v>
      </c>
      <c r="AP90" s="333">
        <f>'第二面（入力）'!K97</f>
        <v>0</v>
      </c>
      <c r="AQ90" s="383">
        <f>'第二面（入力）'!K98</f>
        <v>0</v>
      </c>
      <c r="AR90" s="383">
        <f>'第二面（入力）'!K99</f>
        <v>0</v>
      </c>
      <c r="AS90" s="333" t="str">
        <f>IF('第二面（入力）'!$K$100="","",'第二面（入力）'!$K$100)</f>
        <v/>
      </c>
    </row>
    <row r="91" spans="1:45" ht="13.5">
      <c r="A91" s="382" t="s">
        <v>2769</v>
      </c>
      <c r="Y91" s="333" t="s">
        <v>2626</v>
      </c>
      <c r="AC91" s="333" t="s">
        <v>2627</v>
      </c>
    </row>
    <row r="92" spans="1:45" ht="13.5">
      <c r="A92" s="382" t="s">
        <v>2770</v>
      </c>
      <c r="Y92" s="333" t="s">
        <v>2629</v>
      </c>
      <c r="AC92" s="333" t="s">
        <v>2630</v>
      </c>
    </row>
    <row r="93" spans="1:45" ht="13.5">
      <c r="A93" s="382" t="s">
        <v>2771</v>
      </c>
      <c r="Y93" s="333" t="s">
        <v>2632</v>
      </c>
      <c r="AC93" s="333" t="s">
        <v>2633</v>
      </c>
    </row>
    <row r="94" spans="1:45" ht="13.5">
      <c r="A94" s="382" t="s">
        <v>2772</v>
      </c>
      <c r="Y94" s="333" t="s">
        <v>2635</v>
      </c>
      <c r="AC94" s="333" t="s">
        <v>2636</v>
      </c>
    </row>
    <row r="95" spans="1:45" ht="13.5">
      <c r="A95" s="382" t="s">
        <v>2773</v>
      </c>
      <c r="Y95" s="333" t="s">
        <v>2638</v>
      </c>
      <c r="AC95" s="333" t="s">
        <v>2639</v>
      </c>
    </row>
    <row r="96" spans="1:45" ht="13.5">
      <c r="A96" s="382" t="s">
        <v>2774</v>
      </c>
      <c r="Y96" s="333" t="s">
        <v>2641</v>
      </c>
      <c r="AC96" s="333" t="s">
        <v>2642</v>
      </c>
    </row>
    <row r="97" spans="1:29">
      <c r="A97" s="333" t="s">
        <v>2775</v>
      </c>
      <c r="Y97" s="333" t="s">
        <v>2644</v>
      </c>
      <c r="AC97" s="333" t="s">
        <v>2645</v>
      </c>
    </row>
    <row r="98" spans="1:29">
      <c r="A98" s="333" t="s">
        <v>2776</v>
      </c>
      <c r="Y98" s="333" t="s">
        <v>2646</v>
      </c>
      <c r="AC98" s="333" t="s">
        <v>2647</v>
      </c>
    </row>
    <row r="99" spans="1:29" ht="13.5">
      <c r="A99" s="382" t="s">
        <v>2777</v>
      </c>
      <c r="Y99" s="333" t="s">
        <v>2648</v>
      </c>
      <c r="AC99" s="333" t="s">
        <v>2649</v>
      </c>
    </row>
    <row r="100" spans="1:29" ht="13.5">
      <c r="A100" s="382" t="s">
        <v>2778</v>
      </c>
      <c r="Y100" s="333" t="s">
        <v>2650</v>
      </c>
      <c r="AC100" s="333" t="s">
        <v>2651</v>
      </c>
    </row>
    <row r="101" spans="1:29" ht="13.5">
      <c r="A101" s="382" t="s">
        <v>2779</v>
      </c>
      <c r="Y101" s="333" t="s">
        <v>2652</v>
      </c>
      <c r="AC101" s="333" t="s">
        <v>2653</v>
      </c>
    </row>
    <row r="102" spans="1:29" ht="13.5">
      <c r="A102" s="382" t="s">
        <v>2780</v>
      </c>
      <c r="Y102" s="333" t="s">
        <v>2654</v>
      </c>
      <c r="AC102" s="333" t="s">
        <v>2655</v>
      </c>
    </row>
    <row r="103" spans="1:29" ht="13.5">
      <c r="A103" s="382" t="s">
        <v>2781</v>
      </c>
      <c r="Y103" s="333" t="s">
        <v>2656</v>
      </c>
      <c r="AC103" s="333" t="s">
        <v>2657</v>
      </c>
    </row>
    <row r="104" spans="1:29" ht="13.5">
      <c r="A104" s="382" t="s">
        <v>2782</v>
      </c>
      <c r="Y104" s="333" t="s">
        <v>2658</v>
      </c>
      <c r="AC104" s="333" t="s">
        <v>2659</v>
      </c>
    </row>
    <row r="105" spans="1:29">
      <c r="Y105" s="333" t="s">
        <v>2660</v>
      </c>
      <c r="AC105" s="333" t="s">
        <v>2661</v>
      </c>
    </row>
    <row r="106" spans="1:29">
      <c r="Y106" s="333" t="s">
        <v>2662</v>
      </c>
      <c r="AC106" s="333" t="s">
        <v>2663</v>
      </c>
    </row>
    <row r="107" spans="1:29">
      <c r="Y107" s="333" t="s">
        <v>2664</v>
      </c>
      <c r="AC107" s="333" t="s">
        <v>2665</v>
      </c>
    </row>
    <row r="108" spans="1:29">
      <c r="Y108" s="333" t="s">
        <v>2666</v>
      </c>
      <c r="AC108" s="333" t="s">
        <v>2667</v>
      </c>
    </row>
    <row r="109" spans="1:29">
      <c r="Y109" s="333" t="s">
        <v>2668</v>
      </c>
      <c r="AC109" s="333" t="s">
        <v>2669</v>
      </c>
    </row>
    <row r="110" spans="1:29">
      <c r="Y110" s="333" t="s">
        <v>2670</v>
      </c>
      <c r="AC110" s="333" t="s">
        <v>2671</v>
      </c>
    </row>
    <row r="111" spans="1:29">
      <c r="Y111" s="333" t="s">
        <v>2672</v>
      </c>
      <c r="AC111" s="333" t="s">
        <v>2673</v>
      </c>
    </row>
    <row r="112" spans="1:29">
      <c r="Y112" s="333" t="s">
        <v>2674</v>
      </c>
      <c r="AC112" s="333" t="s">
        <v>2675</v>
      </c>
    </row>
    <row r="113" spans="25:29">
      <c r="Y113" s="333" t="s">
        <v>2676</v>
      </c>
      <c r="AC113" s="333" t="s">
        <v>2677</v>
      </c>
    </row>
    <row r="114" spans="25:29">
      <c r="Y114" s="333" t="s">
        <v>2678</v>
      </c>
      <c r="AC114" s="333" t="s">
        <v>2679</v>
      </c>
    </row>
    <row r="115" spans="25:29">
      <c r="Y115" s="333" t="s">
        <v>2680</v>
      </c>
      <c r="AC115" s="333" t="s">
        <v>2681</v>
      </c>
    </row>
    <row r="116" spans="25:29">
      <c r="Y116" s="333" t="s">
        <v>2682</v>
      </c>
      <c r="AC116" s="333" t="s">
        <v>2683</v>
      </c>
    </row>
    <row r="117" spans="25:29">
      <c r="Y117" s="333" t="s">
        <v>2684</v>
      </c>
      <c r="AC117" s="333" t="s">
        <v>2685</v>
      </c>
    </row>
    <row r="118" spans="25:29">
      <c r="Y118" s="333" t="s">
        <v>2686</v>
      </c>
      <c r="AC118" s="333" t="s">
        <v>2687</v>
      </c>
    </row>
    <row r="119" spans="25:29">
      <c r="Y119" s="333" t="s">
        <v>2688</v>
      </c>
      <c r="AC119" s="333" t="s">
        <v>2689</v>
      </c>
    </row>
    <row r="120" spans="25:29">
      <c r="Y120" s="333" t="s">
        <v>2690</v>
      </c>
      <c r="AC120" s="333" t="s">
        <v>2691</v>
      </c>
    </row>
    <row r="121" spans="25:29">
      <c r="Y121" s="333" t="s">
        <v>2692</v>
      </c>
      <c r="AC121" s="333" t="s">
        <v>2693</v>
      </c>
    </row>
    <row r="122" spans="25:29">
      <c r="Y122" s="333" t="s">
        <v>2694</v>
      </c>
      <c r="AC122" s="333" t="s">
        <v>2695</v>
      </c>
    </row>
    <row r="123" spans="25:29">
      <c r="Y123" s="333" t="s">
        <v>2696</v>
      </c>
      <c r="AC123" s="333" t="s">
        <v>2697</v>
      </c>
    </row>
    <row r="124" spans="25:29">
      <c r="Y124" s="333" t="s">
        <v>2698</v>
      </c>
      <c r="AC124" s="333" t="s">
        <v>2699</v>
      </c>
    </row>
    <row r="125" spans="25:29">
      <c r="Y125" s="333" t="s">
        <v>2700</v>
      </c>
      <c r="AC125" s="333" t="s">
        <v>2701</v>
      </c>
    </row>
    <row r="126" spans="25:29">
      <c r="Y126" s="333" t="s">
        <v>2702</v>
      </c>
      <c r="AC126" s="333" t="s">
        <v>2703</v>
      </c>
    </row>
    <row r="127" spans="25:29">
      <c r="Y127" s="333" t="s">
        <v>2704</v>
      </c>
      <c r="AC127" s="333" t="s">
        <v>2705</v>
      </c>
    </row>
  </sheetData>
  <mergeCells count="44">
    <mergeCell ref="K52:AC52"/>
    <mergeCell ref="K53:AC53"/>
    <mergeCell ref="K46:AC46"/>
    <mergeCell ref="K47:AC47"/>
    <mergeCell ref="K48:AC48"/>
    <mergeCell ref="K49:M49"/>
    <mergeCell ref="K50:AC50"/>
    <mergeCell ref="K51:AC51"/>
    <mergeCell ref="K45:AC45"/>
    <mergeCell ref="K34:AC34"/>
    <mergeCell ref="K35:M35"/>
    <mergeCell ref="K36:AC36"/>
    <mergeCell ref="K37:AC37"/>
    <mergeCell ref="K38:AC38"/>
    <mergeCell ref="K39:AC39"/>
    <mergeCell ref="K40:AC40"/>
    <mergeCell ref="K41:AC41"/>
    <mergeCell ref="K42:M42"/>
    <mergeCell ref="K43:AC43"/>
    <mergeCell ref="K44:AC44"/>
    <mergeCell ref="K33:AC33"/>
    <mergeCell ref="M19:AC19"/>
    <mergeCell ref="N20:U20"/>
    <mergeCell ref="M21:AC21"/>
    <mergeCell ref="N22:U22"/>
    <mergeCell ref="K25:AC25"/>
    <mergeCell ref="K26:AC26"/>
    <mergeCell ref="K27:M27"/>
    <mergeCell ref="K28:AC28"/>
    <mergeCell ref="K29:AC29"/>
    <mergeCell ref="K30:AC30"/>
    <mergeCell ref="K31:AC31"/>
    <mergeCell ref="N18:U18"/>
    <mergeCell ref="M4:AC4"/>
    <mergeCell ref="N5:U5"/>
    <mergeCell ref="M7:AC7"/>
    <mergeCell ref="N8:U8"/>
    <mergeCell ref="M10:AC10"/>
    <mergeCell ref="N11:U11"/>
    <mergeCell ref="M12:AC12"/>
    <mergeCell ref="N13:U13"/>
    <mergeCell ref="M14:AC14"/>
    <mergeCell ref="N15:U15"/>
    <mergeCell ref="M17:AC17"/>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28"/>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4" t="s">
        <v>2801</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37"/>
    </row>
    <row r="2" spans="1:31" ht="15" customHeight="1" thickBot="1">
      <c r="A2" s="320" t="s">
        <v>2802</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37"/>
    </row>
    <row r="3" spans="1:31" ht="15" customHeight="1" thickBot="1">
      <c r="A3" s="320" t="s">
        <v>2747</v>
      </c>
      <c r="B3" s="369"/>
      <c r="C3" s="369"/>
      <c r="D3" s="369"/>
      <c r="E3" s="369"/>
      <c r="F3" s="370"/>
      <c r="G3" s="370"/>
      <c r="H3" s="370"/>
      <c r="I3" s="370"/>
      <c r="J3" s="370"/>
      <c r="K3" s="370" t="s">
        <v>2571</v>
      </c>
      <c r="L3" s="1289" t="str">
        <f>IFERROR(VLOOKUP(AE3,AF82:AR91,2,FALSE),"")</f>
        <v/>
      </c>
      <c r="M3" s="1289"/>
      <c r="N3" s="1289"/>
      <c r="O3" s="1277" t="s">
        <v>2572</v>
      </c>
      <c r="P3" s="1277"/>
      <c r="Q3" s="1277"/>
      <c r="R3" s="1289" t="str">
        <f>IFERROR(VLOOKUP(AE3,AF82:AR91,3,FALSE),"")</f>
        <v/>
      </c>
      <c r="S3" s="1289"/>
      <c r="T3" s="1289"/>
      <c r="U3" s="1277" t="s">
        <v>2573</v>
      </c>
      <c r="V3" s="1277"/>
      <c r="W3" s="1277"/>
      <c r="X3" s="1289" t="str">
        <f>IFERROR(VLOOKUP(AE3,AF82:AR91,4,FALSE),"")</f>
        <v/>
      </c>
      <c r="Y3" s="1289"/>
      <c r="Z3" s="1289"/>
      <c r="AA3" s="1289"/>
      <c r="AB3" s="371"/>
      <c r="AC3" s="369" t="s">
        <v>17</v>
      </c>
      <c r="AD3" s="337"/>
      <c r="AE3" s="372"/>
    </row>
    <row r="4" spans="1:31" ht="15" customHeight="1">
      <c r="A4" s="320" t="s">
        <v>2742</v>
      </c>
      <c r="B4" s="369"/>
      <c r="C4" s="369"/>
      <c r="D4" s="369"/>
      <c r="E4" s="369"/>
      <c r="F4" s="373"/>
      <c r="G4" s="373"/>
      <c r="H4" s="373"/>
      <c r="I4" s="373"/>
      <c r="J4" s="373"/>
      <c r="K4" s="1226" t="str">
        <f>IFERROR(VLOOKUP(AE3,AF81:AR91,5,FALSE),"")</f>
        <v/>
      </c>
      <c r="L4" s="1226"/>
      <c r="M4" s="1226"/>
      <c r="N4" s="1226"/>
      <c r="O4" s="1226"/>
      <c r="P4" s="1226"/>
      <c r="Q4" s="1226"/>
      <c r="R4" s="1226"/>
      <c r="S4" s="1226"/>
      <c r="T4" s="1226"/>
      <c r="U4" s="1226"/>
      <c r="V4" s="1226"/>
      <c r="W4" s="1226"/>
      <c r="X4" s="1226"/>
      <c r="Y4" s="1226"/>
      <c r="Z4" s="1226"/>
      <c r="AA4" s="1226"/>
      <c r="AB4" s="1226"/>
      <c r="AC4" s="1226"/>
      <c r="AD4" s="337"/>
    </row>
    <row r="5" spans="1:31" ht="15" customHeight="1">
      <c r="A5" s="320" t="s">
        <v>2803</v>
      </c>
      <c r="B5" s="369"/>
      <c r="C5" s="369"/>
      <c r="D5" s="369"/>
      <c r="E5" s="369"/>
      <c r="F5" s="369"/>
      <c r="G5" s="369"/>
      <c r="H5" s="369"/>
      <c r="I5" s="369"/>
      <c r="J5" s="369"/>
      <c r="K5" s="369" t="s">
        <v>2571</v>
      </c>
      <c r="L5" s="1288" t="str">
        <f>IFERROR(VLOOKUP(AE3,AF82:AR91,6,FALSE),"")</f>
        <v/>
      </c>
      <c r="M5" s="1288"/>
      <c r="N5" s="1277" t="s">
        <v>2576</v>
      </c>
      <c r="O5" s="1277"/>
      <c r="P5" s="1277"/>
      <c r="Q5" s="1277"/>
      <c r="R5" s="1277"/>
      <c r="S5" s="1289" t="str">
        <f>IFERROR(VLOOKUP(AE3,AF82:AR91,7,FALSE),"")</f>
        <v/>
      </c>
      <c r="T5" s="1289"/>
      <c r="U5" s="1277" t="s">
        <v>2577</v>
      </c>
      <c r="V5" s="1277"/>
      <c r="W5" s="1277"/>
      <c r="X5" s="1277"/>
      <c r="Y5" s="1289" t="str">
        <f>IFERROR(VLOOKUP(AE3,AF82:AR91,8,FALSE),"")</f>
        <v/>
      </c>
      <c r="Z5" s="1289"/>
      <c r="AA5" s="1289"/>
      <c r="AB5" s="371"/>
      <c r="AC5" s="369" t="s">
        <v>17</v>
      </c>
      <c r="AD5" s="337"/>
    </row>
    <row r="6" spans="1:31" ht="15" customHeight="1">
      <c r="A6" s="320"/>
      <c r="B6" s="369"/>
      <c r="C6" s="369"/>
      <c r="D6" s="369"/>
      <c r="E6" s="369"/>
      <c r="F6" s="369"/>
      <c r="G6" s="369"/>
      <c r="H6" s="369"/>
      <c r="I6" s="369"/>
      <c r="J6" s="369"/>
      <c r="K6" s="1296" t="str">
        <f>IFERROR(VLOOKUP(AE3,AF82:AR91,9,FALSE),"")</f>
        <v/>
      </c>
      <c r="L6" s="1296"/>
      <c r="M6" s="1296"/>
      <c r="N6" s="1296"/>
      <c r="O6" s="1296"/>
      <c r="P6" s="1296"/>
      <c r="Q6" s="1296"/>
      <c r="R6" s="1296"/>
      <c r="S6" s="1296"/>
      <c r="T6" s="1296"/>
      <c r="U6" s="1296"/>
      <c r="V6" s="1296"/>
      <c r="W6" s="1296"/>
      <c r="X6" s="1296"/>
      <c r="Y6" s="1296"/>
      <c r="Z6" s="1296"/>
      <c r="AA6" s="1296"/>
      <c r="AB6" s="1296"/>
      <c r="AC6" s="1296"/>
      <c r="AD6" s="337"/>
    </row>
    <row r="7" spans="1:31" ht="15" customHeight="1">
      <c r="A7" s="320" t="s">
        <v>2749</v>
      </c>
      <c r="B7" s="369"/>
      <c r="C7" s="369"/>
      <c r="D7" s="369"/>
      <c r="E7" s="369"/>
      <c r="F7" s="369"/>
      <c r="G7" s="369"/>
      <c r="H7" s="369"/>
      <c r="I7" s="369"/>
      <c r="J7" s="369"/>
      <c r="K7" s="1291" t="str">
        <f>IFERROR(VLOOKUP(AE3,AF82:AR91,10,FALSE),"")</f>
        <v/>
      </c>
      <c r="L7" s="1291"/>
      <c r="M7" s="1291"/>
      <c r="N7" s="360"/>
      <c r="O7" s="360"/>
      <c r="P7" s="360"/>
      <c r="Q7" s="369"/>
      <c r="R7" s="369"/>
      <c r="S7" s="369"/>
      <c r="T7" s="369"/>
      <c r="U7" s="369"/>
      <c r="V7" s="369"/>
      <c r="W7" s="369"/>
      <c r="X7" s="369"/>
      <c r="Y7" s="369"/>
      <c r="Z7" s="369"/>
      <c r="AA7" s="369"/>
      <c r="AB7" s="369"/>
      <c r="AC7" s="369"/>
      <c r="AD7" s="337"/>
    </row>
    <row r="8" spans="1:31" ht="15" customHeight="1">
      <c r="A8" s="320" t="s">
        <v>2750</v>
      </c>
      <c r="B8" s="369"/>
      <c r="C8" s="369"/>
      <c r="D8" s="369"/>
      <c r="E8" s="369"/>
      <c r="F8" s="369"/>
      <c r="G8" s="369"/>
      <c r="H8" s="369"/>
      <c r="I8" s="369"/>
      <c r="J8" s="369"/>
      <c r="K8" s="1226" t="str">
        <f>IFERROR(VLOOKUP(AE3,AF82:AR91,11,FALSE),"")</f>
        <v/>
      </c>
      <c r="L8" s="1226"/>
      <c r="M8" s="1226"/>
      <c r="N8" s="1226"/>
      <c r="O8" s="1226"/>
      <c r="P8" s="1226"/>
      <c r="Q8" s="1226"/>
      <c r="R8" s="1226"/>
      <c r="S8" s="1226"/>
      <c r="T8" s="1226"/>
      <c r="U8" s="1226"/>
      <c r="V8" s="1226"/>
      <c r="W8" s="1226"/>
      <c r="X8" s="1226"/>
      <c r="Y8" s="1226"/>
      <c r="Z8" s="1226"/>
      <c r="AA8" s="1226"/>
      <c r="AB8" s="1226"/>
      <c r="AC8" s="1226"/>
      <c r="AD8" s="337"/>
    </row>
    <row r="9" spans="1:31" ht="15" customHeight="1">
      <c r="A9" s="320" t="s">
        <v>2751</v>
      </c>
      <c r="B9" s="369"/>
      <c r="C9" s="369"/>
      <c r="D9" s="369"/>
      <c r="E9" s="369"/>
      <c r="F9" s="369"/>
      <c r="G9" s="369"/>
      <c r="H9" s="369"/>
      <c r="I9" s="369"/>
      <c r="J9" s="369"/>
      <c r="K9" s="1227" t="str">
        <f>IFERROR(VLOOKUP(AE3,AF82:AR91,12,FALSE),"")</f>
        <v/>
      </c>
      <c r="L9" s="1227"/>
      <c r="M9" s="1227"/>
      <c r="N9" s="1227"/>
      <c r="O9" s="1227"/>
      <c r="P9" s="1227"/>
      <c r="Q9" s="1227"/>
      <c r="R9" s="1227"/>
      <c r="S9" s="1227"/>
      <c r="T9" s="1227"/>
      <c r="U9" s="1227"/>
      <c r="V9" s="1227"/>
      <c r="W9" s="1227"/>
      <c r="X9" s="1227"/>
      <c r="Y9" s="1227"/>
      <c r="Z9" s="1227"/>
      <c r="AA9" s="1227"/>
      <c r="AB9" s="1227"/>
      <c r="AC9" s="1227"/>
      <c r="AD9" s="337"/>
    </row>
    <row r="10" spans="1:31" ht="15" customHeight="1">
      <c r="A10" s="388" t="s">
        <v>2804</v>
      </c>
      <c r="B10" s="376"/>
      <c r="C10" s="376"/>
      <c r="D10" s="376"/>
      <c r="E10" s="376"/>
      <c r="F10" s="376"/>
      <c r="G10" s="376"/>
      <c r="H10" s="376"/>
      <c r="I10" s="376"/>
      <c r="J10" s="376"/>
      <c r="K10" s="1294" t="str">
        <f>IFERROR(VLOOKUP(AE3,AF82:AR91,13,FALSE),"")</f>
        <v/>
      </c>
      <c r="L10" s="1294"/>
      <c r="M10" s="1294"/>
      <c r="N10" s="1294"/>
      <c r="O10" s="1294"/>
      <c r="P10" s="1294"/>
      <c r="Q10" s="1294"/>
      <c r="R10" s="1294"/>
      <c r="S10" s="1294"/>
      <c r="T10" s="1294"/>
      <c r="U10" s="1294"/>
      <c r="V10" s="1294"/>
      <c r="W10" s="1294"/>
      <c r="X10" s="1294"/>
      <c r="Y10" s="1294"/>
      <c r="Z10" s="1294"/>
      <c r="AA10" s="1294"/>
      <c r="AB10" s="1294"/>
      <c r="AC10" s="1294"/>
      <c r="AD10" s="337"/>
    </row>
    <row r="11" spans="1:31" ht="15" customHeight="1" thickBot="1">
      <c r="A11" s="320" t="s">
        <v>2805</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37"/>
    </row>
    <row r="12" spans="1:31" ht="15" customHeight="1" thickBot="1">
      <c r="A12" s="320" t="s">
        <v>2747</v>
      </c>
      <c r="B12" s="369"/>
      <c r="C12" s="369"/>
      <c r="D12" s="369"/>
      <c r="E12" s="369"/>
      <c r="F12" s="370"/>
      <c r="G12" s="370"/>
      <c r="H12" s="370"/>
      <c r="I12" s="370"/>
      <c r="J12" s="370"/>
      <c r="K12" s="370" t="s">
        <v>2571</v>
      </c>
      <c r="L12" s="1289" t="str">
        <f>IFERROR(VLOOKUP(AE12,AF82:AR91,2,FALSE),"")</f>
        <v/>
      </c>
      <c r="M12" s="1289"/>
      <c r="N12" s="1289"/>
      <c r="O12" s="1277" t="s">
        <v>2572</v>
      </c>
      <c r="P12" s="1277"/>
      <c r="Q12" s="1277"/>
      <c r="R12" s="1289" t="str">
        <f>IFERROR(VLOOKUP(AE12,AF82:AR91,3,FALSE),"")</f>
        <v/>
      </c>
      <c r="S12" s="1289"/>
      <c r="T12" s="1289"/>
      <c r="U12" s="1277" t="s">
        <v>2573</v>
      </c>
      <c r="V12" s="1277"/>
      <c r="W12" s="1277"/>
      <c r="X12" s="1289" t="str">
        <f>IFERROR(VLOOKUP(AE12,AF82:AR91,4,FALSE),"")</f>
        <v/>
      </c>
      <c r="Y12" s="1289"/>
      <c r="Z12" s="1289"/>
      <c r="AA12" s="1289"/>
      <c r="AB12" s="371"/>
      <c r="AC12" s="369" t="s">
        <v>17</v>
      </c>
      <c r="AD12" s="337"/>
      <c r="AE12" s="372"/>
    </row>
    <row r="13" spans="1:31" ht="15" customHeight="1">
      <c r="A13" s="320" t="s">
        <v>2742</v>
      </c>
      <c r="B13" s="369"/>
      <c r="C13" s="369"/>
      <c r="D13" s="369"/>
      <c r="E13" s="369"/>
      <c r="F13" s="373"/>
      <c r="G13" s="373"/>
      <c r="H13" s="373"/>
      <c r="I13" s="373"/>
      <c r="J13" s="373"/>
      <c r="K13" s="1226" t="str">
        <f>IFERROR(VLOOKUP(AE12,AF82:AR91,5,FALSE),"")</f>
        <v/>
      </c>
      <c r="L13" s="1226"/>
      <c r="M13" s="1226"/>
      <c r="N13" s="1226"/>
      <c r="O13" s="1226"/>
      <c r="P13" s="1226"/>
      <c r="Q13" s="1226"/>
      <c r="R13" s="1226"/>
      <c r="S13" s="1226"/>
      <c r="T13" s="1226"/>
      <c r="U13" s="1226"/>
      <c r="V13" s="1226"/>
      <c r="W13" s="1226"/>
      <c r="X13" s="1226"/>
      <c r="Y13" s="1226"/>
      <c r="Z13" s="1226"/>
      <c r="AA13" s="1226"/>
      <c r="AB13" s="1226"/>
      <c r="AC13" s="1226"/>
      <c r="AD13" s="337"/>
    </row>
    <row r="14" spans="1:31" ht="15" customHeight="1">
      <c r="A14" s="320" t="s">
        <v>2803</v>
      </c>
      <c r="B14" s="369"/>
      <c r="C14" s="369"/>
      <c r="D14" s="369"/>
      <c r="E14" s="369"/>
      <c r="F14" s="369"/>
      <c r="G14" s="369"/>
      <c r="H14" s="369"/>
      <c r="I14" s="369"/>
      <c r="J14" s="369"/>
      <c r="K14" s="369" t="s">
        <v>2571</v>
      </c>
      <c r="L14" s="1288" t="str">
        <f>IFERROR(VLOOKUP(AE12,AF82:AR91,6,FALSE),"")</f>
        <v/>
      </c>
      <c r="M14" s="1288"/>
      <c r="N14" s="1277" t="s">
        <v>2576</v>
      </c>
      <c r="O14" s="1277"/>
      <c r="P14" s="1277"/>
      <c r="Q14" s="1277"/>
      <c r="R14" s="1277"/>
      <c r="S14" s="1289" t="str">
        <f>IFERROR(VLOOKUP(AE12,AF82:AR91,7,FALSE),"")</f>
        <v/>
      </c>
      <c r="T14" s="1289"/>
      <c r="U14" s="1277" t="s">
        <v>2577</v>
      </c>
      <c r="V14" s="1277"/>
      <c r="W14" s="1277"/>
      <c r="X14" s="1277"/>
      <c r="Y14" s="1289" t="str">
        <f>IFERROR(VLOOKUP(AE12,AF82:AR91,8,FALSE),"")</f>
        <v/>
      </c>
      <c r="Z14" s="1289"/>
      <c r="AA14" s="1289"/>
      <c r="AB14" s="371"/>
      <c r="AC14" s="369" t="s">
        <v>17</v>
      </c>
      <c r="AD14" s="337"/>
    </row>
    <row r="15" spans="1:31" ht="15" customHeight="1">
      <c r="A15" s="320"/>
      <c r="B15" s="369"/>
      <c r="C15" s="369"/>
      <c r="D15" s="369"/>
      <c r="E15" s="369"/>
      <c r="F15" s="369"/>
      <c r="G15" s="369"/>
      <c r="H15" s="369"/>
      <c r="I15" s="369"/>
      <c r="J15" s="369"/>
      <c r="K15" s="1296" t="str">
        <f>IFERROR(VLOOKUP(AE12,AF82:AR91,9,FALSE),"")</f>
        <v/>
      </c>
      <c r="L15" s="1296"/>
      <c r="M15" s="1296"/>
      <c r="N15" s="1296"/>
      <c r="O15" s="1296"/>
      <c r="P15" s="1296"/>
      <c r="Q15" s="1296"/>
      <c r="R15" s="1296"/>
      <c r="S15" s="1296"/>
      <c r="T15" s="1296"/>
      <c r="U15" s="1296"/>
      <c r="V15" s="1296"/>
      <c r="W15" s="1296"/>
      <c r="X15" s="1296"/>
      <c r="Y15" s="1296"/>
      <c r="Z15" s="1296"/>
      <c r="AA15" s="1296"/>
      <c r="AB15" s="1296"/>
      <c r="AC15" s="1296"/>
      <c r="AD15" s="337"/>
    </row>
    <row r="16" spans="1:31" ht="15" customHeight="1">
      <c r="A16" s="320" t="s">
        <v>2749</v>
      </c>
      <c r="B16" s="369"/>
      <c r="C16" s="369"/>
      <c r="D16" s="369"/>
      <c r="E16" s="369"/>
      <c r="F16" s="369"/>
      <c r="G16" s="369"/>
      <c r="H16" s="369"/>
      <c r="I16" s="369"/>
      <c r="J16" s="369"/>
      <c r="K16" s="1291" t="str">
        <f>IFERROR(VLOOKUP(AE12,AF82:AR91,10,FALSE),"")</f>
        <v/>
      </c>
      <c r="L16" s="1291"/>
      <c r="M16" s="1291"/>
      <c r="N16" s="360"/>
      <c r="O16" s="360"/>
      <c r="P16" s="360"/>
      <c r="Q16" s="369"/>
      <c r="R16" s="369"/>
      <c r="S16" s="369"/>
      <c r="T16" s="369"/>
      <c r="U16" s="369"/>
      <c r="V16" s="369"/>
      <c r="W16" s="369"/>
      <c r="X16" s="369"/>
      <c r="Y16" s="369"/>
      <c r="Z16" s="369"/>
      <c r="AA16" s="369"/>
      <c r="AB16" s="369"/>
      <c r="AC16" s="369"/>
      <c r="AD16" s="337"/>
    </row>
    <row r="17" spans="1:31" ht="15" customHeight="1">
      <c r="A17" s="320" t="s">
        <v>2750</v>
      </c>
      <c r="B17" s="369"/>
      <c r="C17" s="369"/>
      <c r="D17" s="369"/>
      <c r="E17" s="369"/>
      <c r="F17" s="369"/>
      <c r="G17" s="369"/>
      <c r="H17" s="369"/>
      <c r="I17" s="369"/>
      <c r="J17" s="369"/>
      <c r="K17" s="1226" t="str">
        <f>IFERROR(VLOOKUP(AE12,AF82:AR91,11,FALSE),"")</f>
        <v/>
      </c>
      <c r="L17" s="1226"/>
      <c r="M17" s="1226"/>
      <c r="N17" s="1226"/>
      <c r="O17" s="1226"/>
      <c r="P17" s="1226"/>
      <c r="Q17" s="1226"/>
      <c r="R17" s="1226"/>
      <c r="S17" s="1226"/>
      <c r="T17" s="1226"/>
      <c r="U17" s="1226"/>
      <c r="V17" s="1226"/>
      <c r="W17" s="1226"/>
      <c r="X17" s="1226"/>
      <c r="Y17" s="1226"/>
      <c r="Z17" s="1226"/>
      <c r="AA17" s="1226"/>
      <c r="AB17" s="1226"/>
      <c r="AC17" s="1226"/>
      <c r="AD17" s="337"/>
    </row>
    <row r="18" spans="1:31" ht="15" customHeight="1">
      <c r="A18" s="320" t="s">
        <v>2751</v>
      </c>
      <c r="B18" s="369"/>
      <c r="C18" s="369"/>
      <c r="D18" s="369"/>
      <c r="E18" s="369"/>
      <c r="F18" s="369"/>
      <c r="G18" s="369"/>
      <c r="H18" s="369"/>
      <c r="I18" s="369"/>
      <c r="J18" s="369"/>
      <c r="K18" s="1227" t="str">
        <f>IFERROR(VLOOKUP(AE12,AF82:AR91,12,FALSE),"")</f>
        <v/>
      </c>
      <c r="L18" s="1227"/>
      <c r="M18" s="1227"/>
      <c r="N18" s="1227"/>
      <c r="O18" s="1227"/>
      <c r="P18" s="1227"/>
      <c r="Q18" s="1227"/>
      <c r="R18" s="1227"/>
      <c r="S18" s="1227"/>
      <c r="T18" s="1227"/>
      <c r="U18" s="1227"/>
      <c r="V18" s="1227"/>
      <c r="W18" s="1227"/>
      <c r="X18" s="1227"/>
      <c r="Y18" s="1227"/>
      <c r="Z18" s="1227"/>
      <c r="AA18" s="1227"/>
      <c r="AB18" s="1227"/>
      <c r="AC18" s="1227"/>
      <c r="AD18" s="337"/>
    </row>
    <row r="19" spans="1:31" ht="15" customHeight="1" thickBot="1">
      <c r="A19" s="388" t="s">
        <v>2804</v>
      </c>
      <c r="B19" s="376"/>
      <c r="C19" s="376"/>
      <c r="D19" s="376"/>
      <c r="E19" s="376"/>
      <c r="F19" s="376"/>
      <c r="G19" s="376"/>
      <c r="H19" s="376"/>
      <c r="I19" s="376"/>
      <c r="J19" s="376"/>
      <c r="K19" s="1294" t="str">
        <f>IFERROR(VLOOKUP(AE12,AF82:AR91,13,FALSE),"")</f>
        <v/>
      </c>
      <c r="L19" s="1294"/>
      <c r="M19" s="1294"/>
      <c r="N19" s="1294"/>
      <c r="O19" s="1294"/>
      <c r="P19" s="1294"/>
      <c r="Q19" s="1294"/>
      <c r="R19" s="1294"/>
      <c r="S19" s="1294"/>
      <c r="T19" s="1294"/>
      <c r="U19" s="1294"/>
      <c r="V19" s="1294"/>
      <c r="W19" s="1294"/>
      <c r="X19" s="1294"/>
      <c r="Y19" s="1294"/>
      <c r="Z19" s="1294"/>
      <c r="AA19" s="1294"/>
      <c r="AB19" s="1294"/>
      <c r="AC19" s="1294"/>
      <c r="AD19" s="337"/>
    </row>
    <row r="20" spans="1:31" ht="15" customHeight="1" thickBot="1">
      <c r="A20" s="320" t="s">
        <v>2747</v>
      </c>
      <c r="B20" s="369"/>
      <c r="C20" s="369"/>
      <c r="D20" s="369"/>
      <c r="E20" s="369"/>
      <c r="F20" s="370"/>
      <c r="G20" s="370"/>
      <c r="H20" s="370"/>
      <c r="I20" s="370"/>
      <c r="J20" s="370"/>
      <c r="K20" s="370" t="s">
        <v>2571</v>
      </c>
      <c r="L20" s="1289" t="str">
        <f>IFERROR(VLOOKUP(AE20,AF82:AR91,2,FALSE),"")</f>
        <v/>
      </c>
      <c r="M20" s="1289"/>
      <c r="N20" s="1289"/>
      <c r="O20" s="1277" t="s">
        <v>2572</v>
      </c>
      <c r="P20" s="1277"/>
      <c r="Q20" s="1277"/>
      <c r="R20" s="1289" t="str">
        <f>IFERROR(VLOOKUP(AE20,AF82:AR91,3,FALSE),"")</f>
        <v/>
      </c>
      <c r="S20" s="1289"/>
      <c r="T20" s="1289"/>
      <c r="U20" s="1277" t="s">
        <v>2573</v>
      </c>
      <c r="V20" s="1277"/>
      <c r="W20" s="1277"/>
      <c r="X20" s="1289" t="str">
        <f>IFERROR(VLOOKUP(AE20,AF82:AR91,4,FALSE),"")</f>
        <v/>
      </c>
      <c r="Y20" s="1289"/>
      <c r="Z20" s="1289"/>
      <c r="AA20" s="1289"/>
      <c r="AB20" s="371"/>
      <c r="AC20" s="369" t="s">
        <v>17</v>
      </c>
      <c r="AD20" s="337"/>
      <c r="AE20" s="372"/>
    </row>
    <row r="21" spans="1:31" ht="15" customHeight="1">
      <c r="A21" s="320" t="s">
        <v>2742</v>
      </c>
      <c r="B21" s="369"/>
      <c r="C21" s="369"/>
      <c r="D21" s="369"/>
      <c r="E21" s="369"/>
      <c r="F21" s="373"/>
      <c r="G21" s="373"/>
      <c r="H21" s="373"/>
      <c r="I21" s="373"/>
      <c r="J21" s="373"/>
      <c r="K21" s="1226" t="str">
        <f>IFERROR(VLOOKUP(AE20,AF82:AR91,5,FALSE),"")</f>
        <v/>
      </c>
      <c r="L21" s="1226"/>
      <c r="M21" s="1226"/>
      <c r="N21" s="1226"/>
      <c r="O21" s="1226"/>
      <c r="P21" s="1226"/>
      <c r="Q21" s="1226"/>
      <c r="R21" s="1226"/>
      <c r="S21" s="1226"/>
      <c r="T21" s="1226"/>
      <c r="U21" s="1226"/>
      <c r="V21" s="1226"/>
      <c r="W21" s="1226"/>
      <c r="X21" s="1226"/>
      <c r="Y21" s="1226"/>
      <c r="Z21" s="1226"/>
      <c r="AA21" s="1226"/>
      <c r="AB21" s="1226"/>
      <c r="AC21" s="1226"/>
      <c r="AD21" s="337"/>
    </row>
    <row r="22" spans="1:31" ht="15" customHeight="1">
      <c r="A22" s="320" t="s">
        <v>2803</v>
      </c>
      <c r="B22" s="369"/>
      <c r="C22" s="369"/>
      <c r="D22" s="369"/>
      <c r="E22" s="369"/>
      <c r="F22" s="369"/>
      <c r="G22" s="369"/>
      <c r="H22" s="369"/>
      <c r="I22" s="369"/>
      <c r="J22" s="369"/>
      <c r="K22" s="369" t="s">
        <v>2571</v>
      </c>
      <c r="L22" s="1288" t="str">
        <f>IFERROR(VLOOKUP(AE20,AF82:AR91,6,FALSE),"")</f>
        <v/>
      </c>
      <c r="M22" s="1288"/>
      <c r="N22" s="1277" t="s">
        <v>2576</v>
      </c>
      <c r="O22" s="1277"/>
      <c r="P22" s="1277"/>
      <c r="Q22" s="1277"/>
      <c r="R22" s="1277"/>
      <c r="S22" s="1289" t="str">
        <f>IFERROR(VLOOKUP(AE20,AF82:AR91,7,FALSE),"")</f>
        <v/>
      </c>
      <c r="T22" s="1289"/>
      <c r="U22" s="1277" t="s">
        <v>2577</v>
      </c>
      <c r="V22" s="1277"/>
      <c r="W22" s="1277"/>
      <c r="X22" s="1277"/>
      <c r="Y22" s="1289" t="str">
        <f>IFERROR(VLOOKUP(AE20,AF82:AR91,8,FALSE),"")</f>
        <v/>
      </c>
      <c r="Z22" s="1289"/>
      <c r="AA22" s="1289"/>
      <c r="AB22" s="371"/>
      <c r="AC22" s="369" t="s">
        <v>17</v>
      </c>
      <c r="AD22" s="337"/>
    </row>
    <row r="23" spans="1:31" ht="15" customHeight="1">
      <c r="A23" s="320"/>
      <c r="B23" s="369"/>
      <c r="C23" s="369"/>
      <c r="D23" s="369"/>
      <c r="E23" s="369"/>
      <c r="F23" s="369"/>
      <c r="G23" s="369"/>
      <c r="H23" s="369"/>
      <c r="I23" s="369"/>
      <c r="J23" s="369"/>
      <c r="K23" s="1296" t="str">
        <f>IFERROR(VLOOKUP(AE20,AF82:AR91,9,FALSE),"")</f>
        <v/>
      </c>
      <c r="L23" s="1296"/>
      <c r="M23" s="1296"/>
      <c r="N23" s="1296"/>
      <c r="O23" s="1296"/>
      <c r="P23" s="1296"/>
      <c r="Q23" s="1296"/>
      <c r="R23" s="1296"/>
      <c r="S23" s="1296"/>
      <c r="T23" s="1296"/>
      <c r="U23" s="1296"/>
      <c r="V23" s="1296"/>
      <c r="W23" s="1296"/>
      <c r="X23" s="1296"/>
      <c r="Y23" s="1296"/>
      <c r="Z23" s="1296"/>
      <c r="AA23" s="1296"/>
      <c r="AB23" s="1296"/>
      <c r="AC23" s="1296"/>
      <c r="AD23" s="337"/>
    </row>
    <row r="24" spans="1:31" ht="15" customHeight="1">
      <c r="A24" s="320" t="s">
        <v>2749</v>
      </c>
      <c r="B24" s="369"/>
      <c r="C24" s="369"/>
      <c r="D24" s="369"/>
      <c r="E24" s="369"/>
      <c r="F24" s="369"/>
      <c r="G24" s="369"/>
      <c r="H24" s="369"/>
      <c r="I24" s="369"/>
      <c r="J24" s="369"/>
      <c r="K24" s="1291" t="str">
        <f>IFERROR(VLOOKUP(AE20,AF82:AR91,10,FALSE),"")</f>
        <v/>
      </c>
      <c r="L24" s="1291"/>
      <c r="M24" s="1291"/>
      <c r="N24" s="360"/>
      <c r="O24" s="360"/>
      <c r="P24" s="360"/>
      <c r="Q24" s="369"/>
      <c r="R24" s="369"/>
      <c r="S24" s="369"/>
      <c r="T24" s="369"/>
      <c r="U24" s="369"/>
      <c r="V24" s="369"/>
      <c r="W24" s="369"/>
      <c r="X24" s="369"/>
      <c r="Y24" s="369"/>
      <c r="Z24" s="369"/>
      <c r="AA24" s="369"/>
      <c r="AB24" s="369"/>
      <c r="AC24" s="369"/>
      <c r="AD24" s="337"/>
    </row>
    <row r="25" spans="1:31" ht="15" customHeight="1">
      <c r="A25" s="320" t="s">
        <v>2750</v>
      </c>
      <c r="B25" s="369"/>
      <c r="C25" s="369"/>
      <c r="D25" s="369"/>
      <c r="E25" s="369"/>
      <c r="F25" s="369"/>
      <c r="G25" s="369"/>
      <c r="H25" s="369"/>
      <c r="I25" s="369"/>
      <c r="J25" s="369"/>
      <c r="K25" s="1226" t="str">
        <f>IFERROR(VLOOKUP(AE20,AF82:AR91,11,FALSE),"")</f>
        <v/>
      </c>
      <c r="L25" s="1226"/>
      <c r="M25" s="1226"/>
      <c r="N25" s="1226"/>
      <c r="O25" s="1226"/>
      <c r="P25" s="1226"/>
      <c r="Q25" s="1226"/>
      <c r="R25" s="1226"/>
      <c r="S25" s="1226"/>
      <c r="T25" s="1226"/>
      <c r="U25" s="1226"/>
      <c r="V25" s="1226"/>
      <c r="W25" s="1226"/>
      <c r="X25" s="1226"/>
      <c r="Y25" s="1226"/>
      <c r="Z25" s="1226"/>
      <c r="AA25" s="1226"/>
      <c r="AB25" s="1226"/>
      <c r="AC25" s="1226"/>
      <c r="AD25" s="337"/>
    </row>
    <row r="26" spans="1:31" ht="15" customHeight="1">
      <c r="A26" s="320" t="s">
        <v>2751</v>
      </c>
      <c r="B26" s="369"/>
      <c r="C26" s="369"/>
      <c r="D26" s="369"/>
      <c r="E26" s="369"/>
      <c r="F26" s="369"/>
      <c r="G26" s="369"/>
      <c r="H26" s="369"/>
      <c r="I26" s="369"/>
      <c r="J26" s="369"/>
      <c r="K26" s="1227" t="str">
        <f>IFERROR(VLOOKUP(AE20,AF82:AR91,12,FALSE),"")</f>
        <v/>
      </c>
      <c r="L26" s="1227"/>
      <c r="M26" s="1227"/>
      <c r="N26" s="1227"/>
      <c r="O26" s="1227"/>
      <c r="P26" s="1227"/>
      <c r="Q26" s="1227"/>
      <c r="R26" s="1227"/>
      <c r="S26" s="1227"/>
      <c r="T26" s="1227"/>
      <c r="U26" s="1227"/>
      <c r="V26" s="1227"/>
      <c r="W26" s="1227"/>
      <c r="X26" s="1227"/>
      <c r="Y26" s="1227"/>
      <c r="Z26" s="1227"/>
      <c r="AA26" s="1227"/>
      <c r="AB26" s="1227"/>
      <c r="AC26" s="1227"/>
      <c r="AD26" s="337"/>
    </row>
    <row r="27" spans="1:31" ht="15" customHeight="1" thickBot="1">
      <c r="A27" s="388" t="s">
        <v>2804</v>
      </c>
      <c r="B27" s="376"/>
      <c r="C27" s="376"/>
      <c r="D27" s="376"/>
      <c r="E27" s="376"/>
      <c r="F27" s="376"/>
      <c r="G27" s="376"/>
      <c r="H27" s="376"/>
      <c r="I27" s="376"/>
      <c r="J27" s="376"/>
      <c r="K27" s="1294" t="str">
        <f>IFERROR(VLOOKUP(AE20,AF82:AR91,13,FALSE),"")</f>
        <v/>
      </c>
      <c r="L27" s="1294"/>
      <c r="M27" s="1294"/>
      <c r="N27" s="1294"/>
      <c r="O27" s="1294"/>
      <c r="P27" s="1294"/>
      <c r="Q27" s="1294"/>
      <c r="R27" s="1294"/>
      <c r="S27" s="1294"/>
      <c r="T27" s="1294"/>
      <c r="U27" s="1294"/>
      <c r="V27" s="1294"/>
      <c r="W27" s="1294"/>
      <c r="X27" s="1294"/>
      <c r="Y27" s="1294"/>
      <c r="Z27" s="1294"/>
      <c r="AA27" s="1294"/>
      <c r="AB27" s="1294"/>
      <c r="AC27" s="1294"/>
      <c r="AD27" s="337"/>
    </row>
    <row r="28" spans="1:31" ht="15" customHeight="1" thickBot="1">
      <c r="A28" s="320" t="s">
        <v>2747</v>
      </c>
      <c r="B28" s="369"/>
      <c r="C28" s="369"/>
      <c r="D28" s="369"/>
      <c r="E28" s="369"/>
      <c r="F28" s="370"/>
      <c r="G28" s="370"/>
      <c r="H28" s="370"/>
      <c r="I28" s="370"/>
      <c r="J28" s="370"/>
      <c r="K28" s="370" t="s">
        <v>2571</v>
      </c>
      <c r="L28" s="1289" t="str">
        <f>IFERROR(VLOOKUP(AE28,AF82:AR91,2,FALSE),"")</f>
        <v/>
      </c>
      <c r="M28" s="1289"/>
      <c r="N28" s="1289"/>
      <c r="O28" s="1277" t="s">
        <v>2572</v>
      </c>
      <c r="P28" s="1277"/>
      <c r="Q28" s="1277"/>
      <c r="R28" s="1289" t="str">
        <f>IFERROR(VLOOKUP(AE28,AF82:AR91,3,FALSE),"")</f>
        <v/>
      </c>
      <c r="S28" s="1289"/>
      <c r="T28" s="1289"/>
      <c r="U28" s="1277" t="s">
        <v>2573</v>
      </c>
      <c r="V28" s="1277"/>
      <c r="W28" s="1277"/>
      <c r="X28" s="1289" t="str">
        <f>IFERROR(VLOOKUP(AE28,AF82:AR91,4,FALSE),"")</f>
        <v/>
      </c>
      <c r="Y28" s="1289"/>
      <c r="Z28" s="1289"/>
      <c r="AA28" s="1289"/>
      <c r="AB28" s="371"/>
      <c r="AC28" s="369" t="s">
        <v>17</v>
      </c>
      <c r="AD28" s="337"/>
      <c r="AE28" s="372"/>
    </row>
    <row r="29" spans="1:31" ht="15" customHeight="1">
      <c r="A29" s="320" t="s">
        <v>2742</v>
      </c>
      <c r="B29" s="369"/>
      <c r="C29" s="369"/>
      <c r="D29" s="369"/>
      <c r="E29" s="369"/>
      <c r="F29" s="373"/>
      <c r="G29" s="373"/>
      <c r="H29" s="373"/>
      <c r="I29" s="373"/>
      <c r="J29" s="373"/>
      <c r="K29" s="1226" t="str">
        <f>IFERROR(VLOOKUP(AE28,AF82:AR91,5,FALSE),"")</f>
        <v/>
      </c>
      <c r="L29" s="1226"/>
      <c r="M29" s="1226"/>
      <c r="N29" s="1226"/>
      <c r="O29" s="1226"/>
      <c r="P29" s="1226"/>
      <c r="Q29" s="1226"/>
      <c r="R29" s="1226"/>
      <c r="S29" s="1226"/>
      <c r="T29" s="1226"/>
      <c r="U29" s="1226"/>
      <c r="V29" s="1226"/>
      <c r="W29" s="1226"/>
      <c r="X29" s="1226"/>
      <c r="Y29" s="1226"/>
      <c r="Z29" s="1226"/>
      <c r="AA29" s="1226"/>
      <c r="AB29" s="1226"/>
      <c r="AC29" s="1226"/>
      <c r="AD29" s="337"/>
    </row>
    <row r="30" spans="1:31" ht="15" customHeight="1">
      <c r="A30" s="320" t="s">
        <v>2803</v>
      </c>
      <c r="B30" s="369"/>
      <c r="C30" s="369"/>
      <c r="D30" s="369"/>
      <c r="E30" s="369"/>
      <c r="F30" s="369"/>
      <c r="G30" s="369"/>
      <c r="H30" s="369"/>
      <c r="I30" s="369"/>
      <c r="J30" s="369"/>
      <c r="K30" s="369" t="s">
        <v>2571</v>
      </c>
      <c r="L30" s="1288" t="str">
        <f>IFERROR(VLOOKUP(AE28,AF82:AR91,6,FALSE),"")</f>
        <v/>
      </c>
      <c r="M30" s="1288"/>
      <c r="N30" s="1277" t="s">
        <v>2576</v>
      </c>
      <c r="O30" s="1277"/>
      <c r="P30" s="1277"/>
      <c r="Q30" s="1277"/>
      <c r="R30" s="1277"/>
      <c r="S30" s="1289" t="str">
        <f>IFERROR(VLOOKUP(AE28,AF82:AR91,7,FALSE),"")</f>
        <v/>
      </c>
      <c r="T30" s="1289"/>
      <c r="U30" s="1277" t="s">
        <v>2577</v>
      </c>
      <c r="V30" s="1277"/>
      <c r="W30" s="1277"/>
      <c r="X30" s="1277"/>
      <c r="Y30" s="1289" t="str">
        <f>IFERROR(VLOOKUP(AE28,AF82:AR91,8,FALSE),"")</f>
        <v/>
      </c>
      <c r="Z30" s="1289"/>
      <c r="AA30" s="1289"/>
      <c r="AB30" s="371"/>
      <c r="AC30" s="369" t="s">
        <v>17</v>
      </c>
      <c r="AD30" s="337"/>
    </row>
    <row r="31" spans="1:31" ht="15" customHeight="1">
      <c r="A31" s="320"/>
      <c r="B31" s="369"/>
      <c r="C31" s="369"/>
      <c r="D31" s="369"/>
      <c r="E31" s="369"/>
      <c r="F31" s="369"/>
      <c r="G31" s="369"/>
      <c r="H31" s="369"/>
      <c r="I31" s="369"/>
      <c r="J31" s="369"/>
      <c r="K31" s="1296" t="str">
        <f>IFERROR(VLOOKUP(AE28,AF82:AR91,9,FALSE),"")</f>
        <v/>
      </c>
      <c r="L31" s="1296"/>
      <c r="M31" s="1296"/>
      <c r="N31" s="1296"/>
      <c r="O31" s="1296"/>
      <c r="P31" s="1296"/>
      <c r="Q31" s="1296"/>
      <c r="R31" s="1296"/>
      <c r="S31" s="1296"/>
      <c r="T31" s="1296"/>
      <c r="U31" s="1296"/>
      <c r="V31" s="1296"/>
      <c r="W31" s="1296"/>
      <c r="X31" s="1296"/>
      <c r="Y31" s="1296"/>
      <c r="Z31" s="1296"/>
      <c r="AA31" s="1296"/>
      <c r="AB31" s="1296"/>
      <c r="AC31" s="1296"/>
      <c r="AD31" s="337"/>
    </row>
    <row r="32" spans="1:31" ht="15" customHeight="1">
      <c r="A32" s="320" t="s">
        <v>2749</v>
      </c>
      <c r="B32" s="369"/>
      <c r="C32" s="369"/>
      <c r="D32" s="369"/>
      <c r="E32" s="369"/>
      <c r="F32" s="369"/>
      <c r="G32" s="369"/>
      <c r="H32" s="369"/>
      <c r="I32" s="369"/>
      <c r="J32" s="369"/>
      <c r="K32" s="1291" t="str">
        <f>IFERROR(VLOOKUP(AE28,AF82:AR91,10,FALSE),"")</f>
        <v/>
      </c>
      <c r="L32" s="1291"/>
      <c r="M32" s="1291"/>
      <c r="N32" s="360"/>
      <c r="O32" s="360"/>
      <c r="P32" s="360"/>
      <c r="Q32" s="369"/>
      <c r="R32" s="369"/>
      <c r="S32" s="369"/>
      <c r="T32" s="369"/>
      <c r="U32" s="369"/>
      <c r="V32" s="369"/>
      <c r="W32" s="369"/>
      <c r="X32" s="369"/>
      <c r="Y32" s="369"/>
      <c r="Z32" s="369"/>
      <c r="AA32" s="369"/>
      <c r="AB32" s="369"/>
      <c r="AC32" s="369"/>
      <c r="AD32" s="337"/>
    </row>
    <row r="33" spans="1:32" ht="15" customHeight="1">
      <c r="A33" s="320" t="s">
        <v>2750</v>
      </c>
      <c r="B33" s="369"/>
      <c r="C33" s="369"/>
      <c r="D33" s="369"/>
      <c r="E33" s="369"/>
      <c r="F33" s="369"/>
      <c r="G33" s="369"/>
      <c r="H33" s="369"/>
      <c r="I33" s="369"/>
      <c r="J33" s="369"/>
      <c r="K33" s="1226" t="str">
        <f>IFERROR(VLOOKUP(AE28,AF82:AR91,11,FALSE),"")</f>
        <v/>
      </c>
      <c r="L33" s="1226"/>
      <c r="M33" s="1226"/>
      <c r="N33" s="1226"/>
      <c r="O33" s="1226"/>
      <c r="P33" s="1226"/>
      <c r="Q33" s="1226"/>
      <c r="R33" s="1226"/>
      <c r="S33" s="1226"/>
      <c r="T33" s="1226"/>
      <c r="U33" s="1226"/>
      <c r="V33" s="1226"/>
      <c r="W33" s="1226"/>
      <c r="X33" s="1226"/>
      <c r="Y33" s="1226"/>
      <c r="Z33" s="1226"/>
      <c r="AA33" s="1226"/>
      <c r="AB33" s="1226"/>
      <c r="AC33" s="1226"/>
      <c r="AD33" s="337"/>
    </row>
    <row r="34" spans="1:32" ht="15" customHeight="1">
      <c r="A34" s="320" t="s">
        <v>2751</v>
      </c>
      <c r="B34" s="369"/>
      <c r="C34" s="369"/>
      <c r="D34" s="369"/>
      <c r="E34" s="369"/>
      <c r="F34" s="369"/>
      <c r="G34" s="369"/>
      <c r="H34" s="369"/>
      <c r="I34" s="369"/>
      <c r="J34" s="369"/>
      <c r="K34" s="1227" t="str">
        <f>IFERROR(VLOOKUP(AE28,AF82:AR91,12,FALSE),"")</f>
        <v/>
      </c>
      <c r="L34" s="1227"/>
      <c r="M34" s="1227"/>
      <c r="N34" s="1227"/>
      <c r="O34" s="1227"/>
      <c r="P34" s="1227"/>
      <c r="Q34" s="1227"/>
      <c r="R34" s="1227"/>
      <c r="S34" s="1227"/>
      <c r="T34" s="1227"/>
      <c r="U34" s="1227"/>
      <c r="V34" s="1227"/>
      <c r="W34" s="1227"/>
      <c r="X34" s="1227"/>
      <c r="Y34" s="1227"/>
      <c r="Z34" s="1227"/>
      <c r="AA34" s="1227"/>
      <c r="AB34" s="1227"/>
      <c r="AC34" s="1227"/>
      <c r="AD34" s="337"/>
    </row>
    <row r="35" spans="1:32" ht="15" customHeight="1">
      <c r="A35" s="388" t="s">
        <v>2804</v>
      </c>
      <c r="B35" s="376"/>
      <c r="C35" s="376"/>
      <c r="D35" s="376"/>
      <c r="E35" s="376"/>
      <c r="F35" s="376"/>
      <c r="G35" s="376"/>
      <c r="H35" s="376"/>
      <c r="I35" s="376"/>
      <c r="J35" s="376"/>
      <c r="K35" s="1294" t="str">
        <f>IFERROR(VLOOKUP(AE28,AF82:AR91,13,FALSE),"")</f>
        <v/>
      </c>
      <c r="L35" s="1294"/>
      <c r="M35" s="1294"/>
      <c r="N35" s="1294"/>
      <c r="O35" s="1294"/>
      <c r="P35" s="1294"/>
      <c r="Q35" s="1294"/>
      <c r="R35" s="1294"/>
      <c r="S35" s="1294"/>
      <c r="T35" s="1294"/>
      <c r="U35" s="1294"/>
      <c r="V35" s="1294"/>
      <c r="W35" s="1294"/>
      <c r="X35" s="1294"/>
      <c r="Y35" s="1294"/>
      <c r="Z35" s="1294"/>
      <c r="AA35" s="1294"/>
      <c r="AB35" s="1294"/>
      <c r="AC35" s="1294"/>
      <c r="AD35" s="337"/>
    </row>
    <row r="36" spans="1:32" ht="15" customHeight="1">
      <c r="A36" s="384" t="s">
        <v>2806</v>
      </c>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37"/>
    </row>
    <row r="37" spans="1:32" ht="15" customHeight="1">
      <c r="A37" s="320" t="s">
        <v>2795</v>
      </c>
      <c r="B37" s="320"/>
      <c r="C37" s="320"/>
      <c r="D37" s="320"/>
      <c r="E37" s="320"/>
      <c r="F37" s="320"/>
      <c r="G37" s="320"/>
      <c r="H37" s="320"/>
      <c r="I37" s="320"/>
      <c r="J37" s="320"/>
      <c r="K37" s="1202"/>
      <c r="L37" s="1202"/>
      <c r="M37" s="1202"/>
      <c r="N37" s="1202"/>
      <c r="O37" s="1202"/>
      <c r="P37" s="1202"/>
      <c r="Q37" s="1202"/>
      <c r="R37" s="1202"/>
      <c r="S37" s="1202"/>
      <c r="T37" s="1202"/>
      <c r="U37" s="1202"/>
      <c r="V37" s="1202"/>
      <c r="W37" s="1202"/>
      <c r="X37" s="1202"/>
      <c r="Y37" s="1202"/>
      <c r="Z37" s="1202"/>
      <c r="AA37" s="1202"/>
      <c r="AB37" s="1202"/>
      <c r="AC37" s="1202"/>
      <c r="AD37" s="337"/>
    </row>
    <row r="38" spans="1:32" ht="15" customHeight="1">
      <c r="A38" s="320" t="s">
        <v>2807</v>
      </c>
      <c r="B38" s="320"/>
      <c r="C38" s="320"/>
      <c r="D38" s="320"/>
      <c r="E38" s="320"/>
      <c r="F38" s="320"/>
      <c r="G38" s="320"/>
      <c r="H38" s="320"/>
      <c r="I38" s="320"/>
      <c r="J38" s="320"/>
      <c r="K38" s="330" t="s">
        <v>2571</v>
      </c>
      <c r="L38" s="1303"/>
      <c r="M38" s="1303"/>
      <c r="N38" s="1303"/>
      <c r="O38" s="1303"/>
      <c r="P38" s="320" t="s">
        <v>2808</v>
      </c>
      <c r="Q38" s="394"/>
      <c r="R38" s="1304"/>
      <c r="S38" s="1304"/>
      <c r="T38" s="330" t="s">
        <v>16</v>
      </c>
      <c r="U38" s="1305"/>
      <c r="V38" s="1305"/>
      <c r="W38" s="1305"/>
      <c r="X38" s="1305"/>
      <c r="Y38" s="1305"/>
      <c r="Z38" s="1305"/>
      <c r="AA38" s="1305"/>
      <c r="AB38" s="1305"/>
      <c r="AC38" s="320" t="s">
        <v>17</v>
      </c>
      <c r="AD38" s="337"/>
    </row>
    <row r="39" spans="1:32" ht="15" customHeight="1">
      <c r="A39" s="320"/>
      <c r="B39" s="320"/>
      <c r="C39" s="320"/>
      <c r="D39" s="320"/>
      <c r="E39" s="320"/>
      <c r="F39" s="320"/>
      <c r="G39" s="320"/>
      <c r="H39" s="320"/>
      <c r="I39" s="320"/>
      <c r="J39" s="320"/>
      <c r="K39" s="1196"/>
      <c r="L39" s="1196"/>
      <c r="M39" s="1196"/>
      <c r="N39" s="1196"/>
      <c r="O39" s="1196"/>
      <c r="P39" s="1196"/>
      <c r="Q39" s="1196"/>
      <c r="R39" s="1196"/>
      <c r="S39" s="1196"/>
      <c r="T39" s="1196"/>
      <c r="U39" s="1196"/>
      <c r="V39" s="1196"/>
      <c r="W39" s="1196"/>
      <c r="X39" s="1196"/>
      <c r="Y39" s="1196"/>
      <c r="Z39" s="1196"/>
      <c r="AA39" s="1196"/>
      <c r="AB39" s="1196"/>
      <c r="AC39" s="1196"/>
      <c r="AD39" s="337"/>
    </row>
    <row r="40" spans="1:32" ht="15" customHeight="1">
      <c r="A40" s="320" t="s">
        <v>2743</v>
      </c>
      <c r="B40" s="320"/>
      <c r="C40" s="320"/>
      <c r="D40" s="320"/>
      <c r="E40" s="320"/>
      <c r="F40" s="320"/>
      <c r="G40" s="320"/>
      <c r="H40" s="320"/>
      <c r="I40" s="320"/>
      <c r="J40" s="320"/>
      <c r="K40" s="1201"/>
      <c r="L40" s="1201"/>
      <c r="M40" s="1201"/>
      <c r="N40" s="322"/>
      <c r="O40" s="322"/>
      <c r="P40" s="322"/>
      <c r="Q40" s="320"/>
      <c r="R40" s="320"/>
      <c r="S40" s="320"/>
      <c r="T40" s="320"/>
      <c r="U40" s="320"/>
      <c r="V40" s="320"/>
      <c r="W40" s="320"/>
      <c r="X40" s="320"/>
      <c r="Y40" s="320"/>
      <c r="Z40" s="320"/>
      <c r="AA40" s="320"/>
      <c r="AB40" s="320"/>
      <c r="AC40" s="320"/>
      <c r="AD40" s="337"/>
    </row>
    <row r="41" spans="1:32" ht="15" customHeight="1">
      <c r="A41" s="320" t="s">
        <v>2797</v>
      </c>
      <c r="B41" s="320"/>
      <c r="C41" s="320"/>
      <c r="D41" s="320"/>
      <c r="E41" s="320"/>
      <c r="F41" s="320"/>
      <c r="G41" s="320"/>
      <c r="H41" s="320"/>
      <c r="I41" s="320"/>
      <c r="J41" s="320"/>
      <c r="K41" s="1202"/>
      <c r="L41" s="1202"/>
      <c r="M41" s="1202"/>
      <c r="N41" s="1202"/>
      <c r="O41" s="1202"/>
      <c r="P41" s="1202"/>
      <c r="Q41" s="1202"/>
      <c r="R41" s="1202"/>
      <c r="S41" s="1202"/>
      <c r="T41" s="1202"/>
      <c r="U41" s="1202"/>
      <c r="V41" s="1202"/>
      <c r="W41" s="1202"/>
      <c r="X41" s="1202"/>
      <c r="Y41" s="1202"/>
      <c r="Z41" s="1202"/>
      <c r="AA41" s="1202"/>
      <c r="AB41" s="1202"/>
      <c r="AC41" s="1202"/>
      <c r="AD41" s="337"/>
    </row>
    <row r="42" spans="1:32" ht="15" customHeight="1">
      <c r="A42" s="320" t="s">
        <v>2745</v>
      </c>
      <c r="B42" s="395"/>
      <c r="C42" s="395"/>
      <c r="D42" s="395"/>
      <c r="E42" s="395"/>
      <c r="F42" s="395"/>
      <c r="G42" s="395"/>
      <c r="H42" s="395"/>
      <c r="I42" s="320"/>
      <c r="J42" s="320"/>
      <c r="K42" s="1204"/>
      <c r="L42" s="1204"/>
      <c r="M42" s="1204"/>
      <c r="N42" s="1204"/>
      <c r="O42" s="1204"/>
      <c r="P42" s="1204"/>
      <c r="Q42" s="1204"/>
      <c r="R42" s="1204"/>
      <c r="S42" s="1204"/>
      <c r="T42" s="1204"/>
      <c r="U42" s="1204"/>
      <c r="V42" s="1204"/>
      <c r="W42" s="1204"/>
      <c r="X42" s="1204"/>
      <c r="Y42" s="1204"/>
      <c r="Z42" s="1306"/>
      <c r="AA42" s="1306"/>
      <c r="AB42" s="1306"/>
      <c r="AC42" s="1306"/>
      <c r="AD42" s="391"/>
      <c r="AE42" s="392"/>
      <c r="AF42" s="392"/>
    </row>
    <row r="43" spans="1:32" s="337" customFormat="1" ht="15" customHeight="1">
      <c r="A43" s="365" t="s">
        <v>2809</v>
      </c>
      <c r="B43" s="396"/>
      <c r="C43" s="396"/>
      <c r="D43" s="396"/>
      <c r="E43" s="397"/>
      <c r="F43" s="397"/>
      <c r="G43" s="397"/>
      <c r="H43" s="397"/>
      <c r="I43" s="398"/>
      <c r="J43" s="398"/>
      <c r="K43" s="398"/>
      <c r="L43" s="398"/>
      <c r="M43" s="398"/>
      <c r="N43" s="398"/>
      <c r="O43" s="398"/>
      <c r="P43" s="398"/>
      <c r="Q43" s="398"/>
      <c r="R43" s="398"/>
      <c r="S43" s="398"/>
      <c r="T43" s="398"/>
      <c r="U43" s="398"/>
      <c r="V43" s="398"/>
      <c r="W43" s="398"/>
      <c r="X43" s="398"/>
      <c r="Y43" s="398"/>
      <c r="Z43" s="397"/>
      <c r="AA43" s="397"/>
      <c r="AB43" s="397"/>
      <c r="AC43" s="397"/>
      <c r="AD43" s="391"/>
      <c r="AE43" s="391"/>
      <c r="AF43" s="391"/>
    </row>
    <row r="44" spans="1:32" s="337" customFormat="1" ht="15" customHeight="1">
      <c r="A44" s="399"/>
      <c r="B44" s="400" t="str">
        <f>IF(G44&lt;&gt;"","■","□")</f>
        <v>□</v>
      </c>
      <c r="C44" s="401" t="s">
        <v>2810</v>
      </c>
      <c r="D44" s="401"/>
      <c r="E44" s="401"/>
      <c r="F44" s="401" t="s">
        <v>2811</v>
      </c>
      <c r="G44" s="1307"/>
      <c r="H44" s="1307"/>
      <c r="I44" s="1308"/>
      <c r="J44" s="1308"/>
      <c r="K44" s="1308"/>
      <c r="L44" s="1308"/>
      <c r="M44" s="1308"/>
      <c r="N44" s="1308"/>
      <c r="O44" s="1308"/>
      <c r="P44" s="1308"/>
      <c r="Q44" s="1308"/>
      <c r="R44" s="1308"/>
      <c r="S44" s="1308"/>
      <c r="T44" s="1308"/>
      <c r="U44" s="1308"/>
      <c r="V44" s="1308"/>
      <c r="W44" s="1308"/>
      <c r="X44" s="1308"/>
      <c r="Y44" s="1308"/>
      <c r="Z44" s="1307"/>
      <c r="AA44" s="1307"/>
      <c r="AB44" s="1307"/>
      <c r="AC44" s="401" t="s">
        <v>2812</v>
      </c>
      <c r="AD44" s="402"/>
      <c r="AE44" s="391"/>
      <c r="AF44" s="391"/>
    </row>
    <row r="45" spans="1:32" s="337" customFormat="1" ht="15" customHeight="1">
      <c r="A45" s="399"/>
      <c r="B45" s="400" t="str">
        <f>IF(G45&lt;&gt;"","■","□")</f>
        <v>□</v>
      </c>
      <c r="C45" s="403" t="s">
        <v>2813</v>
      </c>
      <c r="D45" s="403"/>
      <c r="E45" s="403"/>
      <c r="F45" s="403" t="s">
        <v>2811</v>
      </c>
      <c r="G45" s="1309"/>
      <c r="H45" s="1309"/>
      <c r="I45" s="1309"/>
      <c r="J45" s="1309"/>
      <c r="K45" s="1309"/>
      <c r="L45" s="1309"/>
      <c r="M45" s="1309"/>
      <c r="N45" s="1309"/>
      <c r="O45" s="1309"/>
      <c r="P45" s="1309"/>
      <c r="Q45" s="1309"/>
      <c r="R45" s="1309"/>
      <c r="S45" s="1309"/>
      <c r="T45" s="1309"/>
      <c r="U45" s="1309"/>
      <c r="V45" s="1309"/>
      <c r="W45" s="1309"/>
      <c r="X45" s="1309"/>
      <c r="Y45" s="1309"/>
      <c r="Z45" s="1309"/>
      <c r="AA45" s="1309"/>
      <c r="AB45" s="1309"/>
      <c r="AC45" s="403" t="s">
        <v>2812</v>
      </c>
    </row>
    <row r="46" spans="1:32" s="337" customFormat="1" ht="15" customHeight="1">
      <c r="A46" s="399"/>
      <c r="B46" s="404" t="str">
        <f>IF(OR(B44="■",B45="■"),"□","■")</f>
        <v>■</v>
      </c>
      <c r="C46" s="403" t="s">
        <v>2814</v>
      </c>
      <c r="D46" s="403"/>
      <c r="E46" s="403"/>
      <c r="F46" s="403" t="s">
        <v>2811</v>
      </c>
      <c r="G46" s="1310"/>
      <c r="H46" s="1310"/>
      <c r="I46" s="1310"/>
      <c r="J46" s="1310"/>
      <c r="K46" s="1310"/>
      <c r="L46" s="1310"/>
      <c r="M46" s="1310"/>
      <c r="N46" s="1310"/>
      <c r="O46" s="1310"/>
      <c r="P46" s="1310"/>
      <c r="Q46" s="1310"/>
      <c r="R46" s="1310"/>
      <c r="S46" s="1310"/>
      <c r="T46" s="1310"/>
      <c r="U46" s="1310"/>
      <c r="V46" s="1310"/>
      <c r="W46" s="1310"/>
      <c r="X46" s="1310"/>
      <c r="Y46" s="1310"/>
      <c r="Z46" s="1310"/>
      <c r="AA46" s="1310"/>
      <c r="AB46" s="405"/>
      <c r="AC46" s="403" t="s">
        <v>2812</v>
      </c>
      <c r="AD46" s="351"/>
    </row>
    <row r="47" spans="1:32" s="337" customFormat="1" ht="15" customHeight="1">
      <c r="A47" s="365" t="s">
        <v>2815</v>
      </c>
      <c r="B47" s="365"/>
      <c r="C47" s="365"/>
      <c r="D47" s="365"/>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406"/>
    </row>
    <row r="48" spans="1:32" s="337" customFormat="1" ht="15" customHeight="1">
      <c r="A48" s="399"/>
      <c r="B48" s="400" t="str">
        <f>IF(G48&lt;&gt;"","■","□")</f>
        <v>□</v>
      </c>
      <c r="C48" s="403" t="s">
        <v>2816</v>
      </c>
      <c r="D48" s="403"/>
      <c r="E48" s="403"/>
      <c r="F48" s="403" t="s">
        <v>2811</v>
      </c>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407"/>
      <c r="AC48" s="403" t="s">
        <v>2812</v>
      </c>
    </row>
    <row r="49" spans="1:29" s="337" customFormat="1" ht="15" customHeight="1">
      <c r="A49" s="399"/>
      <c r="B49" s="400" t="str">
        <f>IF(G49&lt;&gt;"","■","□")</f>
        <v>□</v>
      </c>
      <c r="C49" s="403" t="s">
        <v>2817</v>
      </c>
      <c r="D49" s="403"/>
      <c r="E49" s="403"/>
      <c r="F49" s="403" t="s">
        <v>2811</v>
      </c>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407"/>
      <c r="AC49" s="403" t="s">
        <v>2812</v>
      </c>
    </row>
    <row r="50" spans="1:29" s="337" customFormat="1" ht="15" customHeight="1">
      <c r="A50" s="408"/>
      <c r="B50" s="404" t="str">
        <f>IF(OR(B48="■",B49="■"),"□","■")</f>
        <v>■</v>
      </c>
      <c r="C50" s="409" t="s">
        <v>2818</v>
      </c>
      <c r="D50" s="409"/>
      <c r="E50" s="409"/>
      <c r="F50" s="409" t="s">
        <v>2811</v>
      </c>
      <c r="G50" s="1311"/>
      <c r="H50" s="1311"/>
      <c r="I50" s="1311"/>
      <c r="J50" s="1311"/>
      <c r="K50" s="1311"/>
      <c r="L50" s="1311"/>
      <c r="M50" s="1311"/>
      <c r="N50" s="1311"/>
      <c r="O50" s="1311"/>
      <c r="P50" s="1311"/>
      <c r="Q50" s="1311"/>
      <c r="R50" s="1311"/>
      <c r="S50" s="1311"/>
      <c r="T50" s="1311"/>
      <c r="U50" s="1311"/>
      <c r="V50" s="1311"/>
      <c r="W50" s="1311"/>
      <c r="X50" s="1311"/>
      <c r="Y50" s="1311"/>
      <c r="Z50" s="1311"/>
      <c r="AA50" s="1311"/>
      <c r="AB50" s="410"/>
      <c r="AC50" s="409" t="s">
        <v>2812</v>
      </c>
    </row>
    <row r="51" spans="1:29" s="337" customFormat="1" ht="15" customHeight="1">
      <c r="A51" s="365" t="s">
        <v>2819</v>
      </c>
      <c r="B51" s="365"/>
      <c r="C51" s="365"/>
      <c r="D51" s="365"/>
      <c r="E51" s="1312"/>
      <c r="F51" s="1312"/>
      <c r="G51" s="1312"/>
      <c r="H51" s="1312"/>
      <c r="I51" s="1312"/>
      <c r="J51" s="1312"/>
      <c r="K51" s="1312"/>
      <c r="L51" s="1312"/>
      <c r="M51" s="1312"/>
      <c r="N51" s="1312"/>
      <c r="O51" s="1312"/>
      <c r="P51" s="1312"/>
      <c r="Q51" s="1312"/>
      <c r="R51" s="1312"/>
      <c r="S51" s="1312"/>
      <c r="T51" s="1312"/>
      <c r="U51" s="1312"/>
      <c r="V51" s="1312"/>
      <c r="W51" s="1312"/>
      <c r="X51" s="1312"/>
      <c r="Y51" s="1312"/>
      <c r="Z51" s="1312"/>
      <c r="AA51" s="1312"/>
      <c r="AB51" s="1312"/>
      <c r="AC51" s="1312"/>
    </row>
    <row r="52" spans="1:29" s="337" customFormat="1" ht="15" customHeight="1">
      <c r="A52" s="1313"/>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1313"/>
      <c r="X52" s="1313"/>
      <c r="Y52" s="1313"/>
      <c r="Z52" s="1313"/>
      <c r="AA52" s="1313"/>
      <c r="AB52" s="1313"/>
      <c r="AC52" s="1313"/>
    </row>
    <row r="53" spans="1:29" s="337" customFormat="1" ht="15" customHeight="1">
      <c r="A53" s="1314"/>
      <c r="B53" s="1314"/>
      <c r="C53" s="1314"/>
      <c r="D53" s="1314"/>
      <c r="E53" s="1314"/>
      <c r="F53" s="1314"/>
      <c r="G53" s="1314"/>
      <c r="H53" s="1314"/>
      <c r="I53" s="1314"/>
      <c r="J53" s="1314"/>
      <c r="K53" s="1314"/>
      <c r="L53" s="1314"/>
      <c r="M53" s="1314"/>
      <c r="N53" s="1314"/>
      <c r="O53" s="1314"/>
      <c r="P53" s="1314"/>
      <c r="Q53" s="1314"/>
      <c r="R53" s="1314"/>
      <c r="S53" s="1314"/>
      <c r="T53" s="1314"/>
      <c r="U53" s="1314"/>
      <c r="V53" s="1314"/>
      <c r="W53" s="1314"/>
      <c r="X53" s="1314"/>
      <c r="Y53" s="1314"/>
      <c r="Z53" s="1314"/>
      <c r="AA53" s="1314"/>
      <c r="AB53" s="1314"/>
      <c r="AC53" s="1314"/>
    </row>
    <row r="54" spans="1:29" ht="15" customHeight="1">
      <c r="A54" s="1315"/>
      <c r="B54" s="1315"/>
      <c r="C54" s="1315"/>
      <c r="D54" s="1315"/>
      <c r="E54" s="1315"/>
      <c r="F54" s="1315"/>
      <c r="G54" s="1315"/>
      <c r="H54" s="1315"/>
      <c r="I54" s="1315"/>
      <c r="J54" s="1315"/>
      <c r="K54" s="1315"/>
      <c r="L54" s="1315"/>
      <c r="M54" s="1315"/>
      <c r="N54" s="1315"/>
      <c r="O54" s="1315"/>
      <c r="P54" s="1315"/>
      <c r="Q54" s="1315"/>
      <c r="R54" s="1315"/>
      <c r="S54" s="1315"/>
      <c r="T54" s="1315"/>
      <c r="U54" s="1315"/>
      <c r="V54" s="1315"/>
      <c r="W54" s="1315"/>
      <c r="X54" s="1315"/>
      <c r="Y54" s="1315"/>
      <c r="Z54" s="1315"/>
      <c r="AA54" s="1315"/>
      <c r="AB54" s="1315"/>
      <c r="AC54" s="1315"/>
    </row>
    <row r="80" spans="1:1">
      <c r="A80" s="333" t="s">
        <v>2592</v>
      </c>
    </row>
    <row r="81" spans="1:45" ht="13.5">
      <c r="A81" s="382" t="s">
        <v>2820</v>
      </c>
      <c r="Y81" s="333" t="s">
        <v>2594</v>
      </c>
      <c r="AC81" s="333" t="s">
        <v>2594</v>
      </c>
      <c r="AF81" s="333" t="s">
        <v>2758</v>
      </c>
      <c r="AJ81" s="333" t="s">
        <v>2758</v>
      </c>
    </row>
    <row r="82" spans="1:45" ht="13.5">
      <c r="A82" s="382" t="s">
        <v>2757</v>
      </c>
      <c r="Y82" s="333" t="s">
        <v>2596</v>
      </c>
      <c r="AC82" s="333" t="s">
        <v>2597</v>
      </c>
      <c r="AF82" s="333" t="s">
        <v>2569</v>
      </c>
      <c r="AG82" s="333">
        <f>'第二面（入力）'!L2</f>
        <v>0</v>
      </c>
      <c r="AH82" s="333">
        <f>'第二面（入力）'!S2</f>
        <v>0</v>
      </c>
      <c r="AI82" s="383">
        <f>'第二面（入力）'!Z2</f>
        <v>0</v>
      </c>
      <c r="AJ82" s="333">
        <f>'第二面（入力）'!K3</f>
        <v>0</v>
      </c>
      <c r="AK82" s="333">
        <f>'第二面（入力）'!L4</f>
        <v>0</v>
      </c>
      <c r="AL82" s="333">
        <f>'第二面（入力）'!T4</f>
        <v>0</v>
      </c>
      <c r="AM82" s="383">
        <f>'第二面（入力）'!AA4</f>
        <v>0</v>
      </c>
      <c r="AN82" s="333">
        <f>'第二面（入力）'!K5</f>
        <v>0</v>
      </c>
      <c r="AO82" s="333">
        <f>'第二面（入力）'!K6</f>
        <v>0</v>
      </c>
      <c r="AP82" s="333">
        <f>'第二面（入力）'!K7</f>
        <v>0</v>
      </c>
      <c r="AQ82" s="383">
        <f>'第二面（入力）'!K8</f>
        <v>0</v>
      </c>
      <c r="AR82" s="383">
        <f>'第二面（入力）'!K9</f>
        <v>0</v>
      </c>
      <c r="AS82" s="333" t="str">
        <f>IF('第二面（入力）'!$K$10="","",'第二面（入力）'!$K$10)</f>
        <v/>
      </c>
    </row>
    <row r="83" spans="1:45" ht="13.5">
      <c r="A83" s="382" t="s">
        <v>2759</v>
      </c>
      <c r="Y83" s="333" t="s">
        <v>2599</v>
      </c>
      <c r="AC83" s="333" t="s">
        <v>2600</v>
      </c>
      <c r="AF83" s="333" t="s">
        <v>2583</v>
      </c>
      <c r="AG83" s="333">
        <f>'第二面（入力）'!L12</f>
        <v>0</v>
      </c>
      <c r="AH83" s="333">
        <f>'第二面（入力）'!S12</f>
        <v>0</v>
      </c>
      <c r="AI83" s="383">
        <f>'第二面（入力）'!Z12</f>
        <v>0</v>
      </c>
      <c r="AJ83" s="333">
        <f>'第二面（入力）'!K13</f>
        <v>0</v>
      </c>
      <c r="AK83" s="333">
        <f>'第二面（入力）'!L14</f>
        <v>0</v>
      </c>
      <c r="AL83" s="333">
        <f>'第二面（入力）'!T14</f>
        <v>0</v>
      </c>
      <c r="AM83" s="383">
        <f>'第二面（入力）'!AA14</f>
        <v>0</v>
      </c>
      <c r="AN83" s="333">
        <f>'第二面（入力）'!K15</f>
        <v>0</v>
      </c>
      <c r="AO83" s="333">
        <f>'第二面（入力）'!K16</f>
        <v>0</v>
      </c>
      <c r="AP83" s="333">
        <f>'第二面（入力）'!K17</f>
        <v>0</v>
      </c>
      <c r="AQ83" s="383">
        <f>'第二面（入力）'!K18</f>
        <v>0</v>
      </c>
      <c r="AR83" s="383">
        <f>'第二面（入力）'!K19</f>
        <v>0</v>
      </c>
      <c r="AS83" s="333" t="str">
        <f>IF('第二面（入力）'!$K$20="","",'第二面（入力）'!$K$20)</f>
        <v/>
      </c>
    </row>
    <row r="84" spans="1:45" ht="13.5">
      <c r="A84" s="382" t="s">
        <v>2760</v>
      </c>
      <c r="Y84" s="333" t="s">
        <v>2602</v>
      </c>
      <c r="AC84" s="333" t="s">
        <v>2603</v>
      </c>
      <c r="AF84" s="333" t="s">
        <v>2584</v>
      </c>
      <c r="AG84" s="333">
        <f>'第二面（入力）'!L22</f>
        <v>0</v>
      </c>
      <c r="AH84" s="333">
        <f>'第二面（入力）'!S22</f>
        <v>0</v>
      </c>
      <c r="AI84" s="383">
        <f>'第二面（入力）'!Z22</f>
        <v>0</v>
      </c>
      <c r="AJ84" s="333">
        <f>'第二面（入力）'!K23</f>
        <v>0</v>
      </c>
      <c r="AK84" s="333">
        <f>'第二面（入力）'!L24</f>
        <v>0</v>
      </c>
      <c r="AL84" s="333">
        <f>'第二面（入力）'!T24</f>
        <v>0</v>
      </c>
      <c r="AM84" s="383">
        <f>'第二面（入力）'!AA24</f>
        <v>0</v>
      </c>
      <c r="AN84" s="333">
        <f>'第二面（入力）'!K25</f>
        <v>0</v>
      </c>
      <c r="AO84" s="333">
        <f>'第二面（入力）'!K26</f>
        <v>0</v>
      </c>
      <c r="AP84" s="333">
        <f>'第二面（入力）'!K27</f>
        <v>0</v>
      </c>
      <c r="AQ84" s="383">
        <f>'第二面（入力）'!K28</f>
        <v>0</v>
      </c>
      <c r="AR84" s="383">
        <f>'第二面（入力）'!K29</f>
        <v>0</v>
      </c>
      <c r="AS84" s="333" t="str">
        <f>IF('第二面（入力）'!$K$30="","",'第二面（入力）'!$K$30)</f>
        <v/>
      </c>
    </row>
    <row r="85" spans="1:45" ht="13.5">
      <c r="A85" s="382" t="s">
        <v>2761</v>
      </c>
      <c r="Y85" s="333" t="s">
        <v>2605</v>
      </c>
      <c r="AC85" s="333" t="s">
        <v>2606</v>
      </c>
      <c r="AF85" s="333" t="s">
        <v>2585</v>
      </c>
      <c r="AG85" s="333">
        <f>'第二面（入力）'!L32</f>
        <v>0</v>
      </c>
      <c r="AH85" s="333">
        <f>'第二面（入力）'!S32</f>
        <v>0</v>
      </c>
      <c r="AI85" s="383">
        <f>'第二面（入力）'!Z32</f>
        <v>0</v>
      </c>
      <c r="AJ85" s="333">
        <f>'第二面（入力）'!K33</f>
        <v>0</v>
      </c>
      <c r="AK85" s="333">
        <f>'第二面（入力）'!L34</f>
        <v>0</v>
      </c>
      <c r="AL85" s="333">
        <f>'第二面（入力）'!T34</f>
        <v>0</v>
      </c>
      <c r="AM85" s="383">
        <f>'第二面（入力）'!AA34</f>
        <v>0</v>
      </c>
      <c r="AN85" s="333">
        <f>'第二面（入力）'!K35</f>
        <v>0</v>
      </c>
      <c r="AO85" s="333">
        <f>'第二面（入力）'!K36</f>
        <v>0</v>
      </c>
      <c r="AP85" s="333">
        <f>'第二面（入力）'!K37</f>
        <v>0</v>
      </c>
      <c r="AQ85" s="383">
        <f>'第二面（入力）'!K38</f>
        <v>0</v>
      </c>
      <c r="AR85" s="383">
        <f>'第二面（入力）'!K39</f>
        <v>0</v>
      </c>
      <c r="AS85" s="333" t="str">
        <f>IF('第二面（入力）'!$K$40="","",'第二面（入力）'!$K$40)</f>
        <v/>
      </c>
    </row>
    <row r="86" spans="1:45" ht="13.5">
      <c r="A86" s="382" t="s">
        <v>2762</v>
      </c>
      <c r="Y86" s="333" t="s">
        <v>2608</v>
      </c>
      <c r="AC86" s="333" t="s">
        <v>2609</v>
      </c>
      <c r="AF86" s="333" t="s">
        <v>2586</v>
      </c>
      <c r="AG86" s="333">
        <f>'第二面（入力）'!L42</f>
        <v>0</v>
      </c>
      <c r="AH86" s="333">
        <f>'第二面（入力）'!S42</f>
        <v>0</v>
      </c>
      <c r="AI86" s="383">
        <f>'第二面（入力）'!Z42</f>
        <v>0</v>
      </c>
      <c r="AJ86" s="333">
        <f>'第二面（入力）'!K43</f>
        <v>0</v>
      </c>
      <c r="AK86" s="333">
        <f>'第二面（入力）'!L44</f>
        <v>0</v>
      </c>
      <c r="AL86" s="333">
        <f>'第二面（入力）'!T44</f>
        <v>0</v>
      </c>
      <c r="AM86" s="383">
        <f>'第二面（入力）'!AA44</f>
        <v>0</v>
      </c>
      <c r="AN86" s="333">
        <f>'第二面（入力）'!K45</f>
        <v>0</v>
      </c>
      <c r="AO86" s="333">
        <f>'第二面（入力）'!K46</f>
        <v>0</v>
      </c>
      <c r="AP86" s="333">
        <f>'第二面（入力）'!K47</f>
        <v>0</v>
      </c>
      <c r="AQ86" s="383">
        <f>'第二面（入力）'!K48</f>
        <v>0</v>
      </c>
      <c r="AR86" s="383">
        <f>'第二面（入力）'!K49</f>
        <v>0</v>
      </c>
      <c r="AS86" s="333" t="str">
        <f>IF('第二面（入力）'!$K$50="","",'第二面（入力）'!$K$50)</f>
        <v/>
      </c>
    </row>
    <row r="87" spans="1:45" ht="13.5">
      <c r="A87" s="382" t="s">
        <v>2763</v>
      </c>
      <c r="Y87" s="333" t="s">
        <v>2611</v>
      </c>
      <c r="AC87" s="333" t="s">
        <v>2612</v>
      </c>
      <c r="AF87" s="333" t="s">
        <v>2587</v>
      </c>
      <c r="AG87" s="333">
        <f>'第二面（入力）'!L52</f>
        <v>0</v>
      </c>
      <c r="AH87" s="333">
        <f>'第二面（入力）'!S52</f>
        <v>0</v>
      </c>
      <c r="AI87" s="383">
        <f>'第二面（入力）'!Z52</f>
        <v>0</v>
      </c>
      <c r="AJ87" s="333">
        <f>'第二面（入力）'!K53</f>
        <v>0</v>
      </c>
      <c r="AK87" s="333">
        <f>'第二面（入力）'!L54</f>
        <v>0</v>
      </c>
      <c r="AL87" s="333">
        <f>'第二面（入力）'!T54</f>
        <v>0</v>
      </c>
      <c r="AM87" s="383">
        <f>'第二面（入力）'!AA54</f>
        <v>0</v>
      </c>
      <c r="AN87" s="333">
        <f>'第二面（入力）'!K55</f>
        <v>0</v>
      </c>
      <c r="AO87" s="333">
        <f>'第二面（入力）'!K56</f>
        <v>0</v>
      </c>
      <c r="AP87" s="333">
        <f>'第二面（入力）'!K57</f>
        <v>0</v>
      </c>
      <c r="AQ87" s="383">
        <f>'第二面（入力）'!K58</f>
        <v>0</v>
      </c>
      <c r="AR87" s="383">
        <f>'第二面（入力）'!K59</f>
        <v>0</v>
      </c>
      <c r="AS87" s="333" t="str">
        <f>IF('第二面（入力）'!$K$60="","",'第二面（入力）'!$K$60)</f>
        <v/>
      </c>
    </row>
    <row r="88" spans="1:45" ht="13.5">
      <c r="A88" s="382" t="s">
        <v>2764</v>
      </c>
      <c r="Y88" s="333" t="s">
        <v>2614</v>
      </c>
      <c r="AC88" s="333" t="s">
        <v>2615</v>
      </c>
      <c r="AF88" s="333" t="s">
        <v>2588</v>
      </c>
      <c r="AG88" s="333">
        <f>'第二面（入力）'!L62</f>
        <v>0</v>
      </c>
      <c r="AH88" s="333">
        <f>'第二面（入力）'!S62</f>
        <v>0</v>
      </c>
      <c r="AI88" s="383">
        <f>'第二面（入力）'!Z62</f>
        <v>0</v>
      </c>
      <c r="AJ88" s="333">
        <f>'第二面（入力）'!K63</f>
        <v>0</v>
      </c>
      <c r="AK88" s="333">
        <f>'第二面（入力）'!L64</f>
        <v>0</v>
      </c>
      <c r="AL88" s="333">
        <f>'第二面（入力）'!T64</f>
        <v>0</v>
      </c>
      <c r="AM88" s="383">
        <f>'第二面（入力）'!AA64</f>
        <v>0</v>
      </c>
      <c r="AN88" s="333">
        <f>'第二面（入力）'!K65</f>
        <v>0</v>
      </c>
      <c r="AO88" s="333">
        <f>'第二面（入力）'!K66</f>
        <v>0</v>
      </c>
      <c r="AP88" s="333">
        <f>'第二面（入力）'!K67</f>
        <v>0</v>
      </c>
      <c r="AQ88" s="383">
        <f>'第二面（入力）'!K68</f>
        <v>0</v>
      </c>
      <c r="AR88" s="383">
        <f>'第二面（入力）'!K69</f>
        <v>0</v>
      </c>
      <c r="AS88" s="333" t="str">
        <f>IF('第二面（入力）'!$K$70="","",'第二面（入力）'!$K$70)</f>
        <v/>
      </c>
    </row>
    <row r="89" spans="1:45" ht="13.5">
      <c r="A89" s="382" t="s">
        <v>2765</v>
      </c>
      <c r="Y89" s="333" t="s">
        <v>2617</v>
      </c>
      <c r="AC89" s="333" t="s">
        <v>2618</v>
      </c>
      <c r="AF89" s="333" t="s">
        <v>2589</v>
      </c>
      <c r="AG89" s="333">
        <f>'第二面（入力）'!L72</f>
        <v>0</v>
      </c>
      <c r="AH89" s="333">
        <f>'第二面（入力）'!S72</f>
        <v>0</v>
      </c>
      <c r="AI89" s="383">
        <f>'第二面（入力）'!Z72</f>
        <v>0</v>
      </c>
      <c r="AJ89" s="333">
        <f>'第二面（入力）'!K73</f>
        <v>0</v>
      </c>
      <c r="AK89" s="333">
        <f>'第二面（入力）'!L74</f>
        <v>0</v>
      </c>
      <c r="AL89" s="333">
        <f>'第二面（入力）'!T74</f>
        <v>0</v>
      </c>
      <c r="AM89" s="383">
        <f>'第二面（入力）'!AA74</f>
        <v>0</v>
      </c>
      <c r="AN89" s="333">
        <f>'第二面（入力）'!K75</f>
        <v>0</v>
      </c>
      <c r="AO89" s="333">
        <f>'第二面（入力）'!K76</f>
        <v>0</v>
      </c>
      <c r="AP89" s="333">
        <f>'第二面（入力）'!K77</f>
        <v>0</v>
      </c>
      <c r="AQ89" s="383">
        <f>'第二面（入力）'!K78</f>
        <v>0</v>
      </c>
      <c r="AR89" s="383">
        <f>'第二面（入力）'!K79</f>
        <v>0</v>
      </c>
      <c r="AS89" s="333" t="str">
        <f>IF('第二面（入力）'!$K$80="","",'第二面（入力）'!$K$80)</f>
        <v/>
      </c>
    </row>
    <row r="90" spans="1:45" ht="13.5">
      <c r="A90" s="382" t="s">
        <v>2766</v>
      </c>
      <c r="Y90" s="333" t="s">
        <v>2620</v>
      </c>
      <c r="AC90" s="333" t="s">
        <v>2621</v>
      </c>
      <c r="AF90" s="333" t="s">
        <v>2590</v>
      </c>
      <c r="AG90" s="333">
        <f>'第二面（入力）'!L82</f>
        <v>0</v>
      </c>
      <c r="AH90" s="333">
        <f>'第二面（入力）'!S82</f>
        <v>0</v>
      </c>
      <c r="AI90" s="383">
        <f>'第二面（入力）'!Z82</f>
        <v>0</v>
      </c>
      <c r="AJ90" s="333">
        <f>'第二面（入力）'!K83</f>
        <v>0</v>
      </c>
      <c r="AK90" s="333">
        <f>'第二面（入力）'!L84</f>
        <v>0</v>
      </c>
      <c r="AL90" s="333">
        <f>'第二面（入力）'!T84</f>
        <v>0</v>
      </c>
      <c r="AM90" s="383">
        <f>'第二面（入力）'!AA84</f>
        <v>0</v>
      </c>
      <c r="AN90" s="333">
        <f>'第二面（入力）'!K85</f>
        <v>0</v>
      </c>
      <c r="AO90" s="333">
        <f>'第二面（入力）'!K86</f>
        <v>0</v>
      </c>
      <c r="AP90" s="333">
        <f>'第二面（入力）'!K87</f>
        <v>0</v>
      </c>
      <c r="AQ90" s="383">
        <f>'第二面（入力）'!K88</f>
        <v>0</v>
      </c>
      <c r="AR90" s="383">
        <f>'第二面（入力）'!K89</f>
        <v>0</v>
      </c>
      <c r="AS90" s="333" t="str">
        <f>IF('第二面（入力）'!$K$90="","",'第二面（入力）'!$K$90)</f>
        <v/>
      </c>
    </row>
    <row r="91" spans="1:45" ht="13.5">
      <c r="A91" s="382" t="s">
        <v>2767</v>
      </c>
      <c r="Y91" s="333" t="s">
        <v>2623</v>
      </c>
      <c r="AC91" s="333" t="s">
        <v>2624</v>
      </c>
      <c r="AF91" s="333" t="s">
        <v>2591</v>
      </c>
      <c r="AG91" s="333">
        <f>'第二面（入力）'!L92</f>
        <v>0</v>
      </c>
      <c r="AH91" s="333">
        <f>'第二面（入力）'!S92</f>
        <v>0</v>
      </c>
      <c r="AI91" s="383">
        <f>'第二面（入力）'!Z92</f>
        <v>0</v>
      </c>
      <c r="AJ91" s="333">
        <f>'第二面（入力）'!K93</f>
        <v>0</v>
      </c>
      <c r="AK91" s="333">
        <f>'第二面（入力）'!L94</f>
        <v>0</v>
      </c>
      <c r="AL91" s="333">
        <f>'第二面（入力）'!T94</f>
        <v>0</v>
      </c>
      <c r="AM91" s="383">
        <f>'第二面（入力）'!AA94</f>
        <v>0</v>
      </c>
      <c r="AN91" s="333">
        <f>'第二面（入力）'!K95</f>
        <v>0</v>
      </c>
      <c r="AO91" s="333">
        <f>'第二面（入力）'!K96</f>
        <v>0</v>
      </c>
      <c r="AP91" s="333">
        <f>'第二面（入力）'!K97</f>
        <v>0</v>
      </c>
      <c r="AQ91" s="383">
        <f>'第二面（入力）'!K98</f>
        <v>0</v>
      </c>
      <c r="AR91" s="383">
        <f>'第二面（入力）'!K99</f>
        <v>0</v>
      </c>
      <c r="AS91" s="333" t="str">
        <f>IF('第二面（入力）'!$K$100="","",'第二面（入力）'!$K$100)</f>
        <v/>
      </c>
    </row>
    <row r="92" spans="1:45" ht="13.5">
      <c r="A92" s="382" t="s">
        <v>2768</v>
      </c>
      <c r="Y92" s="333" t="s">
        <v>2626</v>
      </c>
      <c r="AC92" s="333" t="s">
        <v>2627</v>
      </c>
    </row>
    <row r="93" spans="1:45" ht="13.5">
      <c r="A93" s="382" t="s">
        <v>2769</v>
      </c>
      <c r="Y93" s="333" t="s">
        <v>2629</v>
      </c>
      <c r="AC93" s="333" t="s">
        <v>2630</v>
      </c>
    </row>
    <row r="94" spans="1:45" ht="13.5">
      <c r="A94" s="382" t="s">
        <v>2770</v>
      </c>
      <c r="Y94" s="333" t="s">
        <v>2632</v>
      </c>
      <c r="AC94" s="333" t="s">
        <v>2633</v>
      </c>
    </row>
    <row r="95" spans="1:45" ht="13.5">
      <c r="A95" s="382" t="s">
        <v>2771</v>
      </c>
      <c r="Y95" s="333" t="s">
        <v>2635</v>
      </c>
      <c r="AC95" s="333" t="s">
        <v>2636</v>
      </c>
    </row>
    <row r="96" spans="1:45" ht="13.5">
      <c r="A96" s="382" t="s">
        <v>2772</v>
      </c>
      <c r="Y96" s="333" t="s">
        <v>2638</v>
      </c>
      <c r="AC96" s="333" t="s">
        <v>2639</v>
      </c>
    </row>
    <row r="97" spans="1:29" ht="13.5">
      <c r="A97" s="382" t="s">
        <v>2773</v>
      </c>
      <c r="Y97" s="333" t="s">
        <v>2641</v>
      </c>
      <c r="AC97" s="333" t="s">
        <v>2642</v>
      </c>
    </row>
    <row r="98" spans="1:29" ht="13.5">
      <c r="A98" s="382" t="s">
        <v>2777</v>
      </c>
      <c r="Y98" s="333" t="s">
        <v>2644</v>
      </c>
      <c r="AC98" s="333" t="s">
        <v>2645</v>
      </c>
    </row>
    <row r="99" spans="1:29" ht="13.5">
      <c r="A99" s="382" t="s">
        <v>2782</v>
      </c>
      <c r="Y99" s="333" t="s">
        <v>2646</v>
      </c>
      <c r="AC99" s="333" t="s">
        <v>2647</v>
      </c>
    </row>
    <row r="100" spans="1:29" ht="13.5">
      <c r="A100" s="382" t="s">
        <v>2774</v>
      </c>
      <c r="Y100" s="333" t="s">
        <v>2648</v>
      </c>
      <c r="AC100" s="333" t="s">
        <v>2649</v>
      </c>
    </row>
    <row r="101" spans="1:29" ht="13.5">
      <c r="A101" s="382" t="s">
        <v>2776</v>
      </c>
      <c r="Y101" s="333" t="s">
        <v>2650</v>
      </c>
      <c r="AC101" s="333" t="s">
        <v>2651</v>
      </c>
    </row>
    <row r="102" spans="1:29" ht="13.5">
      <c r="A102" s="382" t="s">
        <v>2778</v>
      </c>
      <c r="Y102" s="333" t="s">
        <v>2652</v>
      </c>
      <c r="AC102" s="333" t="s">
        <v>2653</v>
      </c>
    </row>
    <row r="103" spans="1:29" ht="13.5">
      <c r="A103" s="382" t="s">
        <v>2780</v>
      </c>
      <c r="Y103" s="333" t="s">
        <v>2654</v>
      </c>
      <c r="AC103" s="333" t="s">
        <v>2655</v>
      </c>
    </row>
    <row r="104" spans="1:29" ht="13.5">
      <c r="A104" s="382" t="s">
        <v>2781</v>
      </c>
      <c r="Y104" s="333" t="s">
        <v>2656</v>
      </c>
      <c r="AC104" s="333" t="s">
        <v>2657</v>
      </c>
    </row>
    <row r="105" spans="1:29" ht="13.5">
      <c r="A105" s="382" t="s">
        <v>2821</v>
      </c>
      <c r="Y105" s="333" t="s">
        <v>2658</v>
      </c>
      <c r="AC105" s="333" t="s">
        <v>2659</v>
      </c>
    </row>
    <row r="106" spans="1:29">
      <c r="Y106" s="333" t="s">
        <v>2660</v>
      </c>
      <c r="AC106" s="333" t="s">
        <v>2661</v>
      </c>
    </row>
    <row r="107" spans="1:29">
      <c r="Y107" s="333" t="s">
        <v>2662</v>
      </c>
      <c r="AC107" s="333" t="s">
        <v>2663</v>
      </c>
    </row>
    <row r="108" spans="1:29">
      <c r="Y108" s="333" t="s">
        <v>2664</v>
      </c>
      <c r="AC108" s="333" t="s">
        <v>2665</v>
      </c>
    </row>
    <row r="109" spans="1:29">
      <c r="Y109" s="333" t="s">
        <v>2666</v>
      </c>
      <c r="AC109" s="333" t="s">
        <v>2667</v>
      </c>
    </row>
    <row r="110" spans="1:29">
      <c r="Y110" s="333" t="s">
        <v>2668</v>
      </c>
      <c r="AC110" s="333" t="s">
        <v>2669</v>
      </c>
    </row>
    <row r="111" spans="1:29">
      <c r="Y111" s="333" t="s">
        <v>2670</v>
      </c>
      <c r="AC111" s="333" t="s">
        <v>2671</v>
      </c>
    </row>
    <row r="112" spans="1:29">
      <c r="Y112" s="333" t="s">
        <v>2672</v>
      </c>
      <c r="AC112" s="333" t="s">
        <v>2673</v>
      </c>
    </row>
    <row r="113" spans="25:29">
      <c r="Y113" s="333" t="s">
        <v>2674</v>
      </c>
      <c r="AC113" s="333" t="s">
        <v>2675</v>
      </c>
    </row>
    <row r="114" spans="25:29">
      <c r="Y114" s="333" t="s">
        <v>2676</v>
      </c>
      <c r="AC114" s="333" t="s">
        <v>2677</v>
      </c>
    </row>
    <row r="115" spans="25:29">
      <c r="Y115" s="333" t="s">
        <v>2678</v>
      </c>
      <c r="AC115" s="333" t="s">
        <v>2679</v>
      </c>
    </row>
    <row r="116" spans="25:29">
      <c r="Y116" s="333" t="s">
        <v>2680</v>
      </c>
      <c r="AC116" s="333" t="s">
        <v>2681</v>
      </c>
    </row>
    <row r="117" spans="25:29">
      <c r="Y117" s="333" t="s">
        <v>2682</v>
      </c>
      <c r="AC117" s="333" t="s">
        <v>2683</v>
      </c>
    </row>
    <row r="118" spans="25:29">
      <c r="Y118" s="333" t="s">
        <v>2684</v>
      </c>
      <c r="AC118" s="333" t="s">
        <v>2685</v>
      </c>
    </row>
    <row r="119" spans="25:29">
      <c r="Y119" s="333" t="s">
        <v>2686</v>
      </c>
      <c r="AC119" s="333" t="s">
        <v>2687</v>
      </c>
    </row>
    <row r="120" spans="25:29">
      <c r="Y120" s="333" t="s">
        <v>2688</v>
      </c>
      <c r="AC120" s="333" t="s">
        <v>2689</v>
      </c>
    </row>
    <row r="121" spans="25:29">
      <c r="Y121" s="333" t="s">
        <v>2690</v>
      </c>
      <c r="AC121" s="333" t="s">
        <v>2691</v>
      </c>
    </row>
    <row r="122" spans="25:29">
      <c r="Y122" s="333" t="s">
        <v>2692</v>
      </c>
      <c r="AC122" s="333" t="s">
        <v>2693</v>
      </c>
    </row>
    <row r="123" spans="25:29">
      <c r="Y123" s="333" t="s">
        <v>2694</v>
      </c>
      <c r="AC123" s="333" t="s">
        <v>2695</v>
      </c>
    </row>
    <row r="124" spans="25:29">
      <c r="Y124" s="333" t="s">
        <v>2696</v>
      </c>
      <c r="AC124" s="333" t="s">
        <v>2697</v>
      </c>
    </row>
    <row r="125" spans="25:29">
      <c r="Y125" s="333" t="s">
        <v>2698</v>
      </c>
      <c r="AC125" s="333" t="s">
        <v>2699</v>
      </c>
    </row>
    <row r="126" spans="25:29">
      <c r="Y126" s="333" t="s">
        <v>2700</v>
      </c>
      <c r="AC126" s="333" t="s">
        <v>2701</v>
      </c>
    </row>
    <row r="127" spans="25:29">
      <c r="Y127" s="333" t="s">
        <v>2702</v>
      </c>
      <c r="AC127" s="333" t="s">
        <v>2703</v>
      </c>
    </row>
    <row r="128" spans="25:29">
      <c r="Y128" s="333" t="s">
        <v>2704</v>
      </c>
      <c r="AC128" s="333" t="s">
        <v>2705</v>
      </c>
    </row>
  </sheetData>
  <mergeCells count="82">
    <mergeCell ref="G50:AA50"/>
    <mergeCell ref="E51:AC51"/>
    <mergeCell ref="A52:AC52"/>
    <mergeCell ref="A53:AC53"/>
    <mergeCell ref="A54:AC54"/>
    <mergeCell ref="G49:AA49"/>
    <mergeCell ref="L38:O38"/>
    <mergeCell ref="R38:S38"/>
    <mergeCell ref="U38:AB38"/>
    <mergeCell ref="K39:AC39"/>
    <mergeCell ref="K40:M40"/>
    <mergeCell ref="K41:AC41"/>
    <mergeCell ref="K42:AC42"/>
    <mergeCell ref="G44:AB44"/>
    <mergeCell ref="G45:AB45"/>
    <mergeCell ref="G46:AA46"/>
    <mergeCell ref="G48:AA48"/>
    <mergeCell ref="K37:AC37"/>
    <mergeCell ref="K29:AC29"/>
    <mergeCell ref="L30:M30"/>
    <mergeCell ref="N30:R30"/>
    <mergeCell ref="S30:T30"/>
    <mergeCell ref="U30:X30"/>
    <mergeCell ref="Y30:AA30"/>
    <mergeCell ref="K31:AC31"/>
    <mergeCell ref="K32:M32"/>
    <mergeCell ref="K33:AC33"/>
    <mergeCell ref="K34:AC34"/>
    <mergeCell ref="K35:AC35"/>
    <mergeCell ref="K23:AC23"/>
    <mergeCell ref="K24:M24"/>
    <mergeCell ref="K25:AC25"/>
    <mergeCell ref="K26:AC26"/>
    <mergeCell ref="K27:AC27"/>
    <mergeCell ref="L28:N28"/>
    <mergeCell ref="O28:Q28"/>
    <mergeCell ref="R28:T28"/>
    <mergeCell ref="U28:W28"/>
    <mergeCell ref="X28:AA28"/>
    <mergeCell ref="K21:AC21"/>
    <mergeCell ref="L22:M22"/>
    <mergeCell ref="N22:R22"/>
    <mergeCell ref="S22:T22"/>
    <mergeCell ref="U22:X22"/>
    <mergeCell ref="Y22:AA22"/>
    <mergeCell ref="K15:AC15"/>
    <mergeCell ref="K16:M16"/>
    <mergeCell ref="K17:AC17"/>
    <mergeCell ref="K18:AC18"/>
    <mergeCell ref="K19:AC19"/>
    <mergeCell ref="L20:N20"/>
    <mergeCell ref="O20:Q20"/>
    <mergeCell ref="R20:T20"/>
    <mergeCell ref="U20:W20"/>
    <mergeCell ref="X20:AA20"/>
    <mergeCell ref="K13:AC13"/>
    <mergeCell ref="L14:M14"/>
    <mergeCell ref="N14:R14"/>
    <mergeCell ref="S14:T14"/>
    <mergeCell ref="U14:X14"/>
    <mergeCell ref="Y14:AA14"/>
    <mergeCell ref="K7:M7"/>
    <mergeCell ref="K8:AC8"/>
    <mergeCell ref="K9:AC9"/>
    <mergeCell ref="K10:AC10"/>
    <mergeCell ref="L12:N12"/>
    <mergeCell ref="O12:Q12"/>
    <mergeCell ref="R12:T12"/>
    <mergeCell ref="U12:W12"/>
    <mergeCell ref="X12:AA12"/>
    <mergeCell ref="K6:AC6"/>
    <mergeCell ref="L3:N3"/>
    <mergeCell ref="O3:Q3"/>
    <mergeCell ref="R3:T3"/>
    <mergeCell ref="U3:W3"/>
    <mergeCell ref="X3:AA3"/>
    <mergeCell ref="K4:AC4"/>
    <mergeCell ref="L5:M5"/>
    <mergeCell ref="N5:R5"/>
    <mergeCell ref="S5:T5"/>
    <mergeCell ref="U5:X5"/>
    <mergeCell ref="Y5:AA5"/>
  </mergeCells>
  <phoneticPr fontId="1"/>
  <dataValidations count="5">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99</vt:i4>
      </vt:variant>
    </vt:vector>
  </HeadingPairs>
  <TitlesOfParts>
    <vt:vector size="175"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工第一面</vt:lpstr>
      <vt:lpstr>工第二面</vt:lpstr>
      <vt:lpstr>工第三面</vt:lpstr>
      <vt:lpstr>工第四面</vt:lpstr>
      <vt:lpstr>工第一面（主）</vt:lpstr>
      <vt:lpstr>別表</vt:lpstr>
      <vt:lpstr>注意（工事届）</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電申2</vt:lpstr>
      <vt:lpstr>電申3</vt:lpstr>
      <vt:lpstr>電申4</vt:lpstr>
      <vt:lpstr>電申5</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工第一面!Print_Area</vt:lpstr>
      <vt:lpstr>'工第一面（主）'!Print_Area</vt:lpstr>
      <vt:lpstr>工第三面!Print_Area</vt:lpstr>
      <vt:lpstr>工第四面!Print_Area</vt:lpstr>
      <vt:lpstr>工第二面!Print_Area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別表!Print_Area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2024-10-09T06:33:25Z</cp:lastPrinted>
  <dcterms:created xsi:type="dcterms:W3CDTF">2015-01-05T10:10:56Z</dcterms:created>
  <dcterms:modified xsi:type="dcterms:W3CDTF">2025-02-06T05:42:55Z</dcterms:modified>
</cp:coreProperties>
</file>